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B48A31F5-17F4-4293-B3A7-DFF943FDA6F7}" xr6:coauthVersionLast="46" xr6:coauthVersionMax="46" xr10:uidLastSave="{00000000-0000-0000-0000-000000000000}"/>
  <bookViews>
    <workbookView xWindow="31545" yWindow="0" windowWidth="21615" windowHeight="14535" firstSheet="8" activeTab="11" xr2:uid="{93DC7A97-42AB-4C9D-A572-FCC0FBD5050D}"/>
  </bookViews>
  <sheets>
    <sheet name="Total Rate Case Exp - Revised" sheetId="2" r:id="rId1"/>
    <sheet name="Revised Deferred Debit" sheetId="8" r:id="rId2"/>
    <sheet name="Affiliate Support - Revised" sheetId="3" r:id="rId3"/>
    <sheet name="Travel" sheetId="4" r:id="rId4"/>
    <sheet name="Other" sheetId="5" r:id="rId5"/>
    <sheet name="Revised Est Support Legal &amp; DPN" sheetId="10" r:id="rId6"/>
    <sheet name="FCG - Cash Flow Actuals August" sheetId="9" r:id="rId7"/>
    <sheet name="IO Detail Actuals" sheetId="13" r:id="rId8"/>
    <sheet name="Payroll detail $ by IO Actuals" sheetId="12" r:id="rId9"/>
    <sheet name="Summary of Actual Hours" sheetId="7" r:id="rId10"/>
    <sheet name="Detail" sheetId="6" r:id="rId11"/>
    <sheet name="Total Rate Case Exp - Filed" sheetId="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0" localSheetId="6">#REF!</definedName>
    <definedName name="\0" localSheetId="8">#REF!</definedName>
    <definedName name="\0">#REF!</definedName>
    <definedName name="\A" localSheetId="6">#REF!</definedName>
    <definedName name="\A" localSheetId="8">#REF!</definedName>
    <definedName name="\A">#REF!</definedName>
    <definedName name="\c" localSheetId="6">#REF!</definedName>
    <definedName name="\c" localSheetId="8">#REF!</definedName>
    <definedName name="\c">#REF!</definedName>
    <definedName name="\D">#REF!</definedName>
    <definedName name="\e">'[1]purch software &lt;25k'!#REF!</definedName>
    <definedName name="\f">#REF!</definedName>
    <definedName name="\n">'[2]14802'!$AA$15</definedName>
    <definedName name="\P">#REF!</definedName>
    <definedName name="\q">#REF!</definedName>
    <definedName name="\r">#REF!</definedName>
    <definedName name="\s">#REF!</definedName>
    <definedName name="\t">'[2]14802'!$Z$2</definedName>
    <definedName name="\v">#REF!</definedName>
    <definedName name="\z">#REF!</definedName>
    <definedName name="____________DTR109">'[3]data entry'!#REF!</definedName>
    <definedName name="____________MAT1">'[4]AL - Page 1 - 2, CWC (MISO)'!#REF!</definedName>
    <definedName name="____________mat2">'[4]AL - Page 1 - 2, CWC (MISO)'!#REF!</definedName>
    <definedName name="____________REV1488">'[3]data entry'!#REF!</definedName>
    <definedName name="____________SS50672">#REF!</definedName>
    <definedName name="__________DTR109">'[3]data entry'!#REF!</definedName>
    <definedName name="__________MAT1">'[4]AL - Page 1 - 2, CWC (MISO)'!#REF!</definedName>
    <definedName name="__________mat2">'[4]AL - Page 1 - 2, CWC (MISO)'!#REF!</definedName>
    <definedName name="__________REV1488">'[3]data entry'!#REF!</definedName>
    <definedName name="__________SS50672">#REF!</definedName>
    <definedName name="________DTR109">'[3]data entry'!#REF!</definedName>
    <definedName name="________huh1" localSheetId="6">[5]!dttable</definedName>
    <definedName name="________huh1" localSheetId="8">[5]!dttable</definedName>
    <definedName name="________huh1">[0]!dttable</definedName>
    <definedName name="________MAT1" localSheetId="6">'[4]AL - Page 1 - 2, CWC (MISO)'!#REF!</definedName>
    <definedName name="________MAT1" localSheetId="8">'[4]AL - Page 1 - 2, CWC (MISO)'!#REF!</definedName>
    <definedName name="________MAT1">'[4]AL - Page 1 - 2, CWC (MISO)'!#REF!</definedName>
    <definedName name="________mat2" localSheetId="6">'[4]AL - Page 1 - 2, CWC (MISO)'!#REF!</definedName>
    <definedName name="________mat2" localSheetId="8">'[4]AL - Page 1 - 2, CWC (MISO)'!#REF!</definedName>
    <definedName name="________mat2">'[4]AL - Page 1 - 2, CWC (MISO)'!#REF!</definedName>
    <definedName name="________REV1488" localSheetId="6">'[3]data entry'!#REF!</definedName>
    <definedName name="________REV1488" localSheetId="8">'[3]data entry'!#REF!</definedName>
    <definedName name="________REV1488">'[3]data entry'!#REF!</definedName>
    <definedName name="________SS50672" localSheetId="6">#REF!</definedName>
    <definedName name="________SS50672" localSheetId="8">#REF!</definedName>
    <definedName name="________SS50672">#REF!</definedName>
    <definedName name="_______AST0121" localSheetId="6">#REF!</definedName>
    <definedName name="_______AST0121" localSheetId="8">#REF!</definedName>
    <definedName name="_______AST0121">#REF!</definedName>
    <definedName name="_______AST012110" localSheetId="8">#REF!</definedName>
    <definedName name="_______AST012110">#REF!</definedName>
    <definedName name="_______AST012120">#REF!</definedName>
    <definedName name="_______AST0122">#REF!</definedName>
    <definedName name="_______AST012211">#REF!</definedName>
    <definedName name="_______AST012215">#REF!</definedName>
    <definedName name="_______AST012221">#REF!</definedName>
    <definedName name="_______AST012290">#REF!</definedName>
    <definedName name="_______AST0123">#REF!</definedName>
    <definedName name="_______AST012301">#REF!</definedName>
    <definedName name="_______AST012310">#REF!</definedName>
    <definedName name="_______AST012311">#REF!</definedName>
    <definedName name="_______AST012312">#REF!</definedName>
    <definedName name="_______AST012314">#REF!</definedName>
    <definedName name="_______AST012315">#REF!</definedName>
    <definedName name="_______AST012316">#REF!</definedName>
    <definedName name="_______AST012317">#REF!</definedName>
    <definedName name="_______AST012319">#REF!</definedName>
    <definedName name="_______AST012320">#REF!</definedName>
    <definedName name="_______AST012322">#REF!</definedName>
    <definedName name="_______AST012323">#REF!</definedName>
    <definedName name="_______AST012324">#REF!</definedName>
    <definedName name="_______AST0124">#REF!</definedName>
    <definedName name="_______AST012400">#REF!</definedName>
    <definedName name="_______AST012411">#REF!</definedName>
    <definedName name="_______AST012412">#REF!</definedName>
    <definedName name="_______AST012414">#REF!</definedName>
    <definedName name="_______AST012415">#REF!</definedName>
    <definedName name="_______AST012450">#REF!</definedName>
    <definedName name="_______AST0126">#REF!</definedName>
    <definedName name="_______AST012611">#REF!</definedName>
    <definedName name="_______AST012612">#REF!</definedName>
    <definedName name="_______AST012613">#REF!</definedName>
    <definedName name="_______AST012614">#REF!</definedName>
    <definedName name="_______AST012615">#REF!</definedName>
    <definedName name="_______AST0128">#REF!</definedName>
    <definedName name="_______AST012811">#REF!</definedName>
    <definedName name="_______AST012815">#REF!</definedName>
    <definedName name="_______AST012816">#REF!</definedName>
    <definedName name="_______AST012840">#REF!</definedName>
    <definedName name="_______AST016590">#REF!</definedName>
    <definedName name="_______AST018201">#REF!</definedName>
    <definedName name="_______AST018202">#REF!</definedName>
    <definedName name="_______AST018203">#REF!</definedName>
    <definedName name="_______AST018204">#REF!</definedName>
    <definedName name="_______AST018221">#REF!</definedName>
    <definedName name="_______AST018230">#REF!</definedName>
    <definedName name="_______AST018231">#REF!</definedName>
    <definedName name="_______AST018232">#REF!</definedName>
    <definedName name="_______AST018233">#REF!</definedName>
    <definedName name="_______AST018234">#REF!</definedName>
    <definedName name="_______AST018235">#REF!</definedName>
    <definedName name="_______AST018236">#REF!</definedName>
    <definedName name="_______AST018237">#REF!</definedName>
    <definedName name="_______AST018238">#REF!</definedName>
    <definedName name="_______AST018288">#REF!</definedName>
    <definedName name="_______AST018289">#REF!</definedName>
    <definedName name="_______AST018611">#REF!</definedName>
    <definedName name="_______AST018614">#REF!</definedName>
    <definedName name="_______AST018617">#REF!</definedName>
    <definedName name="_______AST018619">#REF!</definedName>
    <definedName name="_______AST018620">#REF!</definedName>
    <definedName name="_______AST018621">#REF!</definedName>
    <definedName name="_______AST018622">#REF!</definedName>
    <definedName name="_______AST018625">#REF!</definedName>
    <definedName name="_______AST018627">#REF!</definedName>
    <definedName name="_______AST018631">#REF!</definedName>
    <definedName name="_______AST018632">#REF!</definedName>
    <definedName name="_______AST018633">#REF!</definedName>
    <definedName name="_______AST018634">#REF!</definedName>
    <definedName name="_______AST018635">#REF!</definedName>
    <definedName name="_______AST018636">#REF!</definedName>
    <definedName name="_______AST018637">#REF!</definedName>
    <definedName name="_______AST018638">#REF!</definedName>
    <definedName name="_______AST018639">#REF!</definedName>
    <definedName name="_______AST018640">#REF!</definedName>
    <definedName name="_______AST018641">#REF!</definedName>
    <definedName name="_______AST018650">#REF!</definedName>
    <definedName name="_______AST018651">#REF!</definedName>
    <definedName name="_______AST018655">#REF!</definedName>
    <definedName name="_______AST018657">#REF!</definedName>
    <definedName name="_______AST018664">#REF!</definedName>
    <definedName name="_______AST018668">#REF!</definedName>
    <definedName name="_______AST018669">#REF!</definedName>
    <definedName name="_______AST018670">#REF!</definedName>
    <definedName name="_______AST018672">#REF!</definedName>
    <definedName name="_______AST018674">#REF!</definedName>
    <definedName name="_______AST018675">#REF!</definedName>
    <definedName name="_______AST018677">#REF!</definedName>
    <definedName name="_______AST018678">#REF!</definedName>
    <definedName name="_______AST018680">#REF!</definedName>
    <definedName name="_______AST0190">#REF!</definedName>
    <definedName name="_______AST019010">#REF!</definedName>
    <definedName name="_______AST019011">#REF!</definedName>
    <definedName name="_______AST019012">#REF!</definedName>
    <definedName name="_______AST019013">#REF!</definedName>
    <definedName name="_______AST019014">#REF!</definedName>
    <definedName name="_______AST019015">#REF!</definedName>
    <definedName name="_______AST019017">#REF!</definedName>
    <definedName name="_______AST019018">#REF!</definedName>
    <definedName name="_______AST019019">#REF!</definedName>
    <definedName name="_______AST019020">#REF!</definedName>
    <definedName name="_______AST019021">#REF!</definedName>
    <definedName name="_______AST019022">#REF!</definedName>
    <definedName name="_______AST019023">#REF!</definedName>
    <definedName name="_______AST019024">#REF!</definedName>
    <definedName name="_______AST019025">#REF!</definedName>
    <definedName name="_______AST019026">#REF!</definedName>
    <definedName name="_______AST019027">#REF!</definedName>
    <definedName name="_______AST019028">#REF!</definedName>
    <definedName name="_______AST019040">#REF!</definedName>
    <definedName name="_______AST019050">#REF!</definedName>
    <definedName name="_______AST019052">#REF!</definedName>
    <definedName name="_______AST019072">#REF!</definedName>
    <definedName name="_______AST019080">#REF!</definedName>
    <definedName name="_______AST019090">#REF!</definedName>
    <definedName name="_______AST019091">#REF!</definedName>
    <definedName name="_______AST019092">#REF!</definedName>
    <definedName name="_______AST019098">#REF!</definedName>
    <definedName name="_______AST019099">#REF!</definedName>
    <definedName name="_______AST023221">#REF!</definedName>
    <definedName name="_______AST024211">#REF!</definedName>
    <definedName name="_______AST025312">#REF!</definedName>
    <definedName name="_______AST025360">#REF!</definedName>
    <definedName name="_______CCC018611">#REF!</definedName>
    <definedName name="_______CCG018611">#REF!</definedName>
    <definedName name="_______CCI018203">#REF!</definedName>
    <definedName name="_______CCI018233">#REF!</definedName>
    <definedName name="_______CCI018611">#REF!</definedName>
    <definedName name="_______CEC018611">#REF!</definedName>
    <definedName name="_______CED018611">#REF!</definedName>
    <definedName name="_______CEG018611">#REF!</definedName>
    <definedName name="_______CEH018611">#REF!</definedName>
    <definedName name="_______CEI018201">#REF!</definedName>
    <definedName name="_______CEI018202">#REF!</definedName>
    <definedName name="_______CEI018231">#REF!</definedName>
    <definedName name="_______CEI018232">#REF!</definedName>
    <definedName name="_______CEI018611">#REF!</definedName>
    <definedName name="_______CEK018611">#REF!</definedName>
    <definedName name="_______CEN018611">#REF!</definedName>
    <definedName name="_______CEN025301">#REF!</definedName>
    <definedName name="_______CES018611">#REF!</definedName>
    <definedName name="_______CET018611">#REF!</definedName>
    <definedName name="_______CEV018611">#REF!</definedName>
    <definedName name="_______CGD018611">#REF!</definedName>
    <definedName name="_______CGI018203">#REF!</definedName>
    <definedName name="_______CGI018611">#REF!</definedName>
    <definedName name="_______CGN018611">#REF!</definedName>
    <definedName name="_______CGP018611">#REF!</definedName>
    <definedName name="_______CGT018611">#REF!</definedName>
    <definedName name="_______CGU018611">#REF!</definedName>
    <definedName name="_______CML018655">#REF!</definedName>
    <definedName name="_______CML018656">#REF!</definedName>
    <definedName name="_______CNU0121">#REF!</definedName>
    <definedName name="_______CNU012110">#REF!</definedName>
    <definedName name="_______CNU012120">#REF!</definedName>
    <definedName name="_______CNU0122">#REF!</definedName>
    <definedName name="_______CNU012211">#REF!</definedName>
    <definedName name="_______CNU018610">#REF!</definedName>
    <definedName name="_______CNU018611">#REF!</definedName>
    <definedName name="_______CTD018610">#REF!</definedName>
    <definedName name="_______huh1" localSheetId="6">[5]!dttable</definedName>
    <definedName name="_______huh1" localSheetId="8">[5]!dttable</definedName>
    <definedName name="_______huh1">[0]!dttable</definedName>
    <definedName name="_______LIA0201" localSheetId="6">#REF!</definedName>
    <definedName name="_______LIA0201" localSheetId="8">#REF!</definedName>
    <definedName name="_______LIA0201">#REF!</definedName>
    <definedName name="_______LIA0204" localSheetId="6">#REF!</definedName>
    <definedName name="_______LIA0204" localSheetId="8">#REF!</definedName>
    <definedName name="_______LIA0204">#REF!</definedName>
    <definedName name="_______LIA020411" localSheetId="6">#REF!</definedName>
    <definedName name="_______LIA020411" localSheetId="8">#REF!</definedName>
    <definedName name="_______LIA020411">#REF!</definedName>
    <definedName name="_______LIA020412">#REF!</definedName>
    <definedName name="_______LIA020413">#REF!</definedName>
    <definedName name="_______LIA020414">#REF!</definedName>
    <definedName name="_______LIA020415">#REF!</definedName>
    <definedName name="_______LIA020416">#REF!</definedName>
    <definedName name="_______LIA020417">#REF!</definedName>
    <definedName name="_______LIA020418">#REF!</definedName>
    <definedName name="_______LIA020419">#REF!</definedName>
    <definedName name="_______LIA020420">#REF!</definedName>
    <definedName name="_______LIA020711">#REF!</definedName>
    <definedName name="_______LIA020712">#REF!</definedName>
    <definedName name="_______LIA0216">#REF!</definedName>
    <definedName name="_______LIA021601">#REF!</definedName>
    <definedName name="_______LIA021610">#REF!</definedName>
    <definedName name="_______LIA021615">#REF!</definedName>
    <definedName name="_______LIA021616">#REF!</definedName>
    <definedName name="_______LIA021620">#REF!</definedName>
    <definedName name="_______LIA021622">#REF!</definedName>
    <definedName name="_______LIA021623">#REF!</definedName>
    <definedName name="_______LIA021624">#REF!</definedName>
    <definedName name="_______LIA021626">#REF!</definedName>
    <definedName name="_______LIA021629">#REF!</definedName>
    <definedName name="_______LIA021630">#REF!</definedName>
    <definedName name="_______LIA021631">#REF!</definedName>
    <definedName name="_______LIA021632">#REF!</definedName>
    <definedName name="_______LIA0221">#REF!</definedName>
    <definedName name="_______LIA022101">#REF!</definedName>
    <definedName name="_______LIA022102">#REF!</definedName>
    <definedName name="_______LIA022103">#REF!</definedName>
    <definedName name="_______LIA022104">#REF!</definedName>
    <definedName name="_______LIA022105">#REF!</definedName>
    <definedName name="_______LIA022106">#REF!</definedName>
    <definedName name="_______LIA022119">#REF!</definedName>
    <definedName name="_______LIA022120">#REF!</definedName>
    <definedName name="_______LIA022121">#REF!</definedName>
    <definedName name="_______LIA022122">#REF!</definedName>
    <definedName name="_______LIA022123">#REF!</definedName>
    <definedName name="_______LIA022124">#REF!</definedName>
    <definedName name="_______LIA022125">#REF!</definedName>
    <definedName name="_______LIA022126">#REF!</definedName>
    <definedName name="_______LIA022127">#REF!</definedName>
    <definedName name="_______LIA022131">#REF!</definedName>
    <definedName name="_______LIA022132">#REF!</definedName>
    <definedName name="_______LIA022134">#REF!</definedName>
    <definedName name="_______LIA022135">#REF!</definedName>
    <definedName name="_______LIA022136">#REF!</definedName>
    <definedName name="_______LIA022137">#REF!</definedName>
    <definedName name="_______LIA022138">#REF!</definedName>
    <definedName name="_______LIA022139">#REF!</definedName>
    <definedName name="_______LIA022140">#REF!</definedName>
    <definedName name="_______LIA022141">#REF!</definedName>
    <definedName name="_______LIA022142">#REF!</definedName>
    <definedName name="_______LIA022143">#REF!</definedName>
    <definedName name="_______LIA022144">#REF!</definedName>
    <definedName name="_______LIA022148">#REF!</definedName>
    <definedName name="_______LIA022150">#REF!</definedName>
    <definedName name="_______LIA022152">#REF!</definedName>
    <definedName name="_______LIA022168">#REF!</definedName>
    <definedName name="_______LIA022410">#REF!</definedName>
    <definedName name="_______LIA022413">#REF!</definedName>
    <definedName name="_______LIA022414">#REF!</definedName>
    <definedName name="_______LIA022415">#REF!</definedName>
    <definedName name="_______LIA022418">#REF!</definedName>
    <definedName name="_______LIA022419">#REF!</definedName>
    <definedName name="_______LIA022434">#REF!</definedName>
    <definedName name="_______LIA022445">#REF!</definedName>
    <definedName name="_______LIA022446">#REF!</definedName>
    <definedName name="_______LIA022447">#REF!</definedName>
    <definedName name="_______LIA022460">#REF!</definedName>
    <definedName name="_______LIA022461">#REF!</definedName>
    <definedName name="_______LIA022462">#REF!</definedName>
    <definedName name="_______LIA022463">#REF!</definedName>
    <definedName name="_______LIA022470">#REF!</definedName>
    <definedName name="_______LIA022471">#REF!</definedName>
    <definedName name="_______LIA022472">#REF!</definedName>
    <definedName name="_______LIA022473">#REF!</definedName>
    <definedName name="_______LIA022474">#REF!</definedName>
    <definedName name="_______LIA022475">#REF!</definedName>
    <definedName name="_______LIA022478">#REF!</definedName>
    <definedName name="_______LIA022479">#REF!</definedName>
    <definedName name="_______LIA022480">#REF!</definedName>
    <definedName name="_______LIA022481">#REF!</definedName>
    <definedName name="_______LIA022483">#REF!</definedName>
    <definedName name="_______LIA022484">#REF!</definedName>
    <definedName name="_______LIA022485">#REF!</definedName>
    <definedName name="_______LIA022486">#REF!</definedName>
    <definedName name="_______LIA022487">#REF!</definedName>
    <definedName name="_______LIA022488">#REF!</definedName>
    <definedName name="_______LIA022489">#REF!</definedName>
    <definedName name="_______LIA022491">#REF!</definedName>
    <definedName name="_______LIA022492">#REF!</definedName>
    <definedName name="_______LIA022493">#REF!</definedName>
    <definedName name="_______LIA022494">#REF!</definedName>
    <definedName name="_______LIA022495">#REF!</definedName>
    <definedName name="_______LIA022496">#REF!</definedName>
    <definedName name="_______LIA023221">#REF!</definedName>
    <definedName name="_______LIA023320">#REF!</definedName>
    <definedName name="_______LIA023360">#REF!</definedName>
    <definedName name="_______LIA023511">#REF!</definedName>
    <definedName name="_______LIA023514">#REF!</definedName>
    <definedName name="_______LIA023524">#REF!</definedName>
    <definedName name="_______LIA023535">#REF!</definedName>
    <definedName name="_______LIA023540">#REF!</definedName>
    <definedName name="_______LIA023541">#REF!</definedName>
    <definedName name="_______LIA024201">#REF!</definedName>
    <definedName name="_______LIA024202">#REF!</definedName>
    <definedName name="_______LIA024203">#REF!</definedName>
    <definedName name="_______LIA024205">#REF!</definedName>
    <definedName name="_______LIA024206">#REF!</definedName>
    <definedName name="_______LIA024207">#REF!</definedName>
    <definedName name="_______LIA024209">#REF!</definedName>
    <definedName name="_______LIA024210">#REF!</definedName>
    <definedName name="_______LIA024211">#REF!</definedName>
    <definedName name="_______LIA024212">#REF!</definedName>
    <definedName name="_______LIA024213">#REF!</definedName>
    <definedName name="_______LIA024214">#REF!</definedName>
    <definedName name="_______LIA024215">#REF!</definedName>
    <definedName name="_______LIA024216">#REF!</definedName>
    <definedName name="_______LIA024217">#REF!</definedName>
    <definedName name="_______LIA024219">#REF!</definedName>
    <definedName name="_______LIA024220">#REF!</definedName>
    <definedName name="_______LIA024221">#REF!</definedName>
    <definedName name="_______LIA024222">#REF!</definedName>
    <definedName name="_______LIA024223">#REF!</definedName>
    <definedName name="_______LIA024225">#REF!</definedName>
    <definedName name="_______LIA024227">#REF!</definedName>
    <definedName name="_______LIA024232">#REF!</definedName>
    <definedName name="_______LIA024237">#REF!</definedName>
    <definedName name="_______LIA024239">#REF!</definedName>
    <definedName name="_______LIA024250">#REF!</definedName>
    <definedName name="_______LIA024251">#REF!</definedName>
    <definedName name="_______LIA024252">#REF!</definedName>
    <definedName name="_______LIA024255">#REF!</definedName>
    <definedName name="_______LIA024256">#REF!</definedName>
    <definedName name="_______LIA024260">#REF!</definedName>
    <definedName name="_______LIA024262">#REF!</definedName>
    <definedName name="_______LIA024264">#REF!</definedName>
    <definedName name="_______LIA024265">#REF!</definedName>
    <definedName name="_______LIA024267">#REF!</definedName>
    <definedName name="_______LIA024268">#REF!</definedName>
    <definedName name="_______LIA024269">#REF!</definedName>
    <definedName name="_______LIA024270">#REF!</definedName>
    <definedName name="_______LIA024271">#REF!</definedName>
    <definedName name="_______LIA024272">#REF!</definedName>
    <definedName name="_______LIA024274">#REF!</definedName>
    <definedName name="_______LIA024275">#REF!</definedName>
    <definedName name="_______LIA024277">#REF!</definedName>
    <definedName name="_______LIA024278">#REF!</definedName>
    <definedName name="_______LIA024281">#REF!</definedName>
    <definedName name="_______LIA024283">#REF!</definedName>
    <definedName name="_______LIA024284">#REF!</definedName>
    <definedName name="_______LIA024285">#REF!</definedName>
    <definedName name="_______LIA024287">#REF!</definedName>
    <definedName name="_______LIA024288">#REF!</definedName>
    <definedName name="_______LIA024289">#REF!</definedName>
    <definedName name="_______LIA024290">#REF!</definedName>
    <definedName name="_______LIA024291">#REF!</definedName>
    <definedName name="_______LIA024292">#REF!</definedName>
    <definedName name="_______LIA024293">#REF!</definedName>
    <definedName name="_______LIA024294">#REF!</definedName>
    <definedName name="_______LIA024295">#REF!</definedName>
    <definedName name="_______LIA024296">#REF!</definedName>
    <definedName name="_______LIA024298">#REF!</definedName>
    <definedName name="_______LIA025211">#REF!</definedName>
    <definedName name="_______LIA025212">#REF!</definedName>
    <definedName name="_______LIA025221">#REF!</definedName>
    <definedName name="_______LIA025222">#REF!</definedName>
    <definedName name="_______LIA025301">#REF!</definedName>
    <definedName name="_______LIA025303">#REF!</definedName>
    <definedName name="_______LIA025304">#REF!</definedName>
    <definedName name="_______LIA025305">#REF!</definedName>
    <definedName name="_______LIA025306">#REF!</definedName>
    <definedName name="_______LIA025308">#REF!</definedName>
    <definedName name="_______LIA025309">#REF!</definedName>
    <definedName name="_______LIA025310">#REF!</definedName>
    <definedName name="_______LIA025311">#REF!</definedName>
    <definedName name="_______LIA025312">#REF!</definedName>
    <definedName name="_______LIA025313">#REF!</definedName>
    <definedName name="_______LIA025314">#REF!</definedName>
    <definedName name="_______LIA025315">#REF!</definedName>
    <definedName name="_______LIA025317">#REF!</definedName>
    <definedName name="_______LIA025318">#REF!</definedName>
    <definedName name="_______LIA025319">#REF!</definedName>
    <definedName name="_______LIA025321">#REF!</definedName>
    <definedName name="_______LIA025322">#REF!</definedName>
    <definedName name="_______LIA025323">#REF!</definedName>
    <definedName name="_______LIA025324">#REF!</definedName>
    <definedName name="_______LIA025325">#REF!</definedName>
    <definedName name="_______LIA025330">#REF!</definedName>
    <definedName name="_______LIA025334">#REF!</definedName>
    <definedName name="_______LIA025340">#REF!</definedName>
    <definedName name="_______LIA025351">#REF!</definedName>
    <definedName name="_______LIA025353">#REF!</definedName>
    <definedName name="_______LIA025354">#REF!</definedName>
    <definedName name="_______LIA025360">#REF!</definedName>
    <definedName name="_______LIA025370">#REF!</definedName>
    <definedName name="_______LIA025379">#REF!</definedName>
    <definedName name="_______LIA025380">#REF!</definedName>
    <definedName name="_______LIA025391">#REF!</definedName>
    <definedName name="_______LIA025396">#REF!</definedName>
    <definedName name="_______LIA025399">#REF!</definedName>
    <definedName name="_______LIA025410">#REF!</definedName>
    <definedName name="_______LIA025412">#REF!</definedName>
    <definedName name="_______LIA025430">#REF!</definedName>
    <definedName name="_______LIA0281">#REF!</definedName>
    <definedName name="_______LIA028110">#REF!</definedName>
    <definedName name="_______LIA028112">#REF!</definedName>
    <definedName name="_______LIA028121">#REF!</definedName>
    <definedName name="_______LIA0282">#REF!</definedName>
    <definedName name="_______LIA028210">#REF!</definedName>
    <definedName name="_______LIA028212">#REF!</definedName>
    <definedName name="_______LIA028213">#REF!</definedName>
    <definedName name="_______LIA028221">#REF!</definedName>
    <definedName name="_______LIA028222">#REF!</definedName>
    <definedName name="_______LIA028250">#REF!</definedName>
    <definedName name="_______LIA028270">#REF!</definedName>
    <definedName name="_______LIA028280">#REF!</definedName>
    <definedName name="_______LIA028290">#REF!</definedName>
    <definedName name="_______LIA028291">#REF!</definedName>
    <definedName name="_______LIA0283">#REF!</definedName>
    <definedName name="_______LIA028310">#REF!</definedName>
    <definedName name="_______LIA028311">#REF!</definedName>
    <definedName name="_______LIA028312">#REF!</definedName>
    <definedName name="_______LIA028314">#REF!</definedName>
    <definedName name="_______LIA028315">#REF!</definedName>
    <definedName name="_______LIA028316">#REF!</definedName>
    <definedName name="_______LIA028317">#REF!</definedName>
    <definedName name="_______LIA028318">#REF!</definedName>
    <definedName name="_______LIA028322">#REF!</definedName>
    <definedName name="_______LIA028350">#REF!</definedName>
    <definedName name="_______LIA028351">#REF!</definedName>
    <definedName name="_______LIA028370">#REF!</definedName>
    <definedName name="_______LIA028371">#REF!</definedName>
    <definedName name="_______LIA028380">#REF!</definedName>
    <definedName name="_______LIA028381">#REF!</definedName>
    <definedName name="_______LIA028386">#REF!</definedName>
    <definedName name="_______LIA028390">#REF!</definedName>
    <definedName name="_______LIA028391">#REF!</definedName>
    <definedName name="_______LIA028392">#REF!</definedName>
    <definedName name="_______LIA028399">#REF!</definedName>
    <definedName name="_______MIR16">#REF!</definedName>
    <definedName name="_______MIR17">#REF!</definedName>
    <definedName name="_______MIR18">#REF!</definedName>
    <definedName name="_______MIR19">#REF!</definedName>
    <definedName name="_______MIR43">#REF!</definedName>
    <definedName name="_______REE0447">#REF!</definedName>
    <definedName name="_______RGE1489">#REF!</definedName>
    <definedName name="_______RGO1489">#REF!</definedName>
    <definedName name="_______SS46888">#REF!</definedName>
    <definedName name="_______SS46990">#REF!</definedName>
    <definedName name="_______SS47048">#REF!</definedName>
    <definedName name="_______SS47281">#REF!</definedName>
    <definedName name="_______SS47431">#REF!</definedName>
    <definedName name="_______SS47436">#REF!</definedName>
    <definedName name="_______SS47469">#REF!</definedName>
    <definedName name="_______SS47508">#REF!</definedName>
    <definedName name="_______SS47571">#REF!</definedName>
    <definedName name="_______SS53882">#REF!</definedName>
    <definedName name="_______SS53988">#REF!</definedName>
    <definedName name="_______SS54056">#REF!</definedName>
    <definedName name="_______SS56070">#REF!</definedName>
    <definedName name="_______SS56075">#REF!</definedName>
    <definedName name="_______SS57156">#REF!</definedName>
    <definedName name="______AST0121">#REF!</definedName>
    <definedName name="______AST012110">#REF!</definedName>
    <definedName name="______AST012120">#REF!</definedName>
    <definedName name="______AST0122">#REF!</definedName>
    <definedName name="______AST012211">#REF!</definedName>
    <definedName name="______AST012215">#REF!</definedName>
    <definedName name="______AST012221">#REF!</definedName>
    <definedName name="______AST012290">#REF!</definedName>
    <definedName name="______AST0123">#REF!</definedName>
    <definedName name="______AST012301">#REF!</definedName>
    <definedName name="______AST012310">#REF!</definedName>
    <definedName name="______AST012311">#REF!</definedName>
    <definedName name="______AST012312">#REF!</definedName>
    <definedName name="______AST012314">#REF!</definedName>
    <definedName name="______AST012315">#REF!</definedName>
    <definedName name="______AST012316">#REF!</definedName>
    <definedName name="______AST012317">#REF!</definedName>
    <definedName name="______AST012319">#REF!</definedName>
    <definedName name="______AST012320">#REF!</definedName>
    <definedName name="______AST012322">#REF!</definedName>
    <definedName name="______AST012323">#REF!</definedName>
    <definedName name="______AST012324">#REF!</definedName>
    <definedName name="______AST0124">#REF!</definedName>
    <definedName name="______AST012400">#REF!</definedName>
    <definedName name="______AST012411">#REF!</definedName>
    <definedName name="______AST012412">#REF!</definedName>
    <definedName name="______AST012414">#REF!</definedName>
    <definedName name="______AST012415">#REF!</definedName>
    <definedName name="______AST012450">#REF!</definedName>
    <definedName name="______AST0126">#REF!</definedName>
    <definedName name="______AST012611">#REF!</definedName>
    <definedName name="______AST012612">#REF!</definedName>
    <definedName name="______AST012613">#REF!</definedName>
    <definedName name="______AST012614">#REF!</definedName>
    <definedName name="______AST012615">#REF!</definedName>
    <definedName name="______AST0128">#REF!</definedName>
    <definedName name="______AST012811">#REF!</definedName>
    <definedName name="______AST012815">#REF!</definedName>
    <definedName name="______AST012816">#REF!</definedName>
    <definedName name="______AST012840">#REF!</definedName>
    <definedName name="______AST016590">#REF!</definedName>
    <definedName name="______AST018201">#REF!</definedName>
    <definedName name="______AST018202">#REF!</definedName>
    <definedName name="______AST018203">#REF!</definedName>
    <definedName name="______AST018204">#REF!</definedName>
    <definedName name="______AST018221">#REF!</definedName>
    <definedName name="______AST018230">#REF!</definedName>
    <definedName name="______AST018231">#REF!</definedName>
    <definedName name="______AST018232">#REF!</definedName>
    <definedName name="______AST018233">#REF!</definedName>
    <definedName name="______AST018234">#REF!</definedName>
    <definedName name="______AST018235">#REF!</definedName>
    <definedName name="______AST018236">#REF!</definedName>
    <definedName name="______AST018237">#REF!</definedName>
    <definedName name="______AST018238">#REF!</definedName>
    <definedName name="______AST018288">#REF!</definedName>
    <definedName name="______AST018289">#REF!</definedName>
    <definedName name="______AST018611">#REF!</definedName>
    <definedName name="______AST018614">#REF!</definedName>
    <definedName name="______AST018617">#REF!</definedName>
    <definedName name="______AST018619">#REF!</definedName>
    <definedName name="______AST018620">#REF!</definedName>
    <definedName name="______AST018621">#REF!</definedName>
    <definedName name="______AST018622">#REF!</definedName>
    <definedName name="______AST018625">#REF!</definedName>
    <definedName name="______AST018627">#REF!</definedName>
    <definedName name="______AST018631">#REF!</definedName>
    <definedName name="______AST018632">#REF!</definedName>
    <definedName name="______AST018633">#REF!</definedName>
    <definedName name="______AST018634">#REF!</definedName>
    <definedName name="______AST018635">#REF!</definedName>
    <definedName name="______AST018636">#REF!</definedName>
    <definedName name="______AST018637">#REF!</definedName>
    <definedName name="______AST018638">#REF!</definedName>
    <definedName name="______AST018639">#REF!</definedName>
    <definedName name="______AST018640">#REF!</definedName>
    <definedName name="______AST018641">#REF!</definedName>
    <definedName name="______AST018650">#REF!</definedName>
    <definedName name="______AST018651">#REF!</definedName>
    <definedName name="______AST018655">#REF!</definedName>
    <definedName name="______AST018657">#REF!</definedName>
    <definedName name="______AST018664">#REF!</definedName>
    <definedName name="______AST018668">#REF!</definedName>
    <definedName name="______AST018669">#REF!</definedName>
    <definedName name="______AST018670">#REF!</definedName>
    <definedName name="______AST018672">#REF!</definedName>
    <definedName name="______AST018674">#REF!</definedName>
    <definedName name="______AST018675">#REF!</definedName>
    <definedName name="______AST018677">#REF!</definedName>
    <definedName name="______AST018678">#REF!</definedName>
    <definedName name="______AST018680">#REF!</definedName>
    <definedName name="______AST0190">#REF!</definedName>
    <definedName name="______AST019010">#REF!</definedName>
    <definedName name="______AST019011">#REF!</definedName>
    <definedName name="______AST019012">#REF!</definedName>
    <definedName name="______AST019013">#REF!</definedName>
    <definedName name="______AST019014">#REF!</definedName>
    <definedName name="______AST019015">#REF!</definedName>
    <definedName name="______AST019017">#REF!</definedName>
    <definedName name="______AST019018">#REF!</definedName>
    <definedName name="______AST019019">#REF!</definedName>
    <definedName name="______AST019020">#REF!</definedName>
    <definedName name="______AST019021">#REF!</definedName>
    <definedName name="______AST019022">#REF!</definedName>
    <definedName name="______AST019023">#REF!</definedName>
    <definedName name="______AST019024">#REF!</definedName>
    <definedName name="______AST019025">#REF!</definedName>
    <definedName name="______AST019026">#REF!</definedName>
    <definedName name="______AST019027">#REF!</definedName>
    <definedName name="______AST019028">#REF!</definedName>
    <definedName name="______AST019040">#REF!</definedName>
    <definedName name="______AST019050">#REF!</definedName>
    <definedName name="______AST019052">#REF!</definedName>
    <definedName name="______AST019072">#REF!</definedName>
    <definedName name="______AST019080">#REF!</definedName>
    <definedName name="______AST019090">#REF!</definedName>
    <definedName name="______AST019091">#REF!</definedName>
    <definedName name="______AST019092">#REF!</definedName>
    <definedName name="______AST019098">#REF!</definedName>
    <definedName name="______AST019099">#REF!</definedName>
    <definedName name="______AST023221">#REF!</definedName>
    <definedName name="______AST024211">#REF!</definedName>
    <definedName name="______AST025312">#REF!</definedName>
    <definedName name="______AST025360">#REF!</definedName>
    <definedName name="______CCC018611">#REF!</definedName>
    <definedName name="______CCG018611">#REF!</definedName>
    <definedName name="______CCI018203">#REF!</definedName>
    <definedName name="______CCI018233">#REF!</definedName>
    <definedName name="______CCI018611">#REF!</definedName>
    <definedName name="______CEC018611">#REF!</definedName>
    <definedName name="______CED018611">#REF!</definedName>
    <definedName name="______CEG018611">#REF!</definedName>
    <definedName name="______CEH018611">#REF!</definedName>
    <definedName name="______CEI018201">#REF!</definedName>
    <definedName name="______CEI018202">#REF!</definedName>
    <definedName name="______CEI018231">#REF!</definedName>
    <definedName name="______CEI018232">#REF!</definedName>
    <definedName name="______CEI018611">#REF!</definedName>
    <definedName name="______CEK018611">#REF!</definedName>
    <definedName name="______CEN018611">#REF!</definedName>
    <definedName name="______CEN025301">#REF!</definedName>
    <definedName name="______CES018611">#REF!</definedName>
    <definedName name="______CET018611">#REF!</definedName>
    <definedName name="______CEV018611">#REF!</definedName>
    <definedName name="______CGD018611">#REF!</definedName>
    <definedName name="______CGI018203">#REF!</definedName>
    <definedName name="______CGI018611">#REF!</definedName>
    <definedName name="______CGN018611">#REF!</definedName>
    <definedName name="______CGP018611">#REF!</definedName>
    <definedName name="______CGT018611">#REF!</definedName>
    <definedName name="______CGU018611">#REF!</definedName>
    <definedName name="______CML018655">#REF!</definedName>
    <definedName name="______CML018656">#REF!</definedName>
    <definedName name="______CNU0121">#REF!</definedName>
    <definedName name="______CNU012110">#REF!</definedName>
    <definedName name="______CNU012120">#REF!</definedName>
    <definedName name="______CNU0122">#REF!</definedName>
    <definedName name="______CNU012211">#REF!</definedName>
    <definedName name="______CNU018610">#REF!</definedName>
    <definedName name="______CNU018611">#REF!</definedName>
    <definedName name="______CTD018610">#REF!</definedName>
    <definedName name="______DTR109">'[3]data entry'!#REF!</definedName>
    <definedName name="______huh1" localSheetId="6">[5]!dttable</definedName>
    <definedName name="______huh1" localSheetId="8">[5]!dttable</definedName>
    <definedName name="______huh1">[0]!dttable</definedName>
    <definedName name="______LIA0201" localSheetId="6">#REF!</definedName>
    <definedName name="______LIA0201" localSheetId="8">#REF!</definedName>
    <definedName name="______LIA0201">#REF!</definedName>
    <definedName name="______LIA0204" localSheetId="6">#REF!</definedName>
    <definedName name="______LIA0204" localSheetId="8">#REF!</definedName>
    <definedName name="______LIA0204">#REF!</definedName>
    <definedName name="______LIA020411" localSheetId="6">#REF!</definedName>
    <definedName name="______LIA020411" localSheetId="8">#REF!</definedName>
    <definedName name="______LIA020411">#REF!</definedName>
    <definedName name="______LIA020412">#REF!</definedName>
    <definedName name="______LIA020413">#REF!</definedName>
    <definedName name="______LIA020414">#REF!</definedName>
    <definedName name="______LIA020415">#REF!</definedName>
    <definedName name="______LIA020416">#REF!</definedName>
    <definedName name="______LIA020417">#REF!</definedName>
    <definedName name="______LIA020418">#REF!</definedName>
    <definedName name="______LIA020419">#REF!</definedName>
    <definedName name="______LIA020420">#REF!</definedName>
    <definedName name="______LIA020711">#REF!</definedName>
    <definedName name="______LIA020712">#REF!</definedName>
    <definedName name="______LIA0216">#REF!</definedName>
    <definedName name="______LIA021601">#REF!</definedName>
    <definedName name="______LIA021610">#REF!</definedName>
    <definedName name="______LIA021615">#REF!</definedName>
    <definedName name="______LIA021616">#REF!</definedName>
    <definedName name="______LIA021620">#REF!</definedName>
    <definedName name="______LIA021622">#REF!</definedName>
    <definedName name="______LIA021623">#REF!</definedName>
    <definedName name="______LIA021624">#REF!</definedName>
    <definedName name="______LIA021626">#REF!</definedName>
    <definedName name="______LIA021629">#REF!</definedName>
    <definedName name="______LIA021630">#REF!</definedName>
    <definedName name="______LIA021631">#REF!</definedName>
    <definedName name="______LIA021632">#REF!</definedName>
    <definedName name="______LIA0221">#REF!</definedName>
    <definedName name="______LIA022101">#REF!</definedName>
    <definedName name="______LIA022102">#REF!</definedName>
    <definedName name="______LIA022103">#REF!</definedName>
    <definedName name="______LIA022104">#REF!</definedName>
    <definedName name="______LIA022105">#REF!</definedName>
    <definedName name="______LIA022106">#REF!</definedName>
    <definedName name="______LIA022119">#REF!</definedName>
    <definedName name="______LIA022120">#REF!</definedName>
    <definedName name="______LIA022121">#REF!</definedName>
    <definedName name="______LIA022122">#REF!</definedName>
    <definedName name="______LIA022123">#REF!</definedName>
    <definedName name="______LIA022124">#REF!</definedName>
    <definedName name="______LIA022125">#REF!</definedName>
    <definedName name="______LIA022126">#REF!</definedName>
    <definedName name="______LIA022127">#REF!</definedName>
    <definedName name="______LIA022131">#REF!</definedName>
    <definedName name="______LIA022132">#REF!</definedName>
    <definedName name="______LIA022134">#REF!</definedName>
    <definedName name="______LIA022135">#REF!</definedName>
    <definedName name="______LIA022136">#REF!</definedName>
    <definedName name="______LIA022137">#REF!</definedName>
    <definedName name="______LIA022138">#REF!</definedName>
    <definedName name="______LIA022139">#REF!</definedName>
    <definedName name="______LIA022140">#REF!</definedName>
    <definedName name="______LIA022141">#REF!</definedName>
    <definedName name="______LIA022142">#REF!</definedName>
    <definedName name="______LIA022143">#REF!</definedName>
    <definedName name="______LIA022144">#REF!</definedName>
    <definedName name="______LIA022148">#REF!</definedName>
    <definedName name="______LIA022150">#REF!</definedName>
    <definedName name="______LIA022152">#REF!</definedName>
    <definedName name="______LIA022168">#REF!</definedName>
    <definedName name="______LIA022410">#REF!</definedName>
    <definedName name="______LIA022413">#REF!</definedName>
    <definedName name="______LIA022414">#REF!</definedName>
    <definedName name="______LIA022415">#REF!</definedName>
    <definedName name="______LIA022418">#REF!</definedName>
    <definedName name="______LIA022419">#REF!</definedName>
    <definedName name="______LIA022434">#REF!</definedName>
    <definedName name="______LIA022445">#REF!</definedName>
    <definedName name="______LIA022446">#REF!</definedName>
    <definedName name="______LIA022447">#REF!</definedName>
    <definedName name="______LIA022460">#REF!</definedName>
    <definedName name="______LIA022461">#REF!</definedName>
    <definedName name="______LIA022462">#REF!</definedName>
    <definedName name="______LIA022463">#REF!</definedName>
    <definedName name="______LIA022470">#REF!</definedName>
    <definedName name="______LIA022471">#REF!</definedName>
    <definedName name="______LIA022472">#REF!</definedName>
    <definedName name="______LIA022473">#REF!</definedName>
    <definedName name="______LIA022474">#REF!</definedName>
    <definedName name="______LIA022475">#REF!</definedName>
    <definedName name="______LIA022478">#REF!</definedName>
    <definedName name="______LIA022479">#REF!</definedName>
    <definedName name="______LIA022480">#REF!</definedName>
    <definedName name="______LIA022481">#REF!</definedName>
    <definedName name="______LIA022483">#REF!</definedName>
    <definedName name="______LIA022484">#REF!</definedName>
    <definedName name="______LIA022485">#REF!</definedName>
    <definedName name="______LIA022486">#REF!</definedName>
    <definedName name="______LIA022487">#REF!</definedName>
    <definedName name="______LIA022488">#REF!</definedName>
    <definedName name="______LIA022489">#REF!</definedName>
    <definedName name="______LIA022491">#REF!</definedName>
    <definedName name="______LIA022492">#REF!</definedName>
    <definedName name="______LIA022493">#REF!</definedName>
    <definedName name="______LIA022494">#REF!</definedName>
    <definedName name="______LIA022495">#REF!</definedName>
    <definedName name="______LIA022496">#REF!</definedName>
    <definedName name="______LIA023221">#REF!</definedName>
    <definedName name="______LIA023320">#REF!</definedName>
    <definedName name="______LIA023360">#REF!</definedName>
    <definedName name="______LIA023511">#REF!</definedName>
    <definedName name="______LIA023514">#REF!</definedName>
    <definedName name="______LIA023524">#REF!</definedName>
    <definedName name="______LIA023535">#REF!</definedName>
    <definedName name="______LIA023540">#REF!</definedName>
    <definedName name="______LIA023541">#REF!</definedName>
    <definedName name="______LIA024201">#REF!</definedName>
    <definedName name="______LIA024202">#REF!</definedName>
    <definedName name="______LIA024203">#REF!</definedName>
    <definedName name="______LIA024205">#REF!</definedName>
    <definedName name="______LIA024206">#REF!</definedName>
    <definedName name="______LIA024207">#REF!</definedName>
    <definedName name="______LIA024209">#REF!</definedName>
    <definedName name="______LIA024210">#REF!</definedName>
    <definedName name="______LIA024211">#REF!</definedName>
    <definedName name="______LIA024212">#REF!</definedName>
    <definedName name="______LIA024213">#REF!</definedName>
    <definedName name="______LIA024214">#REF!</definedName>
    <definedName name="______LIA024215">#REF!</definedName>
    <definedName name="______LIA024216">#REF!</definedName>
    <definedName name="______LIA024217">#REF!</definedName>
    <definedName name="______LIA024219">#REF!</definedName>
    <definedName name="______LIA024220">#REF!</definedName>
    <definedName name="______LIA024221">#REF!</definedName>
    <definedName name="______LIA024222">#REF!</definedName>
    <definedName name="______LIA024223">#REF!</definedName>
    <definedName name="______LIA024225">#REF!</definedName>
    <definedName name="______LIA024227">#REF!</definedName>
    <definedName name="______LIA024232">#REF!</definedName>
    <definedName name="______LIA024237">#REF!</definedName>
    <definedName name="______LIA024239">#REF!</definedName>
    <definedName name="______LIA024250">#REF!</definedName>
    <definedName name="______LIA024251">#REF!</definedName>
    <definedName name="______LIA024252">#REF!</definedName>
    <definedName name="______LIA024255">#REF!</definedName>
    <definedName name="______LIA024256">#REF!</definedName>
    <definedName name="______LIA024260">#REF!</definedName>
    <definedName name="______LIA024262">#REF!</definedName>
    <definedName name="______LIA024264">#REF!</definedName>
    <definedName name="______LIA024265">#REF!</definedName>
    <definedName name="______LIA024267">#REF!</definedName>
    <definedName name="______LIA024268">#REF!</definedName>
    <definedName name="______LIA024269">#REF!</definedName>
    <definedName name="______LIA024270">#REF!</definedName>
    <definedName name="______LIA024271">#REF!</definedName>
    <definedName name="______LIA024272">#REF!</definedName>
    <definedName name="______LIA024274">#REF!</definedName>
    <definedName name="______LIA024275">#REF!</definedName>
    <definedName name="______LIA024277">#REF!</definedName>
    <definedName name="______LIA024278">#REF!</definedName>
    <definedName name="______LIA024281">#REF!</definedName>
    <definedName name="______LIA024283">#REF!</definedName>
    <definedName name="______LIA024284">#REF!</definedName>
    <definedName name="______LIA024285">#REF!</definedName>
    <definedName name="______LIA024287">#REF!</definedName>
    <definedName name="______LIA024288">#REF!</definedName>
    <definedName name="______LIA024289">#REF!</definedName>
    <definedName name="______LIA024290">#REF!</definedName>
    <definedName name="______LIA024291">#REF!</definedName>
    <definedName name="______LIA024292">#REF!</definedName>
    <definedName name="______LIA024293">#REF!</definedName>
    <definedName name="______LIA024294">#REF!</definedName>
    <definedName name="______LIA024295">#REF!</definedName>
    <definedName name="______LIA024296">#REF!</definedName>
    <definedName name="______LIA024298">#REF!</definedName>
    <definedName name="______LIA025211">#REF!</definedName>
    <definedName name="______LIA025212">#REF!</definedName>
    <definedName name="______LIA025221">#REF!</definedName>
    <definedName name="______LIA025222">#REF!</definedName>
    <definedName name="______LIA025301">#REF!</definedName>
    <definedName name="______LIA025303">#REF!</definedName>
    <definedName name="______LIA025304">#REF!</definedName>
    <definedName name="______LIA025305">#REF!</definedName>
    <definedName name="______LIA025306">#REF!</definedName>
    <definedName name="______LIA025308">#REF!</definedName>
    <definedName name="______LIA025309">#REF!</definedName>
    <definedName name="______LIA025310">#REF!</definedName>
    <definedName name="______LIA025311">#REF!</definedName>
    <definedName name="______LIA025312">#REF!</definedName>
    <definedName name="______LIA025313">#REF!</definedName>
    <definedName name="______LIA025314">#REF!</definedName>
    <definedName name="______LIA025315">#REF!</definedName>
    <definedName name="______LIA025317">#REF!</definedName>
    <definedName name="______LIA025318">#REF!</definedName>
    <definedName name="______LIA025319">#REF!</definedName>
    <definedName name="______LIA025321">#REF!</definedName>
    <definedName name="______LIA025322">#REF!</definedName>
    <definedName name="______LIA025323">#REF!</definedName>
    <definedName name="______LIA025324">#REF!</definedName>
    <definedName name="______LIA025325">#REF!</definedName>
    <definedName name="______LIA025330">#REF!</definedName>
    <definedName name="______LIA025334">#REF!</definedName>
    <definedName name="______LIA025340">#REF!</definedName>
    <definedName name="______LIA025351">#REF!</definedName>
    <definedName name="______LIA025353">#REF!</definedName>
    <definedName name="______LIA025354">#REF!</definedName>
    <definedName name="______LIA025360">#REF!</definedName>
    <definedName name="______LIA025370">#REF!</definedName>
    <definedName name="______LIA025379">#REF!</definedName>
    <definedName name="______LIA025380">#REF!</definedName>
    <definedName name="______LIA025391">#REF!</definedName>
    <definedName name="______LIA025396">#REF!</definedName>
    <definedName name="______LIA025399">#REF!</definedName>
    <definedName name="______LIA025410">#REF!</definedName>
    <definedName name="______LIA025412">#REF!</definedName>
    <definedName name="______LIA025430">#REF!</definedName>
    <definedName name="______LIA0281">#REF!</definedName>
    <definedName name="______LIA028110">#REF!</definedName>
    <definedName name="______LIA028112">#REF!</definedName>
    <definedName name="______LIA028121">#REF!</definedName>
    <definedName name="______LIA0282">#REF!</definedName>
    <definedName name="______LIA028210">#REF!</definedName>
    <definedName name="______LIA028212">#REF!</definedName>
    <definedName name="______LIA028213">#REF!</definedName>
    <definedName name="______LIA028221">#REF!</definedName>
    <definedName name="______LIA028222">#REF!</definedName>
    <definedName name="______LIA028250">#REF!</definedName>
    <definedName name="______LIA028270">#REF!</definedName>
    <definedName name="______LIA028280">#REF!</definedName>
    <definedName name="______LIA028290">#REF!</definedName>
    <definedName name="______LIA028291">#REF!</definedName>
    <definedName name="______LIA0283">#REF!</definedName>
    <definedName name="______LIA028310">#REF!</definedName>
    <definedName name="______LIA028311">#REF!</definedName>
    <definedName name="______LIA028312">#REF!</definedName>
    <definedName name="______LIA028314">#REF!</definedName>
    <definedName name="______LIA028315">#REF!</definedName>
    <definedName name="______LIA028316">#REF!</definedName>
    <definedName name="______LIA028317">#REF!</definedName>
    <definedName name="______LIA028318">#REF!</definedName>
    <definedName name="______LIA028322">#REF!</definedName>
    <definedName name="______LIA028350">#REF!</definedName>
    <definedName name="______LIA028351">#REF!</definedName>
    <definedName name="______LIA028370">#REF!</definedName>
    <definedName name="______LIA028371">#REF!</definedName>
    <definedName name="______LIA028380">#REF!</definedName>
    <definedName name="______LIA028381">#REF!</definedName>
    <definedName name="______LIA028386">#REF!</definedName>
    <definedName name="______LIA028390">#REF!</definedName>
    <definedName name="______LIA028391">#REF!</definedName>
    <definedName name="______LIA028392">#REF!</definedName>
    <definedName name="______LIA028399">#REF!</definedName>
    <definedName name="______MAT1">'[4]AL - Page 1 - 2, CWC (MISO)'!#REF!</definedName>
    <definedName name="______mat2">'[4]AL - Page 1 - 2, CWC (MISO)'!#REF!</definedName>
    <definedName name="______MIR16">#REF!</definedName>
    <definedName name="______MIR17">#REF!</definedName>
    <definedName name="______MIR18">#REF!</definedName>
    <definedName name="______MIR19">#REF!</definedName>
    <definedName name="______MIR43">#REF!</definedName>
    <definedName name="______REE0447">#REF!</definedName>
    <definedName name="______REV1488">'[3]data entry'!#REF!</definedName>
    <definedName name="______RGE1489">#REF!</definedName>
    <definedName name="______RGO1489">#REF!</definedName>
    <definedName name="______SS46888">#REF!</definedName>
    <definedName name="______SS46990">#REF!</definedName>
    <definedName name="______SS47048">#REF!</definedName>
    <definedName name="______SS47281">#REF!</definedName>
    <definedName name="______SS47431">#REF!</definedName>
    <definedName name="______SS47436">#REF!</definedName>
    <definedName name="______SS47469">#REF!</definedName>
    <definedName name="______SS47508">#REF!</definedName>
    <definedName name="______SS47571">#REF!</definedName>
    <definedName name="______SS50672">#REF!</definedName>
    <definedName name="______SS53882">#REF!</definedName>
    <definedName name="______SS53988">#REF!</definedName>
    <definedName name="______SS54056">#REF!</definedName>
    <definedName name="______SS56070">#REF!</definedName>
    <definedName name="______SS56075">#REF!</definedName>
    <definedName name="______SS57156">#REF!</definedName>
    <definedName name="_____AST0121">#REF!</definedName>
    <definedName name="_____AST012110">#REF!</definedName>
    <definedName name="_____AST012120">#REF!</definedName>
    <definedName name="_____AST0122">#REF!</definedName>
    <definedName name="_____AST012211">#REF!</definedName>
    <definedName name="_____AST012215">#REF!</definedName>
    <definedName name="_____AST012221">#REF!</definedName>
    <definedName name="_____AST012290">#REF!</definedName>
    <definedName name="_____AST0123">#REF!</definedName>
    <definedName name="_____AST012301">#REF!</definedName>
    <definedName name="_____AST012310">#REF!</definedName>
    <definedName name="_____AST012311">#REF!</definedName>
    <definedName name="_____AST012312">#REF!</definedName>
    <definedName name="_____AST012314">#REF!</definedName>
    <definedName name="_____AST012315">#REF!</definedName>
    <definedName name="_____AST012316">#REF!</definedName>
    <definedName name="_____AST012317">#REF!</definedName>
    <definedName name="_____AST012319">#REF!</definedName>
    <definedName name="_____AST012320">#REF!</definedName>
    <definedName name="_____AST012322">#REF!</definedName>
    <definedName name="_____AST012323">#REF!</definedName>
    <definedName name="_____AST012324">#REF!</definedName>
    <definedName name="_____AST0124">#REF!</definedName>
    <definedName name="_____AST012400">#REF!</definedName>
    <definedName name="_____AST012411">#REF!</definedName>
    <definedName name="_____AST012412">#REF!</definedName>
    <definedName name="_____AST012414">#REF!</definedName>
    <definedName name="_____AST012415">#REF!</definedName>
    <definedName name="_____AST012450">#REF!</definedName>
    <definedName name="_____AST0126">#REF!</definedName>
    <definedName name="_____AST012611">#REF!</definedName>
    <definedName name="_____AST012612">#REF!</definedName>
    <definedName name="_____AST012613">#REF!</definedName>
    <definedName name="_____AST012614">#REF!</definedName>
    <definedName name="_____AST012615">#REF!</definedName>
    <definedName name="_____AST0128">#REF!</definedName>
    <definedName name="_____AST012811">#REF!</definedName>
    <definedName name="_____AST012815">#REF!</definedName>
    <definedName name="_____AST012816">#REF!</definedName>
    <definedName name="_____AST012840">#REF!</definedName>
    <definedName name="_____AST016590">#REF!</definedName>
    <definedName name="_____AST018201">#REF!</definedName>
    <definedName name="_____AST018202">#REF!</definedName>
    <definedName name="_____AST018203">#REF!</definedName>
    <definedName name="_____AST018204">#REF!</definedName>
    <definedName name="_____AST018221">#REF!</definedName>
    <definedName name="_____AST018230">#REF!</definedName>
    <definedName name="_____AST018231">#REF!</definedName>
    <definedName name="_____AST018232">#REF!</definedName>
    <definedName name="_____AST018233">#REF!</definedName>
    <definedName name="_____AST018234">#REF!</definedName>
    <definedName name="_____AST018235">#REF!</definedName>
    <definedName name="_____AST018236">#REF!</definedName>
    <definedName name="_____AST018237">#REF!</definedName>
    <definedName name="_____AST018238">#REF!</definedName>
    <definedName name="_____AST018288">#REF!</definedName>
    <definedName name="_____AST018289">#REF!</definedName>
    <definedName name="_____AST018611">#REF!</definedName>
    <definedName name="_____AST018614">#REF!</definedName>
    <definedName name="_____AST018617">#REF!</definedName>
    <definedName name="_____AST018619">#REF!</definedName>
    <definedName name="_____AST018620">#REF!</definedName>
    <definedName name="_____AST018621">#REF!</definedName>
    <definedName name="_____AST018622">#REF!</definedName>
    <definedName name="_____AST018625">#REF!</definedName>
    <definedName name="_____AST018627">#REF!</definedName>
    <definedName name="_____AST018631">#REF!</definedName>
    <definedName name="_____AST018632">#REF!</definedName>
    <definedName name="_____AST018633">#REF!</definedName>
    <definedName name="_____AST018634">#REF!</definedName>
    <definedName name="_____AST018635">#REF!</definedName>
    <definedName name="_____AST018636">#REF!</definedName>
    <definedName name="_____AST018637">#REF!</definedName>
    <definedName name="_____AST018638">#REF!</definedName>
    <definedName name="_____AST018639">#REF!</definedName>
    <definedName name="_____AST018640">#REF!</definedName>
    <definedName name="_____AST018641">#REF!</definedName>
    <definedName name="_____AST018650">#REF!</definedName>
    <definedName name="_____AST018651">#REF!</definedName>
    <definedName name="_____AST018655">#REF!</definedName>
    <definedName name="_____AST018657">#REF!</definedName>
    <definedName name="_____AST018664">#REF!</definedName>
    <definedName name="_____AST018668">#REF!</definedName>
    <definedName name="_____AST018669">#REF!</definedName>
    <definedName name="_____AST018670">#REF!</definedName>
    <definedName name="_____AST018672">#REF!</definedName>
    <definedName name="_____AST018674">#REF!</definedName>
    <definedName name="_____AST018675">#REF!</definedName>
    <definedName name="_____AST018677">#REF!</definedName>
    <definedName name="_____AST018678">#REF!</definedName>
    <definedName name="_____AST018680">#REF!</definedName>
    <definedName name="_____AST0190">#REF!</definedName>
    <definedName name="_____AST019010">#REF!</definedName>
    <definedName name="_____AST019011">#REF!</definedName>
    <definedName name="_____AST019012">#REF!</definedName>
    <definedName name="_____AST019013">#REF!</definedName>
    <definedName name="_____AST019014">#REF!</definedName>
    <definedName name="_____AST019015">#REF!</definedName>
    <definedName name="_____AST019017">#REF!</definedName>
    <definedName name="_____AST019018">#REF!</definedName>
    <definedName name="_____AST019019">#REF!</definedName>
    <definedName name="_____AST019020">#REF!</definedName>
    <definedName name="_____AST019021">#REF!</definedName>
    <definedName name="_____AST019022">#REF!</definedName>
    <definedName name="_____AST019023">#REF!</definedName>
    <definedName name="_____AST019024">#REF!</definedName>
    <definedName name="_____AST019025">#REF!</definedName>
    <definedName name="_____AST019026">#REF!</definedName>
    <definedName name="_____AST019027">#REF!</definedName>
    <definedName name="_____AST019028">#REF!</definedName>
    <definedName name="_____AST019040">#REF!</definedName>
    <definedName name="_____AST019050">#REF!</definedName>
    <definedName name="_____AST019052">#REF!</definedName>
    <definedName name="_____AST019072">#REF!</definedName>
    <definedName name="_____AST019080">#REF!</definedName>
    <definedName name="_____AST019090">#REF!</definedName>
    <definedName name="_____AST019091">#REF!</definedName>
    <definedName name="_____AST019092">#REF!</definedName>
    <definedName name="_____AST019098">#REF!</definedName>
    <definedName name="_____AST019099">#REF!</definedName>
    <definedName name="_____AST023221">#REF!</definedName>
    <definedName name="_____AST024211">#REF!</definedName>
    <definedName name="_____AST025312">#REF!</definedName>
    <definedName name="_____AST025360">#REF!</definedName>
    <definedName name="_____CCC018611">#REF!</definedName>
    <definedName name="_____CCG018611">#REF!</definedName>
    <definedName name="_____CCI018203">#REF!</definedName>
    <definedName name="_____CCI018233">#REF!</definedName>
    <definedName name="_____CCI018611">#REF!</definedName>
    <definedName name="_____CEC018611">#REF!</definedName>
    <definedName name="_____CED018611">#REF!</definedName>
    <definedName name="_____CEG018611">#REF!</definedName>
    <definedName name="_____CEH018611">#REF!</definedName>
    <definedName name="_____CEI018201">#REF!</definedName>
    <definedName name="_____CEI018202">#REF!</definedName>
    <definedName name="_____CEI018231">#REF!</definedName>
    <definedName name="_____CEI018232">#REF!</definedName>
    <definedName name="_____CEI018611">#REF!</definedName>
    <definedName name="_____CEK018611">#REF!</definedName>
    <definedName name="_____CEN018611">#REF!</definedName>
    <definedName name="_____CEN025301">#REF!</definedName>
    <definedName name="_____CES018611">#REF!</definedName>
    <definedName name="_____CET018611">#REF!</definedName>
    <definedName name="_____CEV018611">#REF!</definedName>
    <definedName name="_____CGD018611">#REF!</definedName>
    <definedName name="_____CGI018203">#REF!</definedName>
    <definedName name="_____CGI018611">#REF!</definedName>
    <definedName name="_____CGN018611">#REF!</definedName>
    <definedName name="_____CGP018611">#REF!</definedName>
    <definedName name="_____CGT018611">#REF!</definedName>
    <definedName name="_____CGU018611">#REF!</definedName>
    <definedName name="_____CML018655">#REF!</definedName>
    <definedName name="_____CML018656">#REF!</definedName>
    <definedName name="_____CNU0121">#REF!</definedName>
    <definedName name="_____CNU012110">#REF!</definedName>
    <definedName name="_____CNU012120">#REF!</definedName>
    <definedName name="_____CNU0122">#REF!</definedName>
    <definedName name="_____CNU012211">#REF!</definedName>
    <definedName name="_____CNU018610">#REF!</definedName>
    <definedName name="_____CNU018611">#REF!</definedName>
    <definedName name="_____CTD018610">#REF!</definedName>
    <definedName name="_____huh1" localSheetId="6">[5]!dttable</definedName>
    <definedName name="_____huh1" localSheetId="8">[5]!dttable</definedName>
    <definedName name="_____huh1">[0]!dttable</definedName>
    <definedName name="_____LIA0201" localSheetId="6">#REF!</definedName>
    <definedName name="_____LIA0201" localSheetId="8">#REF!</definedName>
    <definedName name="_____LIA0201">#REF!</definedName>
    <definedName name="_____LIA0204" localSheetId="6">#REF!</definedName>
    <definedName name="_____LIA0204" localSheetId="8">#REF!</definedName>
    <definedName name="_____LIA0204">#REF!</definedName>
    <definedName name="_____LIA020411" localSheetId="6">#REF!</definedName>
    <definedName name="_____LIA020411" localSheetId="8">#REF!</definedName>
    <definedName name="_____LIA020411">#REF!</definedName>
    <definedName name="_____LIA020412">#REF!</definedName>
    <definedName name="_____LIA020413">#REF!</definedName>
    <definedName name="_____LIA020414">#REF!</definedName>
    <definedName name="_____LIA020415">#REF!</definedName>
    <definedName name="_____LIA020416">#REF!</definedName>
    <definedName name="_____LIA020417">#REF!</definedName>
    <definedName name="_____LIA020418">#REF!</definedName>
    <definedName name="_____LIA020419">#REF!</definedName>
    <definedName name="_____LIA020420">#REF!</definedName>
    <definedName name="_____LIA020711">#REF!</definedName>
    <definedName name="_____LIA020712">#REF!</definedName>
    <definedName name="_____LIA0216">#REF!</definedName>
    <definedName name="_____LIA021601">#REF!</definedName>
    <definedName name="_____LIA021610">#REF!</definedName>
    <definedName name="_____LIA021615">#REF!</definedName>
    <definedName name="_____LIA021616">#REF!</definedName>
    <definedName name="_____LIA021620">#REF!</definedName>
    <definedName name="_____LIA021622">#REF!</definedName>
    <definedName name="_____LIA021623">#REF!</definedName>
    <definedName name="_____LIA021624">#REF!</definedName>
    <definedName name="_____LIA021626">#REF!</definedName>
    <definedName name="_____LIA021629">#REF!</definedName>
    <definedName name="_____LIA021630">#REF!</definedName>
    <definedName name="_____LIA021631">#REF!</definedName>
    <definedName name="_____LIA021632">#REF!</definedName>
    <definedName name="_____LIA0221">#REF!</definedName>
    <definedName name="_____LIA022101">#REF!</definedName>
    <definedName name="_____LIA022102">#REF!</definedName>
    <definedName name="_____LIA022103">#REF!</definedName>
    <definedName name="_____LIA022104">#REF!</definedName>
    <definedName name="_____LIA022105">#REF!</definedName>
    <definedName name="_____LIA022106">#REF!</definedName>
    <definedName name="_____LIA022119">#REF!</definedName>
    <definedName name="_____LIA022120">#REF!</definedName>
    <definedName name="_____LIA022121">#REF!</definedName>
    <definedName name="_____LIA022122">#REF!</definedName>
    <definedName name="_____LIA022123">#REF!</definedName>
    <definedName name="_____LIA022124">#REF!</definedName>
    <definedName name="_____LIA022125">#REF!</definedName>
    <definedName name="_____LIA022126">#REF!</definedName>
    <definedName name="_____LIA022127">#REF!</definedName>
    <definedName name="_____LIA022131">#REF!</definedName>
    <definedName name="_____LIA022132">#REF!</definedName>
    <definedName name="_____LIA022134">#REF!</definedName>
    <definedName name="_____LIA022135">#REF!</definedName>
    <definedName name="_____LIA022136">#REF!</definedName>
    <definedName name="_____LIA022137">#REF!</definedName>
    <definedName name="_____LIA022138">#REF!</definedName>
    <definedName name="_____LIA022139">#REF!</definedName>
    <definedName name="_____LIA022140">#REF!</definedName>
    <definedName name="_____LIA022141">#REF!</definedName>
    <definedName name="_____LIA022142">#REF!</definedName>
    <definedName name="_____LIA022143">#REF!</definedName>
    <definedName name="_____LIA022144">#REF!</definedName>
    <definedName name="_____LIA022148">#REF!</definedName>
    <definedName name="_____LIA022150">#REF!</definedName>
    <definedName name="_____LIA022152">#REF!</definedName>
    <definedName name="_____LIA022168">#REF!</definedName>
    <definedName name="_____LIA022410">#REF!</definedName>
    <definedName name="_____LIA022413">#REF!</definedName>
    <definedName name="_____LIA022414">#REF!</definedName>
    <definedName name="_____LIA022415">#REF!</definedName>
    <definedName name="_____LIA022418">#REF!</definedName>
    <definedName name="_____LIA022419">#REF!</definedName>
    <definedName name="_____LIA022434">#REF!</definedName>
    <definedName name="_____LIA022445">#REF!</definedName>
    <definedName name="_____LIA022446">#REF!</definedName>
    <definedName name="_____LIA022447">#REF!</definedName>
    <definedName name="_____LIA022460">#REF!</definedName>
    <definedName name="_____LIA022461">#REF!</definedName>
    <definedName name="_____LIA022462">#REF!</definedName>
    <definedName name="_____LIA022463">#REF!</definedName>
    <definedName name="_____LIA022470">#REF!</definedName>
    <definedName name="_____LIA022471">#REF!</definedName>
    <definedName name="_____LIA022472">#REF!</definedName>
    <definedName name="_____LIA022473">#REF!</definedName>
    <definedName name="_____LIA022474">#REF!</definedName>
    <definedName name="_____LIA022475">#REF!</definedName>
    <definedName name="_____LIA022478">#REF!</definedName>
    <definedName name="_____LIA022479">#REF!</definedName>
    <definedName name="_____LIA022480">#REF!</definedName>
    <definedName name="_____LIA022481">#REF!</definedName>
    <definedName name="_____LIA022483">#REF!</definedName>
    <definedName name="_____LIA022484">#REF!</definedName>
    <definedName name="_____LIA022485">#REF!</definedName>
    <definedName name="_____LIA022486">#REF!</definedName>
    <definedName name="_____LIA022487">#REF!</definedName>
    <definedName name="_____LIA022488">#REF!</definedName>
    <definedName name="_____LIA022489">#REF!</definedName>
    <definedName name="_____LIA022491">#REF!</definedName>
    <definedName name="_____LIA022492">#REF!</definedName>
    <definedName name="_____LIA022493">#REF!</definedName>
    <definedName name="_____LIA022494">#REF!</definedName>
    <definedName name="_____LIA022495">#REF!</definedName>
    <definedName name="_____LIA022496">#REF!</definedName>
    <definedName name="_____LIA023221">#REF!</definedName>
    <definedName name="_____LIA023320">#REF!</definedName>
    <definedName name="_____LIA023360">#REF!</definedName>
    <definedName name="_____LIA023511">#REF!</definedName>
    <definedName name="_____LIA023514">#REF!</definedName>
    <definedName name="_____LIA023524">#REF!</definedName>
    <definedName name="_____LIA023535">#REF!</definedName>
    <definedName name="_____LIA023540">#REF!</definedName>
    <definedName name="_____LIA023541">#REF!</definedName>
    <definedName name="_____LIA024201">#REF!</definedName>
    <definedName name="_____LIA024202">#REF!</definedName>
    <definedName name="_____LIA024203">#REF!</definedName>
    <definedName name="_____LIA024205">#REF!</definedName>
    <definedName name="_____LIA024206">#REF!</definedName>
    <definedName name="_____LIA024207">#REF!</definedName>
    <definedName name="_____LIA024209">#REF!</definedName>
    <definedName name="_____LIA024210">#REF!</definedName>
    <definedName name="_____LIA024211">#REF!</definedName>
    <definedName name="_____LIA024212">#REF!</definedName>
    <definedName name="_____LIA024213">#REF!</definedName>
    <definedName name="_____LIA024214">#REF!</definedName>
    <definedName name="_____LIA024215">#REF!</definedName>
    <definedName name="_____LIA024216">#REF!</definedName>
    <definedName name="_____LIA024217">#REF!</definedName>
    <definedName name="_____LIA024219">#REF!</definedName>
    <definedName name="_____LIA024220">#REF!</definedName>
    <definedName name="_____LIA024221">#REF!</definedName>
    <definedName name="_____LIA024222">#REF!</definedName>
    <definedName name="_____LIA024223">#REF!</definedName>
    <definedName name="_____LIA024225">#REF!</definedName>
    <definedName name="_____LIA024227">#REF!</definedName>
    <definedName name="_____LIA024232">#REF!</definedName>
    <definedName name="_____LIA024237">#REF!</definedName>
    <definedName name="_____LIA024239">#REF!</definedName>
    <definedName name="_____LIA024250">#REF!</definedName>
    <definedName name="_____LIA024251">#REF!</definedName>
    <definedName name="_____LIA024252">#REF!</definedName>
    <definedName name="_____LIA024255">#REF!</definedName>
    <definedName name="_____LIA024256">#REF!</definedName>
    <definedName name="_____LIA024260">#REF!</definedName>
    <definedName name="_____LIA024262">#REF!</definedName>
    <definedName name="_____LIA024264">#REF!</definedName>
    <definedName name="_____LIA024265">#REF!</definedName>
    <definedName name="_____LIA024267">#REF!</definedName>
    <definedName name="_____LIA024268">#REF!</definedName>
    <definedName name="_____LIA024269">#REF!</definedName>
    <definedName name="_____LIA024270">#REF!</definedName>
    <definedName name="_____LIA024271">#REF!</definedName>
    <definedName name="_____LIA024272">#REF!</definedName>
    <definedName name="_____LIA024274">#REF!</definedName>
    <definedName name="_____LIA024275">#REF!</definedName>
    <definedName name="_____LIA024277">#REF!</definedName>
    <definedName name="_____LIA024278">#REF!</definedName>
    <definedName name="_____LIA024281">#REF!</definedName>
    <definedName name="_____LIA024283">#REF!</definedName>
    <definedName name="_____LIA024284">#REF!</definedName>
    <definedName name="_____LIA024285">#REF!</definedName>
    <definedName name="_____LIA024287">#REF!</definedName>
    <definedName name="_____LIA024288">#REF!</definedName>
    <definedName name="_____LIA024289">#REF!</definedName>
    <definedName name="_____LIA024290">#REF!</definedName>
    <definedName name="_____LIA024291">#REF!</definedName>
    <definedName name="_____LIA024292">#REF!</definedName>
    <definedName name="_____LIA024293">#REF!</definedName>
    <definedName name="_____LIA024294">#REF!</definedName>
    <definedName name="_____LIA024295">#REF!</definedName>
    <definedName name="_____LIA024296">#REF!</definedName>
    <definedName name="_____LIA024298">#REF!</definedName>
    <definedName name="_____LIA025211">#REF!</definedName>
    <definedName name="_____LIA025212">#REF!</definedName>
    <definedName name="_____LIA025221">#REF!</definedName>
    <definedName name="_____LIA025222">#REF!</definedName>
    <definedName name="_____LIA025301">#REF!</definedName>
    <definedName name="_____LIA025303">#REF!</definedName>
    <definedName name="_____LIA025304">#REF!</definedName>
    <definedName name="_____LIA025305">#REF!</definedName>
    <definedName name="_____LIA025306">#REF!</definedName>
    <definedName name="_____LIA025308">#REF!</definedName>
    <definedName name="_____LIA025309">#REF!</definedName>
    <definedName name="_____LIA025310">#REF!</definedName>
    <definedName name="_____LIA025311">#REF!</definedName>
    <definedName name="_____LIA025312">#REF!</definedName>
    <definedName name="_____LIA025313">#REF!</definedName>
    <definedName name="_____LIA025314">#REF!</definedName>
    <definedName name="_____LIA025315">#REF!</definedName>
    <definedName name="_____LIA025317">#REF!</definedName>
    <definedName name="_____LIA025318">#REF!</definedName>
    <definedName name="_____LIA025319">#REF!</definedName>
    <definedName name="_____LIA025321">#REF!</definedName>
    <definedName name="_____LIA025322">#REF!</definedName>
    <definedName name="_____LIA025323">#REF!</definedName>
    <definedName name="_____LIA025324">#REF!</definedName>
    <definedName name="_____LIA025325">#REF!</definedName>
    <definedName name="_____LIA025330">#REF!</definedName>
    <definedName name="_____LIA025334">#REF!</definedName>
    <definedName name="_____LIA025340">#REF!</definedName>
    <definedName name="_____LIA025351">#REF!</definedName>
    <definedName name="_____LIA025353">#REF!</definedName>
    <definedName name="_____LIA025354">#REF!</definedName>
    <definedName name="_____LIA025360">#REF!</definedName>
    <definedName name="_____LIA025370">#REF!</definedName>
    <definedName name="_____LIA025379">#REF!</definedName>
    <definedName name="_____LIA025380">#REF!</definedName>
    <definedName name="_____LIA025391">#REF!</definedName>
    <definedName name="_____LIA025396">#REF!</definedName>
    <definedName name="_____LIA025399">#REF!</definedName>
    <definedName name="_____LIA025410">#REF!</definedName>
    <definedName name="_____LIA025412">#REF!</definedName>
    <definedName name="_____LIA025430">#REF!</definedName>
    <definedName name="_____LIA0281">#REF!</definedName>
    <definedName name="_____LIA028110">#REF!</definedName>
    <definedName name="_____LIA028112">#REF!</definedName>
    <definedName name="_____LIA028121">#REF!</definedName>
    <definedName name="_____LIA0282">#REF!</definedName>
    <definedName name="_____LIA028210">#REF!</definedName>
    <definedName name="_____LIA028212">#REF!</definedName>
    <definedName name="_____LIA028213">#REF!</definedName>
    <definedName name="_____LIA028221">#REF!</definedName>
    <definedName name="_____LIA028222">#REF!</definedName>
    <definedName name="_____LIA028250">#REF!</definedName>
    <definedName name="_____LIA028270">#REF!</definedName>
    <definedName name="_____LIA028280">#REF!</definedName>
    <definedName name="_____LIA028290">#REF!</definedName>
    <definedName name="_____LIA028291">#REF!</definedName>
    <definedName name="_____LIA0283">#REF!</definedName>
    <definedName name="_____LIA028310">#REF!</definedName>
    <definedName name="_____LIA028311">#REF!</definedName>
    <definedName name="_____LIA028312">#REF!</definedName>
    <definedName name="_____LIA028314">#REF!</definedName>
    <definedName name="_____LIA028315">#REF!</definedName>
    <definedName name="_____LIA028316">#REF!</definedName>
    <definedName name="_____LIA028317">#REF!</definedName>
    <definedName name="_____LIA028318">#REF!</definedName>
    <definedName name="_____LIA028322">#REF!</definedName>
    <definedName name="_____LIA028350">#REF!</definedName>
    <definedName name="_____LIA028351">#REF!</definedName>
    <definedName name="_____LIA028370">#REF!</definedName>
    <definedName name="_____LIA028371">#REF!</definedName>
    <definedName name="_____LIA028380">#REF!</definedName>
    <definedName name="_____LIA028381">#REF!</definedName>
    <definedName name="_____LIA028386">#REF!</definedName>
    <definedName name="_____LIA028390">#REF!</definedName>
    <definedName name="_____LIA028391">#REF!</definedName>
    <definedName name="_____LIA028392">#REF!</definedName>
    <definedName name="_____LIA028399">#REF!</definedName>
    <definedName name="_____MIR16">#REF!</definedName>
    <definedName name="_____MIR17">#REF!</definedName>
    <definedName name="_____MIR18">#REF!</definedName>
    <definedName name="_____MIR19">#REF!</definedName>
    <definedName name="_____MIR43">#REF!</definedName>
    <definedName name="_____REE0447">#REF!</definedName>
    <definedName name="_____RGE1489">#REF!</definedName>
    <definedName name="_____RGO1489">#REF!</definedName>
    <definedName name="_____SS46888">#REF!</definedName>
    <definedName name="_____SS46990">#REF!</definedName>
    <definedName name="_____SS47048">#REF!</definedName>
    <definedName name="_____SS47281">#REF!</definedName>
    <definedName name="_____SS47431">#REF!</definedName>
    <definedName name="_____SS47436">#REF!</definedName>
    <definedName name="_____SS47469">#REF!</definedName>
    <definedName name="_____SS47508">#REF!</definedName>
    <definedName name="_____SS47571">#REF!</definedName>
    <definedName name="_____SS53882">#REF!</definedName>
    <definedName name="_____SS53988">#REF!</definedName>
    <definedName name="_____SS54056">#REF!</definedName>
    <definedName name="_____SS56070">#REF!</definedName>
    <definedName name="_____SS56075">#REF!</definedName>
    <definedName name="_____SS57156">#REF!</definedName>
    <definedName name="____AST0121">#REF!</definedName>
    <definedName name="____AST012110">#REF!</definedName>
    <definedName name="____AST012120">#REF!</definedName>
    <definedName name="____AST0122">#REF!</definedName>
    <definedName name="____AST012211">#REF!</definedName>
    <definedName name="____AST012215">#REF!</definedName>
    <definedName name="____AST012221">#REF!</definedName>
    <definedName name="____AST012290">#REF!</definedName>
    <definedName name="____AST0123">#REF!</definedName>
    <definedName name="____AST012301">#REF!</definedName>
    <definedName name="____AST012310">#REF!</definedName>
    <definedName name="____AST012311">#REF!</definedName>
    <definedName name="____AST012312">#REF!</definedName>
    <definedName name="____AST012314">#REF!</definedName>
    <definedName name="____AST012315">#REF!</definedName>
    <definedName name="____AST012316">#REF!</definedName>
    <definedName name="____AST012317">#REF!</definedName>
    <definedName name="____AST012319">#REF!</definedName>
    <definedName name="____AST012320">#REF!</definedName>
    <definedName name="____AST012322">#REF!</definedName>
    <definedName name="____AST012323">#REF!</definedName>
    <definedName name="____AST012324">#REF!</definedName>
    <definedName name="____AST0124">#REF!</definedName>
    <definedName name="____AST012400">#REF!</definedName>
    <definedName name="____AST012411">#REF!</definedName>
    <definedName name="____AST012412">#REF!</definedName>
    <definedName name="____AST012414">#REF!</definedName>
    <definedName name="____AST012415">#REF!</definedName>
    <definedName name="____AST012450">#REF!</definedName>
    <definedName name="____AST0126">#REF!</definedName>
    <definedName name="____AST012611">#REF!</definedName>
    <definedName name="____AST012612">#REF!</definedName>
    <definedName name="____AST012613">#REF!</definedName>
    <definedName name="____AST012614">#REF!</definedName>
    <definedName name="____AST012615">#REF!</definedName>
    <definedName name="____AST0128">#REF!</definedName>
    <definedName name="____AST012811">#REF!</definedName>
    <definedName name="____AST012815">#REF!</definedName>
    <definedName name="____AST012816">#REF!</definedName>
    <definedName name="____AST012840">#REF!</definedName>
    <definedName name="____AST016590">#REF!</definedName>
    <definedName name="____AST018201">#REF!</definedName>
    <definedName name="____AST018202">#REF!</definedName>
    <definedName name="____AST018203">#REF!</definedName>
    <definedName name="____AST018204">#REF!</definedName>
    <definedName name="____AST018221">#REF!</definedName>
    <definedName name="____AST018230">#REF!</definedName>
    <definedName name="____AST018231">#REF!</definedName>
    <definedName name="____AST018232">#REF!</definedName>
    <definedName name="____AST018233">#REF!</definedName>
    <definedName name="____AST018234">#REF!</definedName>
    <definedName name="____AST018235">#REF!</definedName>
    <definedName name="____AST018236">#REF!</definedName>
    <definedName name="____AST018237">#REF!</definedName>
    <definedName name="____AST018238">#REF!</definedName>
    <definedName name="____AST018288">#REF!</definedName>
    <definedName name="____AST018289">#REF!</definedName>
    <definedName name="____AST018611">#REF!</definedName>
    <definedName name="____AST018614">#REF!</definedName>
    <definedName name="____AST018617">#REF!</definedName>
    <definedName name="____AST018619">#REF!</definedName>
    <definedName name="____AST018620">#REF!</definedName>
    <definedName name="____AST018621">#REF!</definedName>
    <definedName name="____AST018622">#REF!</definedName>
    <definedName name="____AST018625">#REF!</definedName>
    <definedName name="____AST018627">#REF!</definedName>
    <definedName name="____AST018631">#REF!</definedName>
    <definedName name="____AST018632">#REF!</definedName>
    <definedName name="____AST018633">#REF!</definedName>
    <definedName name="____AST018634">#REF!</definedName>
    <definedName name="____AST018635">#REF!</definedName>
    <definedName name="____AST018636">#REF!</definedName>
    <definedName name="____AST018637">#REF!</definedName>
    <definedName name="____AST018638">#REF!</definedName>
    <definedName name="____AST018639">#REF!</definedName>
    <definedName name="____AST018640">#REF!</definedName>
    <definedName name="____AST018641">#REF!</definedName>
    <definedName name="____AST018650">#REF!</definedName>
    <definedName name="____AST018651">#REF!</definedName>
    <definedName name="____AST018655">#REF!</definedName>
    <definedName name="____AST018657">#REF!</definedName>
    <definedName name="____AST018664">#REF!</definedName>
    <definedName name="____AST018668">#REF!</definedName>
    <definedName name="____AST018669">#REF!</definedName>
    <definedName name="____AST018670">#REF!</definedName>
    <definedName name="____AST018672">#REF!</definedName>
    <definedName name="____AST018674">#REF!</definedName>
    <definedName name="____AST018675">#REF!</definedName>
    <definedName name="____AST018677">#REF!</definedName>
    <definedName name="____AST018678">#REF!</definedName>
    <definedName name="____AST018680">#REF!</definedName>
    <definedName name="____AST0190">#REF!</definedName>
    <definedName name="____AST019010">#REF!</definedName>
    <definedName name="____AST019011">#REF!</definedName>
    <definedName name="____AST019012">#REF!</definedName>
    <definedName name="____AST019013">#REF!</definedName>
    <definedName name="____AST019014">#REF!</definedName>
    <definedName name="____AST019015">#REF!</definedName>
    <definedName name="____AST019017">#REF!</definedName>
    <definedName name="____AST019018">#REF!</definedName>
    <definedName name="____AST019019">#REF!</definedName>
    <definedName name="____AST019020">#REF!</definedName>
    <definedName name="____AST019021">#REF!</definedName>
    <definedName name="____AST019022">#REF!</definedName>
    <definedName name="____AST019023">#REF!</definedName>
    <definedName name="____AST019024">#REF!</definedName>
    <definedName name="____AST019025">#REF!</definedName>
    <definedName name="____AST019026">#REF!</definedName>
    <definedName name="____AST019027">#REF!</definedName>
    <definedName name="____AST019028">#REF!</definedName>
    <definedName name="____AST019040">#REF!</definedName>
    <definedName name="____AST019050">#REF!</definedName>
    <definedName name="____AST019052">#REF!</definedName>
    <definedName name="____AST019072">#REF!</definedName>
    <definedName name="____AST019080">#REF!</definedName>
    <definedName name="____AST019090">#REF!</definedName>
    <definedName name="____AST019091">#REF!</definedName>
    <definedName name="____AST019092">#REF!</definedName>
    <definedName name="____AST019098">#REF!</definedName>
    <definedName name="____AST019099">#REF!</definedName>
    <definedName name="____AST023221">#REF!</definedName>
    <definedName name="____AST024211">#REF!</definedName>
    <definedName name="____AST025312">#REF!</definedName>
    <definedName name="____AST025360">#REF!</definedName>
    <definedName name="____CCC018611">#REF!</definedName>
    <definedName name="____CCG018611">#REF!</definedName>
    <definedName name="____CCI018203">#REF!</definedName>
    <definedName name="____CCI018233">#REF!</definedName>
    <definedName name="____CCI018611">#REF!</definedName>
    <definedName name="____CEC018611">#REF!</definedName>
    <definedName name="____CED018611">#REF!</definedName>
    <definedName name="____CEG018611">#REF!</definedName>
    <definedName name="____CEH018611">#REF!</definedName>
    <definedName name="____CEI018201">#REF!</definedName>
    <definedName name="____CEI018202">#REF!</definedName>
    <definedName name="____CEI018231">#REF!</definedName>
    <definedName name="____CEI018232">#REF!</definedName>
    <definedName name="____CEI018611">#REF!</definedName>
    <definedName name="____CEK018611">#REF!</definedName>
    <definedName name="____CEN018611">#REF!</definedName>
    <definedName name="____CEN025301">#REF!</definedName>
    <definedName name="____CES018611">#REF!</definedName>
    <definedName name="____CET018611">#REF!</definedName>
    <definedName name="____CEV018611">#REF!</definedName>
    <definedName name="____CGD018611">#REF!</definedName>
    <definedName name="____CGI018203">#REF!</definedName>
    <definedName name="____CGI018611">#REF!</definedName>
    <definedName name="____CGN018611">#REF!</definedName>
    <definedName name="____CGP018611">#REF!</definedName>
    <definedName name="____CGT018611">#REF!</definedName>
    <definedName name="____CGU018611">#REF!</definedName>
    <definedName name="____CML018655">#REF!</definedName>
    <definedName name="____CML018656">#REF!</definedName>
    <definedName name="____CNU0121">#REF!</definedName>
    <definedName name="____CNU012110">#REF!</definedName>
    <definedName name="____CNU012120">#REF!</definedName>
    <definedName name="____CNU0122">#REF!</definedName>
    <definedName name="____CNU012211">#REF!</definedName>
    <definedName name="____CNU018610">#REF!</definedName>
    <definedName name="____CNU018611">#REF!</definedName>
    <definedName name="____CTD018610">#REF!</definedName>
    <definedName name="____DTR109">'[3]data entry'!#REF!</definedName>
    <definedName name="____huh1" localSheetId="6">[5]!dttable</definedName>
    <definedName name="____huh1" localSheetId="8">[5]!dttable</definedName>
    <definedName name="____huh1">[0]!dttable</definedName>
    <definedName name="____LIA0201" localSheetId="6">#REF!</definedName>
    <definedName name="____LIA0201" localSheetId="8">#REF!</definedName>
    <definedName name="____LIA0201">#REF!</definedName>
    <definedName name="____LIA0204" localSheetId="6">#REF!</definedName>
    <definedName name="____LIA0204" localSheetId="8">#REF!</definedName>
    <definedName name="____LIA0204">#REF!</definedName>
    <definedName name="____LIA020411" localSheetId="6">#REF!</definedName>
    <definedName name="____LIA020411" localSheetId="8">#REF!</definedName>
    <definedName name="____LIA020411">#REF!</definedName>
    <definedName name="____LIA020412">#REF!</definedName>
    <definedName name="____LIA020413">#REF!</definedName>
    <definedName name="____LIA020414">#REF!</definedName>
    <definedName name="____LIA020415">#REF!</definedName>
    <definedName name="____LIA020416">#REF!</definedName>
    <definedName name="____LIA020417">#REF!</definedName>
    <definedName name="____LIA020418">#REF!</definedName>
    <definedName name="____LIA020419">#REF!</definedName>
    <definedName name="____LIA020420">#REF!</definedName>
    <definedName name="____LIA020711">#REF!</definedName>
    <definedName name="____LIA020712">#REF!</definedName>
    <definedName name="____LIA0216">#REF!</definedName>
    <definedName name="____LIA021601">#REF!</definedName>
    <definedName name="____LIA021610">#REF!</definedName>
    <definedName name="____LIA021615">#REF!</definedName>
    <definedName name="____LIA021616">#REF!</definedName>
    <definedName name="____LIA021620">#REF!</definedName>
    <definedName name="____LIA021622">#REF!</definedName>
    <definedName name="____LIA021623">#REF!</definedName>
    <definedName name="____LIA021624">#REF!</definedName>
    <definedName name="____LIA021626">#REF!</definedName>
    <definedName name="____LIA021629">#REF!</definedName>
    <definedName name="____LIA021630">#REF!</definedName>
    <definedName name="____LIA021631">#REF!</definedName>
    <definedName name="____LIA021632">#REF!</definedName>
    <definedName name="____LIA0221">#REF!</definedName>
    <definedName name="____LIA022101">#REF!</definedName>
    <definedName name="____LIA022102">#REF!</definedName>
    <definedName name="____LIA022103">#REF!</definedName>
    <definedName name="____LIA022104">#REF!</definedName>
    <definedName name="____LIA022105">#REF!</definedName>
    <definedName name="____LIA022106">#REF!</definedName>
    <definedName name="____LIA022119">#REF!</definedName>
    <definedName name="____LIA022120">#REF!</definedName>
    <definedName name="____LIA022121">#REF!</definedName>
    <definedName name="____LIA022122">#REF!</definedName>
    <definedName name="____LIA022123">#REF!</definedName>
    <definedName name="____LIA022124">#REF!</definedName>
    <definedName name="____LIA022125">#REF!</definedName>
    <definedName name="____LIA022126">#REF!</definedName>
    <definedName name="____LIA022127">#REF!</definedName>
    <definedName name="____LIA022131">#REF!</definedName>
    <definedName name="____LIA022132">#REF!</definedName>
    <definedName name="____LIA022134">#REF!</definedName>
    <definedName name="____LIA022135">#REF!</definedName>
    <definedName name="____LIA022136">#REF!</definedName>
    <definedName name="____LIA022137">#REF!</definedName>
    <definedName name="____LIA022138">#REF!</definedName>
    <definedName name="____LIA022139">#REF!</definedName>
    <definedName name="____LIA022140">#REF!</definedName>
    <definedName name="____LIA022141">#REF!</definedName>
    <definedName name="____LIA022142">#REF!</definedName>
    <definedName name="____LIA022143">#REF!</definedName>
    <definedName name="____LIA022144">#REF!</definedName>
    <definedName name="____LIA022148">#REF!</definedName>
    <definedName name="____LIA022150">#REF!</definedName>
    <definedName name="____LIA022152">#REF!</definedName>
    <definedName name="____LIA022168">#REF!</definedName>
    <definedName name="____LIA022410">#REF!</definedName>
    <definedName name="____LIA022413">#REF!</definedName>
    <definedName name="____LIA022414">#REF!</definedName>
    <definedName name="____LIA022415">#REF!</definedName>
    <definedName name="____LIA022418">#REF!</definedName>
    <definedName name="____LIA022419">#REF!</definedName>
    <definedName name="____LIA022434">#REF!</definedName>
    <definedName name="____LIA022445">#REF!</definedName>
    <definedName name="____LIA022446">#REF!</definedName>
    <definedName name="____LIA022447">#REF!</definedName>
    <definedName name="____LIA022460">#REF!</definedName>
    <definedName name="____LIA022461">#REF!</definedName>
    <definedName name="____LIA022462">#REF!</definedName>
    <definedName name="____LIA022463">#REF!</definedName>
    <definedName name="____LIA022470">#REF!</definedName>
    <definedName name="____LIA022471">#REF!</definedName>
    <definedName name="____LIA022472">#REF!</definedName>
    <definedName name="____LIA022473">#REF!</definedName>
    <definedName name="____LIA022474">#REF!</definedName>
    <definedName name="____LIA022475">#REF!</definedName>
    <definedName name="____LIA022478">#REF!</definedName>
    <definedName name="____LIA022479">#REF!</definedName>
    <definedName name="____LIA022480">#REF!</definedName>
    <definedName name="____LIA022481">#REF!</definedName>
    <definedName name="____LIA022483">#REF!</definedName>
    <definedName name="____LIA022484">#REF!</definedName>
    <definedName name="____LIA022485">#REF!</definedName>
    <definedName name="____LIA022486">#REF!</definedName>
    <definedName name="____LIA022487">#REF!</definedName>
    <definedName name="____LIA022488">#REF!</definedName>
    <definedName name="____LIA022489">#REF!</definedName>
    <definedName name="____LIA022491">#REF!</definedName>
    <definedName name="____LIA022492">#REF!</definedName>
    <definedName name="____LIA022493">#REF!</definedName>
    <definedName name="____LIA022494">#REF!</definedName>
    <definedName name="____LIA022495">#REF!</definedName>
    <definedName name="____LIA022496">#REF!</definedName>
    <definedName name="____LIA023221">#REF!</definedName>
    <definedName name="____LIA023320">#REF!</definedName>
    <definedName name="____LIA023360">#REF!</definedName>
    <definedName name="____LIA023511">#REF!</definedName>
    <definedName name="____LIA023514">#REF!</definedName>
    <definedName name="____LIA023524">#REF!</definedName>
    <definedName name="____LIA023535">#REF!</definedName>
    <definedName name="____LIA023540">#REF!</definedName>
    <definedName name="____LIA023541">#REF!</definedName>
    <definedName name="____LIA024201">#REF!</definedName>
    <definedName name="____LIA024202">#REF!</definedName>
    <definedName name="____LIA024203">#REF!</definedName>
    <definedName name="____LIA024205">#REF!</definedName>
    <definedName name="____LIA024206">#REF!</definedName>
    <definedName name="____LIA024207">#REF!</definedName>
    <definedName name="____LIA024209">#REF!</definedName>
    <definedName name="____LIA024210">#REF!</definedName>
    <definedName name="____LIA024211">#REF!</definedName>
    <definedName name="____LIA024212">#REF!</definedName>
    <definedName name="____LIA024213">#REF!</definedName>
    <definedName name="____LIA024214">#REF!</definedName>
    <definedName name="____LIA024215">#REF!</definedName>
    <definedName name="____LIA024216">#REF!</definedName>
    <definedName name="____LIA024217">#REF!</definedName>
    <definedName name="____LIA024219">#REF!</definedName>
    <definedName name="____LIA024220">#REF!</definedName>
    <definedName name="____LIA024221">#REF!</definedName>
    <definedName name="____LIA024222">#REF!</definedName>
    <definedName name="____LIA024223">#REF!</definedName>
    <definedName name="____LIA024225">#REF!</definedName>
    <definedName name="____LIA024227">#REF!</definedName>
    <definedName name="____LIA024232">#REF!</definedName>
    <definedName name="____LIA024237">#REF!</definedName>
    <definedName name="____LIA024239">#REF!</definedName>
    <definedName name="____LIA024250">#REF!</definedName>
    <definedName name="____LIA024251">#REF!</definedName>
    <definedName name="____LIA024252">#REF!</definedName>
    <definedName name="____LIA024255">#REF!</definedName>
    <definedName name="____LIA024256">#REF!</definedName>
    <definedName name="____LIA024260">#REF!</definedName>
    <definedName name="____LIA024262">#REF!</definedName>
    <definedName name="____LIA024264">#REF!</definedName>
    <definedName name="____LIA024265">#REF!</definedName>
    <definedName name="____LIA024267">#REF!</definedName>
    <definedName name="____LIA024268">#REF!</definedName>
    <definedName name="____LIA024269">#REF!</definedName>
    <definedName name="____LIA024270">#REF!</definedName>
    <definedName name="____LIA024271">#REF!</definedName>
    <definedName name="____LIA024272">#REF!</definedName>
    <definedName name="____LIA024274">#REF!</definedName>
    <definedName name="____LIA024275">#REF!</definedName>
    <definedName name="____LIA024277">#REF!</definedName>
    <definedName name="____LIA024278">#REF!</definedName>
    <definedName name="____LIA024281">#REF!</definedName>
    <definedName name="____LIA024283">#REF!</definedName>
    <definedName name="____LIA024284">#REF!</definedName>
    <definedName name="____LIA024285">#REF!</definedName>
    <definedName name="____LIA024287">#REF!</definedName>
    <definedName name="____LIA024288">#REF!</definedName>
    <definedName name="____LIA024289">#REF!</definedName>
    <definedName name="____LIA024290">#REF!</definedName>
    <definedName name="____LIA024291">#REF!</definedName>
    <definedName name="____LIA024292">#REF!</definedName>
    <definedName name="____LIA024293">#REF!</definedName>
    <definedName name="____LIA024294">#REF!</definedName>
    <definedName name="____LIA024295">#REF!</definedName>
    <definedName name="____LIA024296">#REF!</definedName>
    <definedName name="____LIA024298">#REF!</definedName>
    <definedName name="____LIA025211">#REF!</definedName>
    <definedName name="____LIA025212">#REF!</definedName>
    <definedName name="____LIA025221">#REF!</definedName>
    <definedName name="____LIA025222">#REF!</definedName>
    <definedName name="____LIA025301">#REF!</definedName>
    <definedName name="____LIA025303">#REF!</definedName>
    <definedName name="____LIA025304">#REF!</definedName>
    <definedName name="____LIA025305">#REF!</definedName>
    <definedName name="____LIA025306">#REF!</definedName>
    <definedName name="____LIA025308">#REF!</definedName>
    <definedName name="____LIA025309">#REF!</definedName>
    <definedName name="____LIA025310">#REF!</definedName>
    <definedName name="____LIA025311">#REF!</definedName>
    <definedName name="____LIA025312">#REF!</definedName>
    <definedName name="____LIA025313">#REF!</definedName>
    <definedName name="____LIA025314">#REF!</definedName>
    <definedName name="____LIA025315">#REF!</definedName>
    <definedName name="____LIA025317">#REF!</definedName>
    <definedName name="____LIA025318">#REF!</definedName>
    <definedName name="____LIA025319">#REF!</definedName>
    <definedName name="____LIA025321">#REF!</definedName>
    <definedName name="____LIA025322">#REF!</definedName>
    <definedName name="____LIA025323">#REF!</definedName>
    <definedName name="____LIA025324">#REF!</definedName>
    <definedName name="____LIA025325">#REF!</definedName>
    <definedName name="____LIA025330">#REF!</definedName>
    <definedName name="____LIA025334">#REF!</definedName>
    <definedName name="____LIA025340">#REF!</definedName>
    <definedName name="____LIA025351">#REF!</definedName>
    <definedName name="____LIA025353">#REF!</definedName>
    <definedName name="____LIA025354">#REF!</definedName>
    <definedName name="____LIA025360">#REF!</definedName>
    <definedName name="____LIA025370">#REF!</definedName>
    <definedName name="____LIA025379">#REF!</definedName>
    <definedName name="____LIA025380">#REF!</definedName>
    <definedName name="____LIA025391">#REF!</definedName>
    <definedName name="____LIA025396">#REF!</definedName>
    <definedName name="____LIA025399">#REF!</definedName>
    <definedName name="____LIA025410">#REF!</definedName>
    <definedName name="____LIA025412">#REF!</definedName>
    <definedName name="____LIA025430">#REF!</definedName>
    <definedName name="____LIA0281">#REF!</definedName>
    <definedName name="____LIA028110">#REF!</definedName>
    <definedName name="____LIA028112">#REF!</definedName>
    <definedName name="____LIA028121">#REF!</definedName>
    <definedName name="____LIA0282">#REF!</definedName>
    <definedName name="____LIA028210">#REF!</definedName>
    <definedName name="____LIA028212">#REF!</definedName>
    <definedName name="____LIA028213">#REF!</definedName>
    <definedName name="____LIA028221">#REF!</definedName>
    <definedName name="____LIA028222">#REF!</definedName>
    <definedName name="____LIA028250">#REF!</definedName>
    <definedName name="____LIA028270">#REF!</definedName>
    <definedName name="____LIA028280">#REF!</definedName>
    <definedName name="____LIA028290">#REF!</definedName>
    <definedName name="____LIA028291">#REF!</definedName>
    <definedName name="____LIA0283">#REF!</definedName>
    <definedName name="____LIA028310">#REF!</definedName>
    <definedName name="____LIA028311">#REF!</definedName>
    <definedName name="____LIA028312">#REF!</definedName>
    <definedName name="____LIA028314">#REF!</definedName>
    <definedName name="____LIA028315">#REF!</definedName>
    <definedName name="____LIA028316">#REF!</definedName>
    <definedName name="____LIA028317">#REF!</definedName>
    <definedName name="____LIA028318">#REF!</definedName>
    <definedName name="____LIA028322">#REF!</definedName>
    <definedName name="____LIA028350">#REF!</definedName>
    <definedName name="____LIA028351">#REF!</definedName>
    <definedName name="____LIA028370">#REF!</definedName>
    <definedName name="____LIA028371">#REF!</definedName>
    <definedName name="____LIA028380">#REF!</definedName>
    <definedName name="____LIA028381">#REF!</definedName>
    <definedName name="____LIA028386">#REF!</definedName>
    <definedName name="____LIA028390">#REF!</definedName>
    <definedName name="____LIA028391">#REF!</definedName>
    <definedName name="____LIA028392">#REF!</definedName>
    <definedName name="____LIA028399">#REF!</definedName>
    <definedName name="____MAT1">'[4]AL - Page 1 - 2, CWC (MISO)'!#REF!</definedName>
    <definedName name="____mat2">'[4]AL - Page 1 - 2, CWC (MISO)'!#REF!</definedName>
    <definedName name="____MIR16">#REF!</definedName>
    <definedName name="____MIR17">#REF!</definedName>
    <definedName name="____MIR18">#REF!</definedName>
    <definedName name="____MIR19">#REF!</definedName>
    <definedName name="____MIR43">#REF!</definedName>
    <definedName name="____REE0447">#REF!</definedName>
    <definedName name="____REV1488">'[3]data entry'!#REF!</definedName>
    <definedName name="____RGE1489">#REF!</definedName>
    <definedName name="____RGO1489">#REF!</definedName>
    <definedName name="____SS46888">#REF!</definedName>
    <definedName name="____SS46990">#REF!</definedName>
    <definedName name="____SS47048">#REF!</definedName>
    <definedName name="____SS47281">#REF!</definedName>
    <definedName name="____SS47431">#REF!</definedName>
    <definedName name="____SS47436">#REF!</definedName>
    <definedName name="____SS47469">#REF!</definedName>
    <definedName name="____SS47508">#REF!</definedName>
    <definedName name="____SS47571">#REF!</definedName>
    <definedName name="____SS50672">#REF!</definedName>
    <definedName name="____SS53882">#REF!</definedName>
    <definedName name="____SS53988">#REF!</definedName>
    <definedName name="____SS54056">#REF!</definedName>
    <definedName name="____SS56070">#REF!</definedName>
    <definedName name="____SS56075">#REF!</definedName>
    <definedName name="____SS57156">#REF!</definedName>
    <definedName name="___AST0121">#REF!</definedName>
    <definedName name="___AST012110">#REF!</definedName>
    <definedName name="___AST012120">#REF!</definedName>
    <definedName name="___AST0122">#REF!</definedName>
    <definedName name="___AST012211">#REF!</definedName>
    <definedName name="___AST012215">#REF!</definedName>
    <definedName name="___AST012221">#REF!</definedName>
    <definedName name="___AST012290">#REF!</definedName>
    <definedName name="___AST0123">#REF!</definedName>
    <definedName name="___AST012301">#REF!</definedName>
    <definedName name="___AST012310">#REF!</definedName>
    <definedName name="___AST012311">#REF!</definedName>
    <definedName name="___AST012312">#REF!</definedName>
    <definedName name="___AST012314">#REF!</definedName>
    <definedName name="___AST012315">#REF!</definedName>
    <definedName name="___AST012316">#REF!</definedName>
    <definedName name="___AST012317">#REF!</definedName>
    <definedName name="___AST012319">#REF!</definedName>
    <definedName name="___AST012320">#REF!</definedName>
    <definedName name="___AST012322">#REF!</definedName>
    <definedName name="___AST012323">#REF!</definedName>
    <definedName name="___AST012324">#REF!</definedName>
    <definedName name="___AST0124">#REF!</definedName>
    <definedName name="___AST012400">#REF!</definedName>
    <definedName name="___AST012411">#REF!</definedName>
    <definedName name="___AST012412">#REF!</definedName>
    <definedName name="___AST012414">#REF!</definedName>
    <definedName name="___AST012415">#REF!</definedName>
    <definedName name="___AST012450">#REF!</definedName>
    <definedName name="___AST0126">#REF!</definedName>
    <definedName name="___AST012611">#REF!</definedName>
    <definedName name="___AST012612">#REF!</definedName>
    <definedName name="___AST012613">#REF!</definedName>
    <definedName name="___AST012614">#REF!</definedName>
    <definedName name="___AST012615">#REF!</definedName>
    <definedName name="___AST0128">#REF!</definedName>
    <definedName name="___AST012811">#REF!</definedName>
    <definedName name="___AST012815">#REF!</definedName>
    <definedName name="___AST012816">#REF!</definedName>
    <definedName name="___AST012840">#REF!</definedName>
    <definedName name="___AST016590">#REF!</definedName>
    <definedName name="___AST018201">#REF!</definedName>
    <definedName name="___AST018202">#REF!</definedName>
    <definedName name="___AST018203">#REF!</definedName>
    <definedName name="___AST018204">#REF!</definedName>
    <definedName name="___AST018221">#REF!</definedName>
    <definedName name="___AST018230">#REF!</definedName>
    <definedName name="___AST018231">#REF!</definedName>
    <definedName name="___AST018232">#REF!</definedName>
    <definedName name="___AST018233">#REF!</definedName>
    <definedName name="___AST018234">#REF!</definedName>
    <definedName name="___AST018235">#REF!</definedName>
    <definedName name="___AST018236">#REF!</definedName>
    <definedName name="___AST018237">#REF!</definedName>
    <definedName name="___AST018238">#REF!</definedName>
    <definedName name="___AST018288">#REF!</definedName>
    <definedName name="___AST018289">#REF!</definedName>
    <definedName name="___AST018611">#REF!</definedName>
    <definedName name="___AST018614">#REF!</definedName>
    <definedName name="___AST018617">#REF!</definedName>
    <definedName name="___AST018619">#REF!</definedName>
    <definedName name="___AST018620">#REF!</definedName>
    <definedName name="___AST018621">#REF!</definedName>
    <definedName name="___AST018622">#REF!</definedName>
    <definedName name="___AST018625">#REF!</definedName>
    <definedName name="___AST018627">#REF!</definedName>
    <definedName name="___AST018631">#REF!</definedName>
    <definedName name="___AST018632">#REF!</definedName>
    <definedName name="___AST018633">#REF!</definedName>
    <definedName name="___AST018634">#REF!</definedName>
    <definedName name="___AST018635">#REF!</definedName>
    <definedName name="___AST018636">#REF!</definedName>
    <definedName name="___AST018637">#REF!</definedName>
    <definedName name="___AST018638">#REF!</definedName>
    <definedName name="___AST018639">#REF!</definedName>
    <definedName name="___AST018640">#REF!</definedName>
    <definedName name="___AST018641">#REF!</definedName>
    <definedName name="___AST018650">#REF!</definedName>
    <definedName name="___AST018651">#REF!</definedName>
    <definedName name="___AST018655">#REF!</definedName>
    <definedName name="___AST018657">#REF!</definedName>
    <definedName name="___AST018664">#REF!</definedName>
    <definedName name="___AST018668">#REF!</definedName>
    <definedName name="___AST018669">#REF!</definedName>
    <definedName name="___AST018670">#REF!</definedName>
    <definedName name="___AST018672">#REF!</definedName>
    <definedName name="___AST018674">#REF!</definedName>
    <definedName name="___AST018675">#REF!</definedName>
    <definedName name="___AST018677">#REF!</definedName>
    <definedName name="___AST018678">#REF!</definedName>
    <definedName name="___AST018680">#REF!</definedName>
    <definedName name="___AST0190">#REF!</definedName>
    <definedName name="___AST019010">#REF!</definedName>
    <definedName name="___AST019011">#REF!</definedName>
    <definedName name="___AST019012">#REF!</definedName>
    <definedName name="___AST019013">#REF!</definedName>
    <definedName name="___AST019014">#REF!</definedName>
    <definedName name="___AST019015">#REF!</definedName>
    <definedName name="___AST019017">#REF!</definedName>
    <definedName name="___AST019018">#REF!</definedName>
    <definedName name="___AST019019">#REF!</definedName>
    <definedName name="___AST019020">#REF!</definedName>
    <definedName name="___AST019021">#REF!</definedName>
    <definedName name="___AST019022">#REF!</definedName>
    <definedName name="___AST019023">#REF!</definedName>
    <definedName name="___AST019024">#REF!</definedName>
    <definedName name="___AST019025">#REF!</definedName>
    <definedName name="___AST019026">#REF!</definedName>
    <definedName name="___AST019027">#REF!</definedName>
    <definedName name="___AST019028">#REF!</definedName>
    <definedName name="___AST019040">#REF!</definedName>
    <definedName name="___AST019050">#REF!</definedName>
    <definedName name="___AST019052">#REF!</definedName>
    <definedName name="___AST019072">#REF!</definedName>
    <definedName name="___AST019080">#REF!</definedName>
    <definedName name="___AST019090">#REF!</definedName>
    <definedName name="___AST019091">#REF!</definedName>
    <definedName name="___AST019092">#REF!</definedName>
    <definedName name="___AST019098">#REF!</definedName>
    <definedName name="___AST019099">#REF!</definedName>
    <definedName name="___AST023221">#REF!</definedName>
    <definedName name="___AST024211">#REF!</definedName>
    <definedName name="___AST025312">#REF!</definedName>
    <definedName name="___AST025360">#REF!</definedName>
    <definedName name="___CCC018611">#REF!</definedName>
    <definedName name="___CCG018611">#REF!</definedName>
    <definedName name="___CCI018203">#REF!</definedName>
    <definedName name="___CCI018233">#REF!</definedName>
    <definedName name="___CCI018611">#REF!</definedName>
    <definedName name="___CEC018611">#REF!</definedName>
    <definedName name="___CED018611">#REF!</definedName>
    <definedName name="___CEG018611">#REF!</definedName>
    <definedName name="___CEH018611">#REF!</definedName>
    <definedName name="___CEI018201">#REF!</definedName>
    <definedName name="___CEI018202">#REF!</definedName>
    <definedName name="___CEI018231">#REF!</definedName>
    <definedName name="___CEI018232">#REF!</definedName>
    <definedName name="___CEI018611">#REF!</definedName>
    <definedName name="___CEK018611">#REF!</definedName>
    <definedName name="___CEN018611">#REF!</definedName>
    <definedName name="___CEN025301">#REF!</definedName>
    <definedName name="___CES018611">#REF!</definedName>
    <definedName name="___CET018611">#REF!</definedName>
    <definedName name="___CEV018611">#REF!</definedName>
    <definedName name="___CGD018611">#REF!</definedName>
    <definedName name="___CGI018203">#REF!</definedName>
    <definedName name="___CGI018611">#REF!</definedName>
    <definedName name="___CGN018611">#REF!</definedName>
    <definedName name="___CGP018611">#REF!</definedName>
    <definedName name="___CGT018611">#REF!</definedName>
    <definedName name="___CGU018611">#REF!</definedName>
    <definedName name="___CML018655">#REF!</definedName>
    <definedName name="___CML018656">#REF!</definedName>
    <definedName name="___CNU0121">#REF!</definedName>
    <definedName name="___CNU012110">#REF!</definedName>
    <definedName name="___CNU012120">#REF!</definedName>
    <definedName name="___CNU0122">#REF!</definedName>
    <definedName name="___CNU012211">#REF!</definedName>
    <definedName name="___CNU018610">#REF!</definedName>
    <definedName name="___CNU018611">#REF!</definedName>
    <definedName name="___CTD018610">#REF!</definedName>
    <definedName name="___huh1" localSheetId="6">[5]!dttable</definedName>
    <definedName name="___huh1" localSheetId="8">[5]!dttable</definedName>
    <definedName name="___huh1">[0]!dttable</definedName>
    <definedName name="___LIA0201" localSheetId="6">#REF!</definedName>
    <definedName name="___LIA0201" localSheetId="8">#REF!</definedName>
    <definedName name="___LIA0201">#REF!</definedName>
    <definedName name="___LIA0204" localSheetId="6">#REF!</definedName>
    <definedName name="___LIA0204" localSheetId="8">#REF!</definedName>
    <definedName name="___LIA0204">#REF!</definedName>
    <definedName name="___LIA020411" localSheetId="6">#REF!</definedName>
    <definedName name="___LIA020411" localSheetId="8">#REF!</definedName>
    <definedName name="___LIA020411">#REF!</definedName>
    <definedName name="___LIA020412">#REF!</definedName>
    <definedName name="___LIA020413">#REF!</definedName>
    <definedName name="___LIA020414">#REF!</definedName>
    <definedName name="___LIA020415">#REF!</definedName>
    <definedName name="___LIA020416">#REF!</definedName>
    <definedName name="___LIA020417">#REF!</definedName>
    <definedName name="___LIA020418">#REF!</definedName>
    <definedName name="___LIA020419">#REF!</definedName>
    <definedName name="___LIA020420">#REF!</definedName>
    <definedName name="___LIA020711">#REF!</definedName>
    <definedName name="___LIA020712">#REF!</definedName>
    <definedName name="___LIA0216">#REF!</definedName>
    <definedName name="___LIA021601">#REF!</definedName>
    <definedName name="___LIA021610">#REF!</definedName>
    <definedName name="___LIA021615">#REF!</definedName>
    <definedName name="___LIA021616">#REF!</definedName>
    <definedName name="___LIA021620">#REF!</definedName>
    <definedName name="___LIA021622">#REF!</definedName>
    <definedName name="___LIA021623">#REF!</definedName>
    <definedName name="___LIA021624">#REF!</definedName>
    <definedName name="___LIA021626">#REF!</definedName>
    <definedName name="___LIA021629">#REF!</definedName>
    <definedName name="___LIA021630">#REF!</definedName>
    <definedName name="___LIA021631">#REF!</definedName>
    <definedName name="___LIA021632">#REF!</definedName>
    <definedName name="___LIA0221">#REF!</definedName>
    <definedName name="___LIA022101">#REF!</definedName>
    <definedName name="___LIA022102">#REF!</definedName>
    <definedName name="___LIA022103">#REF!</definedName>
    <definedName name="___LIA022104">#REF!</definedName>
    <definedName name="___LIA022105">#REF!</definedName>
    <definedName name="___LIA022106">#REF!</definedName>
    <definedName name="___LIA022119">#REF!</definedName>
    <definedName name="___LIA022120">#REF!</definedName>
    <definedName name="___LIA022121">#REF!</definedName>
    <definedName name="___LIA022122">#REF!</definedName>
    <definedName name="___LIA022123">#REF!</definedName>
    <definedName name="___LIA022124">#REF!</definedName>
    <definedName name="___LIA022125">#REF!</definedName>
    <definedName name="___LIA022126">#REF!</definedName>
    <definedName name="___LIA022127">#REF!</definedName>
    <definedName name="___LIA022131">#REF!</definedName>
    <definedName name="___LIA022132">#REF!</definedName>
    <definedName name="___LIA022134">#REF!</definedName>
    <definedName name="___LIA022135">#REF!</definedName>
    <definedName name="___LIA022136">#REF!</definedName>
    <definedName name="___LIA022137">#REF!</definedName>
    <definedName name="___LIA022138">#REF!</definedName>
    <definedName name="___LIA022139">#REF!</definedName>
    <definedName name="___LIA022140">#REF!</definedName>
    <definedName name="___LIA022141">#REF!</definedName>
    <definedName name="___LIA022142">#REF!</definedName>
    <definedName name="___LIA022143">#REF!</definedName>
    <definedName name="___LIA022144">#REF!</definedName>
    <definedName name="___LIA022148">#REF!</definedName>
    <definedName name="___LIA022150">#REF!</definedName>
    <definedName name="___LIA022152">#REF!</definedName>
    <definedName name="___LIA022168">#REF!</definedName>
    <definedName name="___LIA022410">#REF!</definedName>
    <definedName name="___LIA022413">#REF!</definedName>
    <definedName name="___LIA022414">#REF!</definedName>
    <definedName name="___LIA022415">#REF!</definedName>
    <definedName name="___LIA022418">#REF!</definedName>
    <definedName name="___LIA022419">#REF!</definedName>
    <definedName name="___LIA022434">#REF!</definedName>
    <definedName name="___LIA022445">#REF!</definedName>
    <definedName name="___LIA022446">#REF!</definedName>
    <definedName name="___LIA022447">#REF!</definedName>
    <definedName name="___LIA022460">#REF!</definedName>
    <definedName name="___LIA022461">#REF!</definedName>
    <definedName name="___LIA022462">#REF!</definedName>
    <definedName name="___LIA022463">#REF!</definedName>
    <definedName name="___LIA022470">#REF!</definedName>
    <definedName name="___LIA022471">#REF!</definedName>
    <definedName name="___LIA022472">#REF!</definedName>
    <definedName name="___LIA022473">#REF!</definedName>
    <definedName name="___LIA022474">#REF!</definedName>
    <definedName name="___LIA022475">#REF!</definedName>
    <definedName name="___LIA022478">#REF!</definedName>
    <definedName name="___LIA022479">#REF!</definedName>
    <definedName name="___LIA022480">#REF!</definedName>
    <definedName name="___LIA022481">#REF!</definedName>
    <definedName name="___LIA022483">#REF!</definedName>
    <definedName name="___LIA022484">#REF!</definedName>
    <definedName name="___LIA022485">#REF!</definedName>
    <definedName name="___LIA022486">#REF!</definedName>
    <definedName name="___LIA022487">#REF!</definedName>
    <definedName name="___LIA022488">#REF!</definedName>
    <definedName name="___LIA022489">#REF!</definedName>
    <definedName name="___LIA022491">#REF!</definedName>
    <definedName name="___LIA022492">#REF!</definedName>
    <definedName name="___LIA022493">#REF!</definedName>
    <definedName name="___LIA022494">#REF!</definedName>
    <definedName name="___LIA022495">#REF!</definedName>
    <definedName name="___LIA022496">#REF!</definedName>
    <definedName name="___LIA023221">#REF!</definedName>
    <definedName name="___LIA023320">#REF!</definedName>
    <definedName name="___LIA023360">#REF!</definedName>
    <definedName name="___LIA023511">#REF!</definedName>
    <definedName name="___LIA023514">#REF!</definedName>
    <definedName name="___LIA023524">#REF!</definedName>
    <definedName name="___LIA023535">#REF!</definedName>
    <definedName name="___LIA023540">#REF!</definedName>
    <definedName name="___LIA023541">#REF!</definedName>
    <definedName name="___LIA024201">#REF!</definedName>
    <definedName name="___LIA024202">#REF!</definedName>
    <definedName name="___LIA024203">#REF!</definedName>
    <definedName name="___LIA024205">#REF!</definedName>
    <definedName name="___LIA024206">#REF!</definedName>
    <definedName name="___LIA024207">#REF!</definedName>
    <definedName name="___LIA024209">#REF!</definedName>
    <definedName name="___LIA024210">#REF!</definedName>
    <definedName name="___LIA024211">#REF!</definedName>
    <definedName name="___LIA024212">#REF!</definedName>
    <definedName name="___LIA024213">#REF!</definedName>
    <definedName name="___LIA024214">#REF!</definedName>
    <definedName name="___LIA024215">#REF!</definedName>
    <definedName name="___LIA024216">#REF!</definedName>
    <definedName name="___LIA024217">#REF!</definedName>
    <definedName name="___LIA024219">#REF!</definedName>
    <definedName name="___LIA024220">#REF!</definedName>
    <definedName name="___LIA024221">#REF!</definedName>
    <definedName name="___LIA024222">#REF!</definedName>
    <definedName name="___LIA024223">#REF!</definedName>
    <definedName name="___LIA024225">#REF!</definedName>
    <definedName name="___LIA024227">#REF!</definedName>
    <definedName name="___LIA024232">#REF!</definedName>
    <definedName name="___LIA024237">#REF!</definedName>
    <definedName name="___LIA024239">#REF!</definedName>
    <definedName name="___LIA024250">#REF!</definedName>
    <definedName name="___LIA024251">#REF!</definedName>
    <definedName name="___LIA024252">#REF!</definedName>
    <definedName name="___LIA024255">#REF!</definedName>
    <definedName name="___LIA024256">#REF!</definedName>
    <definedName name="___LIA024260">#REF!</definedName>
    <definedName name="___LIA024262">#REF!</definedName>
    <definedName name="___LIA024264">#REF!</definedName>
    <definedName name="___LIA024265">#REF!</definedName>
    <definedName name="___LIA024267">#REF!</definedName>
    <definedName name="___LIA024268">#REF!</definedName>
    <definedName name="___LIA024269">#REF!</definedName>
    <definedName name="___LIA024270">#REF!</definedName>
    <definedName name="___LIA024271">#REF!</definedName>
    <definedName name="___LIA024272">#REF!</definedName>
    <definedName name="___LIA024274">#REF!</definedName>
    <definedName name="___LIA024275">#REF!</definedName>
    <definedName name="___LIA024277">#REF!</definedName>
    <definedName name="___LIA024278">#REF!</definedName>
    <definedName name="___LIA024281">#REF!</definedName>
    <definedName name="___LIA024283">#REF!</definedName>
    <definedName name="___LIA024284">#REF!</definedName>
    <definedName name="___LIA024285">#REF!</definedName>
    <definedName name="___LIA024287">#REF!</definedName>
    <definedName name="___LIA024288">#REF!</definedName>
    <definedName name="___LIA024289">#REF!</definedName>
    <definedName name="___LIA024290">#REF!</definedName>
    <definedName name="___LIA024291">#REF!</definedName>
    <definedName name="___LIA024292">#REF!</definedName>
    <definedName name="___LIA024293">#REF!</definedName>
    <definedName name="___LIA024294">#REF!</definedName>
    <definedName name="___LIA024295">#REF!</definedName>
    <definedName name="___LIA024296">#REF!</definedName>
    <definedName name="___LIA024298">#REF!</definedName>
    <definedName name="___LIA025211">#REF!</definedName>
    <definedName name="___LIA025212">#REF!</definedName>
    <definedName name="___LIA025221">#REF!</definedName>
    <definedName name="___LIA025222">#REF!</definedName>
    <definedName name="___LIA025301">#REF!</definedName>
    <definedName name="___LIA025303">#REF!</definedName>
    <definedName name="___LIA025304">#REF!</definedName>
    <definedName name="___LIA025305">#REF!</definedName>
    <definedName name="___LIA025306">#REF!</definedName>
    <definedName name="___LIA025308">#REF!</definedName>
    <definedName name="___LIA025309">#REF!</definedName>
    <definedName name="___LIA025310">#REF!</definedName>
    <definedName name="___LIA025311">#REF!</definedName>
    <definedName name="___LIA025312">#REF!</definedName>
    <definedName name="___LIA025313">#REF!</definedName>
    <definedName name="___LIA025314">#REF!</definedName>
    <definedName name="___LIA025315">#REF!</definedName>
    <definedName name="___LIA025317">#REF!</definedName>
    <definedName name="___LIA025318">#REF!</definedName>
    <definedName name="___LIA025319">#REF!</definedName>
    <definedName name="___LIA025321">#REF!</definedName>
    <definedName name="___LIA025322">#REF!</definedName>
    <definedName name="___LIA025323">#REF!</definedName>
    <definedName name="___LIA025324">#REF!</definedName>
    <definedName name="___LIA025325">#REF!</definedName>
    <definedName name="___LIA025330">#REF!</definedName>
    <definedName name="___LIA025334">#REF!</definedName>
    <definedName name="___LIA025340">#REF!</definedName>
    <definedName name="___LIA025351">#REF!</definedName>
    <definedName name="___LIA025353">#REF!</definedName>
    <definedName name="___LIA025354">#REF!</definedName>
    <definedName name="___LIA025360">#REF!</definedName>
    <definedName name="___LIA025370">#REF!</definedName>
    <definedName name="___LIA025379">#REF!</definedName>
    <definedName name="___LIA025380">#REF!</definedName>
    <definedName name="___LIA025391">#REF!</definedName>
    <definedName name="___LIA025396">#REF!</definedName>
    <definedName name="___LIA025399">#REF!</definedName>
    <definedName name="___LIA025410">#REF!</definedName>
    <definedName name="___LIA025412">#REF!</definedName>
    <definedName name="___LIA025430">#REF!</definedName>
    <definedName name="___LIA0281">#REF!</definedName>
    <definedName name="___LIA028110">#REF!</definedName>
    <definedName name="___LIA028112">#REF!</definedName>
    <definedName name="___LIA028121">#REF!</definedName>
    <definedName name="___LIA0282">#REF!</definedName>
    <definedName name="___LIA028210">#REF!</definedName>
    <definedName name="___LIA028212">#REF!</definedName>
    <definedName name="___LIA028213">#REF!</definedName>
    <definedName name="___LIA028221">#REF!</definedName>
    <definedName name="___LIA028222">#REF!</definedName>
    <definedName name="___LIA028250">#REF!</definedName>
    <definedName name="___LIA028270">#REF!</definedName>
    <definedName name="___LIA028280">#REF!</definedName>
    <definedName name="___LIA028290">#REF!</definedName>
    <definedName name="___LIA028291">#REF!</definedName>
    <definedName name="___LIA0283">#REF!</definedName>
    <definedName name="___LIA028310">#REF!</definedName>
    <definedName name="___LIA028311">#REF!</definedName>
    <definedName name="___LIA028312">#REF!</definedName>
    <definedName name="___LIA028314">#REF!</definedName>
    <definedName name="___LIA028315">#REF!</definedName>
    <definedName name="___LIA028316">#REF!</definedName>
    <definedName name="___LIA028317">#REF!</definedName>
    <definedName name="___LIA028318">#REF!</definedName>
    <definedName name="___LIA028322">#REF!</definedName>
    <definedName name="___LIA028350">#REF!</definedName>
    <definedName name="___LIA028351">#REF!</definedName>
    <definedName name="___LIA028370">#REF!</definedName>
    <definedName name="___LIA028371">#REF!</definedName>
    <definedName name="___LIA028380">#REF!</definedName>
    <definedName name="___LIA028381">#REF!</definedName>
    <definedName name="___LIA028386">#REF!</definedName>
    <definedName name="___LIA028390">#REF!</definedName>
    <definedName name="___LIA028391">#REF!</definedName>
    <definedName name="___LIA028392">#REF!</definedName>
    <definedName name="___LIA028399">#REF!</definedName>
    <definedName name="___MIR16">#REF!</definedName>
    <definedName name="___MIR17">#REF!</definedName>
    <definedName name="___MIR18">#REF!</definedName>
    <definedName name="___MIR19">#REF!</definedName>
    <definedName name="___MIR43">#REF!</definedName>
    <definedName name="___REE0447">#REF!</definedName>
    <definedName name="___RGE1489">#REF!</definedName>
    <definedName name="___RGO1489">#REF!</definedName>
    <definedName name="___SS46888">#REF!</definedName>
    <definedName name="___SS46990">#REF!</definedName>
    <definedName name="___SS47048">#REF!</definedName>
    <definedName name="___SS47281">#REF!</definedName>
    <definedName name="___SS47431">#REF!</definedName>
    <definedName name="___SS47436">#REF!</definedName>
    <definedName name="___SS47469">#REF!</definedName>
    <definedName name="___SS47508">#REF!</definedName>
    <definedName name="___SS47571">#REF!</definedName>
    <definedName name="___SS53882">#REF!</definedName>
    <definedName name="___SS53988">#REF!</definedName>
    <definedName name="___SS54056">#REF!</definedName>
    <definedName name="___SS56070">#REF!</definedName>
    <definedName name="___SS56075">#REF!</definedName>
    <definedName name="___SS57156">#REF!</definedName>
    <definedName name="__AST0121">#REF!</definedName>
    <definedName name="__AST012110">#REF!</definedName>
    <definedName name="__AST012120">#REF!</definedName>
    <definedName name="__AST0122">#REF!</definedName>
    <definedName name="__AST012211">#REF!</definedName>
    <definedName name="__AST012215">#REF!</definedName>
    <definedName name="__AST012221">#REF!</definedName>
    <definedName name="__AST012290">#REF!</definedName>
    <definedName name="__AST0123">#REF!</definedName>
    <definedName name="__AST012301">#REF!</definedName>
    <definedName name="__AST012310">#REF!</definedName>
    <definedName name="__AST012311">#REF!</definedName>
    <definedName name="__AST012312">#REF!</definedName>
    <definedName name="__AST012314">#REF!</definedName>
    <definedName name="__AST012315">#REF!</definedName>
    <definedName name="__AST012316">#REF!</definedName>
    <definedName name="__AST012317">#REF!</definedName>
    <definedName name="__AST012319">#REF!</definedName>
    <definedName name="__AST012320">#REF!</definedName>
    <definedName name="__AST012322">#REF!</definedName>
    <definedName name="__AST012323">#REF!</definedName>
    <definedName name="__AST012324">#REF!</definedName>
    <definedName name="__AST0124">#REF!</definedName>
    <definedName name="__AST012400">#REF!</definedName>
    <definedName name="__AST012411">#REF!</definedName>
    <definedName name="__AST012412">#REF!</definedName>
    <definedName name="__AST012414">#REF!</definedName>
    <definedName name="__AST012415">#REF!</definedName>
    <definedName name="__AST012450">#REF!</definedName>
    <definedName name="__AST0126">#REF!</definedName>
    <definedName name="__AST012611">#REF!</definedName>
    <definedName name="__AST012612">#REF!</definedName>
    <definedName name="__AST012613">#REF!</definedName>
    <definedName name="__AST012614">#REF!</definedName>
    <definedName name="__AST012615">#REF!</definedName>
    <definedName name="__AST0128">#REF!</definedName>
    <definedName name="__AST012811">#REF!</definedName>
    <definedName name="__AST012815">#REF!</definedName>
    <definedName name="__AST012816">#REF!</definedName>
    <definedName name="__AST012840">#REF!</definedName>
    <definedName name="__AST016590">#REF!</definedName>
    <definedName name="__AST018201">#REF!</definedName>
    <definedName name="__AST018202">#REF!</definedName>
    <definedName name="__AST018203">#REF!</definedName>
    <definedName name="__AST018204">#REF!</definedName>
    <definedName name="__AST018221">#REF!</definedName>
    <definedName name="__AST018230">#REF!</definedName>
    <definedName name="__AST018231">#REF!</definedName>
    <definedName name="__AST018232">#REF!</definedName>
    <definedName name="__AST018233">#REF!</definedName>
    <definedName name="__AST018234">#REF!</definedName>
    <definedName name="__AST018235">#REF!</definedName>
    <definedName name="__AST018236">#REF!</definedName>
    <definedName name="__AST018237">#REF!</definedName>
    <definedName name="__AST018238">#REF!</definedName>
    <definedName name="__AST018288">#REF!</definedName>
    <definedName name="__AST018289">#REF!</definedName>
    <definedName name="__AST018611">#REF!</definedName>
    <definedName name="__AST018614">#REF!</definedName>
    <definedName name="__AST018617">#REF!</definedName>
    <definedName name="__AST018619">#REF!</definedName>
    <definedName name="__AST018620">#REF!</definedName>
    <definedName name="__AST018621">#REF!</definedName>
    <definedName name="__AST018622">#REF!</definedName>
    <definedName name="__AST018625">#REF!</definedName>
    <definedName name="__AST018627">#REF!</definedName>
    <definedName name="__AST018631">#REF!</definedName>
    <definedName name="__AST018632">#REF!</definedName>
    <definedName name="__AST018633">#REF!</definedName>
    <definedName name="__AST018634">#REF!</definedName>
    <definedName name="__AST018635">#REF!</definedName>
    <definedName name="__AST018636">#REF!</definedName>
    <definedName name="__AST018637">#REF!</definedName>
    <definedName name="__AST018638">#REF!</definedName>
    <definedName name="__AST018639">#REF!</definedName>
    <definedName name="__AST018640">#REF!</definedName>
    <definedName name="__AST018641">#REF!</definedName>
    <definedName name="__AST018650">#REF!</definedName>
    <definedName name="__AST018651">#REF!</definedName>
    <definedName name="__AST018655">#REF!</definedName>
    <definedName name="__AST018657">#REF!</definedName>
    <definedName name="__AST018664">#REF!</definedName>
    <definedName name="__AST018668">#REF!</definedName>
    <definedName name="__AST018669">#REF!</definedName>
    <definedName name="__AST018670">#REF!</definedName>
    <definedName name="__AST018672">#REF!</definedName>
    <definedName name="__AST018674">#REF!</definedName>
    <definedName name="__AST018675">#REF!</definedName>
    <definedName name="__AST018677">#REF!</definedName>
    <definedName name="__AST018678">#REF!</definedName>
    <definedName name="__AST018680">#REF!</definedName>
    <definedName name="__AST0190">#REF!</definedName>
    <definedName name="__AST019010">#REF!</definedName>
    <definedName name="__AST019011">#REF!</definedName>
    <definedName name="__AST019012">#REF!</definedName>
    <definedName name="__AST019013">#REF!</definedName>
    <definedName name="__AST019014">#REF!</definedName>
    <definedName name="__AST019015">#REF!</definedName>
    <definedName name="__AST019017">#REF!</definedName>
    <definedName name="__AST019018">#REF!</definedName>
    <definedName name="__AST019019">#REF!</definedName>
    <definedName name="__AST019020">#REF!</definedName>
    <definedName name="__AST019021">#REF!</definedName>
    <definedName name="__AST019022">#REF!</definedName>
    <definedName name="__AST019023">#REF!</definedName>
    <definedName name="__AST019024">#REF!</definedName>
    <definedName name="__AST019025">#REF!</definedName>
    <definedName name="__AST019026">#REF!</definedName>
    <definedName name="__AST019027">#REF!</definedName>
    <definedName name="__AST019028">#REF!</definedName>
    <definedName name="__AST019040">#REF!</definedName>
    <definedName name="__AST019050">#REF!</definedName>
    <definedName name="__AST019052">#REF!</definedName>
    <definedName name="__AST019072">#REF!</definedName>
    <definedName name="__AST019080">#REF!</definedName>
    <definedName name="__AST019090">#REF!</definedName>
    <definedName name="__AST019091">#REF!</definedName>
    <definedName name="__AST019092">#REF!</definedName>
    <definedName name="__AST019098">#REF!</definedName>
    <definedName name="__AST019099">#REF!</definedName>
    <definedName name="__AST023221">#REF!</definedName>
    <definedName name="__AST024211">#REF!</definedName>
    <definedName name="__AST025312">#REF!</definedName>
    <definedName name="__AST025360">#REF!</definedName>
    <definedName name="__CCC018611">#REF!</definedName>
    <definedName name="__CCG018611">#REF!</definedName>
    <definedName name="__CCI018203">#REF!</definedName>
    <definedName name="__CCI018233">#REF!</definedName>
    <definedName name="__CCI018611">#REF!</definedName>
    <definedName name="__CEC018611">#REF!</definedName>
    <definedName name="__CED018611">#REF!</definedName>
    <definedName name="__CEG018611">#REF!</definedName>
    <definedName name="__CEH018611">#REF!</definedName>
    <definedName name="__CEI018201">#REF!</definedName>
    <definedName name="__CEI018202">#REF!</definedName>
    <definedName name="__CEI018231">#REF!</definedName>
    <definedName name="__CEI018232">#REF!</definedName>
    <definedName name="__CEI018611">#REF!</definedName>
    <definedName name="__CEK018611">#REF!</definedName>
    <definedName name="__CEN018611">#REF!</definedName>
    <definedName name="__CEN025301">#REF!</definedName>
    <definedName name="__CES018611">#REF!</definedName>
    <definedName name="__CET018611">#REF!</definedName>
    <definedName name="__CEV018611">#REF!</definedName>
    <definedName name="__CGD018611">#REF!</definedName>
    <definedName name="__CGI018203">#REF!</definedName>
    <definedName name="__CGI018611">#REF!</definedName>
    <definedName name="__CGN018611">#REF!</definedName>
    <definedName name="__CGP018611">#REF!</definedName>
    <definedName name="__CGT018611">#REF!</definedName>
    <definedName name="__CGU018611">#REF!</definedName>
    <definedName name="__CML018655">#REF!</definedName>
    <definedName name="__CML018656">#REF!</definedName>
    <definedName name="__CNU0121">#REF!</definedName>
    <definedName name="__CNU012110">#REF!</definedName>
    <definedName name="__CNU012120">#REF!</definedName>
    <definedName name="__CNU0122">#REF!</definedName>
    <definedName name="__CNU012211">#REF!</definedName>
    <definedName name="__CNU018610">#REF!</definedName>
    <definedName name="__CNU018611">#REF!</definedName>
    <definedName name="__CTD018610">#REF!</definedName>
    <definedName name="__DTR109">'[3]data entry'!#REF!</definedName>
    <definedName name="__huh1" localSheetId="6">[5]!dttable</definedName>
    <definedName name="__huh1" localSheetId="8">[5]!dttable</definedName>
    <definedName name="__huh1">[0]!dttable</definedName>
    <definedName name="__LIA0201" localSheetId="6">#REF!</definedName>
    <definedName name="__LIA0201" localSheetId="8">#REF!</definedName>
    <definedName name="__LIA0201">#REF!</definedName>
    <definedName name="__LIA0204" localSheetId="6">#REF!</definedName>
    <definedName name="__LIA0204" localSheetId="8">#REF!</definedName>
    <definedName name="__LIA0204">#REF!</definedName>
    <definedName name="__LIA020411" localSheetId="6">#REF!</definedName>
    <definedName name="__LIA020411" localSheetId="8">#REF!</definedName>
    <definedName name="__LIA020411">#REF!</definedName>
    <definedName name="__LIA020412">#REF!</definedName>
    <definedName name="__LIA020413">#REF!</definedName>
    <definedName name="__LIA020414">#REF!</definedName>
    <definedName name="__LIA020415">#REF!</definedName>
    <definedName name="__LIA020416">#REF!</definedName>
    <definedName name="__LIA020417">#REF!</definedName>
    <definedName name="__LIA020418">#REF!</definedName>
    <definedName name="__LIA020419">#REF!</definedName>
    <definedName name="__LIA020420">#REF!</definedName>
    <definedName name="__LIA020711">#REF!</definedName>
    <definedName name="__LIA020712">#REF!</definedName>
    <definedName name="__LIA0216">#REF!</definedName>
    <definedName name="__LIA021601">#REF!</definedName>
    <definedName name="__LIA021610">#REF!</definedName>
    <definedName name="__LIA021615">#REF!</definedName>
    <definedName name="__LIA021616">#REF!</definedName>
    <definedName name="__LIA021620">#REF!</definedName>
    <definedName name="__LIA021622">#REF!</definedName>
    <definedName name="__LIA021623">#REF!</definedName>
    <definedName name="__LIA021624">#REF!</definedName>
    <definedName name="__LIA021626">#REF!</definedName>
    <definedName name="__LIA021629">#REF!</definedName>
    <definedName name="__LIA021630">#REF!</definedName>
    <definedName name="__LIA021631">#REF!</definedName>
    <definedName name="__LIA021632">#REF!</definedName>
    <definedName name="__LIA0221">#REF!</definedName>
    <definedName name="__LIA022101">#REF!</definedName>
    <definedName name="__LIA022102">#REF!</definedName>
    <definedName name="__LIA022103">#REF!</definedName>
    <definedName name="__LIA022104">#REF!</definedName>
    <definedName name="__LIA022105">#REF!</definedName>
    <definedName name="__LIA022106">#REF!</definedName>
    <definedName name="__LIA022119">#REF!</definedName>
    <definedName name="__LIA022120">#REF!</definedName>
    <definedName name="__LIA022121">#REF!</definedName>
    <definedName name="__LIA022122">#REF!</definedName>
    <definedName name="__LIA022123">#REF!</definedName>
    <definedName name="__LIA022124">#REF!</definedName>
    <definedName name="__LIA022125">#REF!</definedName>
    <definedName name="__LIA022126">#REF!</definedName>
    <definedName name="__LIA022127">#REF!</definedName>
    <definedName name="__LIA022131">#REF!</definedName>
    <definedName name="__LIA022132">#REF!</definedName>
    <definedName name="__LIA022134">#REF!</definedName>
    <definedName name="__LIA022135">#REF!</definedName>
    <definedName name="__LIA022136">#REF!</definedName>
    <definedName name="__LIA022137">#REF!</definedName>
    <definedName name="__LIA022138">#REF!</definedName>
    <definedName name="__LIA022139">#REF!</definedName>
    <definedName name="__LIA022140">#REF!</definedName>
    <definedName name="__LIA022141">#REF!</definedName>
    <definedName name="__LIA022142">#REF!</definedName>
    <definedName name="__LIA022143">#REF!</definedName>
    <definedName name="__LIA022144">#REF!</definedName>
    <definedName name="__LIA022148">#REF!</definedName>
    <definedName name="__LIA022150">#REF!</definedName>
    <definedName name="__LIA022152">#REF!</definedName>
    <definedName name="__LIA022168">#REF!</definedName>
    <definedName name="__LIA022410">#REF!</definedName>
    <definedName name="__LIA022413">#REF!</definedName>
    <definedName name="__LIA022414">#REF!</definedName>
    <definedName name="__LIA022415">#REF!</definedName>
    <definedName name="__LIA022418">#REF!</definedName>
    <definedName name="__LIA022419">#REF!</definedName>
    <definedName name="__LIA022434">#REF!</definedName>
    <definedName name="__LIA022445">#REF!</definedName>
    <definedName name="__LIA022446">#REF!</definedName>
    <definedName name="__LIA022447">#REF!</definedName>
    <definedName name="__LIA022460">#REF!</definedName>
    <definedName name="__LIA022461">#REF!</definedName>
    <definedName name="__LIA022462">#REF!</definedName>
    <definedName name="__LIA022463">#REF!</definedName>
    <definedName name="__LIA022470">#REF!</definedName>
    <definedName name="__LIA022471">#REF!</definedName>
    <definedName name="__LIA022472">#REF!</definedName>
    <definedName name="__LIA022473">#REF!</definedName>
    <definedName name="__LIA022474">#REF!</definedName>
    <definedName name="__LIA022475">#REF!</definedName>
    <definedName name="__LIA022478">#REF!</definedName>
    <definedName name="__LIA022479">#REF!</definedName>
    <definedName name="__LIA022480">#REF!</definedName>
    <definedName name="__LIA022481">#REF!</definedName>
    <definedName name="__LIA022483">#REF!</definedName>
    <definedName name="__LIA022484">#REF!</definedName>
    <definedName name="__LIA022485">#REF!</definedName>
    <definedName name="__LIA022486">#REF!</definedName>
    <definedName name="__LIA022487">#REF!</definedName>
    <definedName name="__LIA022488">#REF!</definedName>
    <definedName name="__LIA022489">#REF!</definedName>
    <definedName name="__LIA022491">#REF!</definedName>
    <definedName name="__LIA022492">#REF!</definedName>
    <definedName name="__LIA022493">#REF!</definedName>
    <definedName name="__LIA022494">#REF!</definedName>
    <definedName name="__LIA022495">#REF!</definedName>
    <definedName name="__LIA022496">#REF!</definedName>
    <definedName name="__LIA023221">#REF!</definedName>
    <definedName name="__LIA023320">#REF!</definedName>
    <definedName name="__LIA023360">#REF!</definedName>
    <definedName name="__LIA023511">#REF!</definedName>
    <definedName name="__LIA023514">#REF!</definedName>
    <definedName name="__LIA023524">#REF!</definedName>
    <definedName name="__LIA023535">#REF!</definedName>
    <definedName name="__LIA023540">#REF!</definedName>
    <definedName name="__LIA023541">#REF!</definedName>
    <definedName name="__LIA024201">#REF!</definedName>
    <definedName name="__LIA024202">#REF!</definedName>
    <definedName name="__LIA024203">#REF!</definedName>
    <definedName name="__LIA024205">#REF!</definedName>
    <definedName name="__LIA024206">#REF!</definedName>
    <definedName name="__LIA024207">#REF!</definedName>
    <definedName name="__LIA024209">#REF!</definedName>
    <definedName name="__LIA024210">#REF!</definedName>
    <definedName name="__LIA024211">#REF!</definedName>
    <definedName name="__LIA024212">#REF!</definedName>
    <definedName name="__LIA024213">#REF!</definedName>
    <definedName name="__LIA024214">#REF!</definedName>
    <definedName name="__LIA024215">#REF!</definedName>
    <definedName name="__LIA024216">#REF!</definedName>
    <definedName name="__LIA024217">#REF!</definedName>
    <definedName name="__LIA024219">#REF!</definedName>
    <definedName name="__LIA024220">#REF!</definedName>
    <definedName name="__LIA024221">#REF!</definedName>
    <definedName name="__LIA024222">#REF!</definedName>
    <definedName name="__LIA024223">#REF!</definedName>
    <definedName name="__LIA024225">#REF!</definedName>
    <definedName name="__LIA024227">#REF!</definedName>
    <definedName name="__LIA024232">#REF!</definedName>
    <definedName name="__LIA024237">#REF!</definedName>
    <definedName name="__LIA024239">#REF!</definedName>
    <definedName name="__LIA024250">#REF!</definedName>
    <definedName name="__LIA024251">#REF!</definedName>
    <definedName name="__LIA024252">#REF!</definedName>
    <definedName name="__LIA024255">#REF!</definedName>
    <definedName name="__LIA024256">#REF!</definedName>
    <definedName name="__LIA024260">#REF!</definedName>
    <definedName name="__LIA024262">#REF!</definedName>
    <definedName name="__LIA024264">#REF!</definedName>
    <definedName name="__LIA024265">#REF!</definedName>
    <definedName name="__LIA024267">#REF!</definedName>
    <definedName name="__LIA024268">#REF!</definedName>
    <definedName name="__LIA024269">#REF!</definedName>
    <definedName name="__LIA024270">#REF!</definedName>
    <definedName name="__LIA024271">#REF!</definedName>
    <definedName name="__LIA024272">#REF!</definedName>
    <definedName name="__LIA024274">#REF!</definedName>
    <definedName name="__LIA024275">#REF!</definedName>
    <definedName name="__LIA024277">#REF!</definedName>
    <definedName name="__LIA024278">#REF!</definedName>
    <definedName name="__LIA024281">#REF!</definedName>
    <definedName name="__LIA024283">#REF!</definedName>
    <definedName name="__LIA024284">#REF!</definedName>
    <definedName name="__LIA024285">#REF!</definedName>
    <definedName name="__LIA024287">#REF!</definedName>
    <definedName name="__LIA024288">#REF!</definedName>
    <definedName name="__LIA024289">#REF!</definedName>
    <definedName name="__LIA024290">#REF!</definedName>
    <definedName name="__LIA024291">#REF!</definedName>
    <definedName name="__LIA024292">#REF!</definedName>
    <definedName name="__LIA024293">#REF!</definedName>
    <definedName name="__LIA024294">#REF!</definedName>
    <definedName name="__LIA024295">#REF!</definedName>
    <definedName name="__LIA024296">#REF!</definedName>
    <definedName name="__LIA024298">#REF!</definedName>
    <definedName name="__LIA025211">#REF!</definedName>
    <definedName name="__LIA025212">#REF!</definedName>
    <definedName name="__LIA025221">#REF!</definedName>
    <definedName name="__LIA025222">#REF!</definedName>
    <definedName name="__LIA025301">#REF!</definedName>
    <definedName name="__LIA025303">#REF!</definedName>
    <definedName name="__LIA025304">#REF!</definedName>
    <definedName name="__LIA025305">#REF!</definedName>
    <definedName name="__LIA025306">#REF!</definedName>
    <definedName name="__LIA025308">#REF!</definedName>
    <definedName name="__LIA025309">#REF!</definedName>
    <definedName name="__LIA025310">#REF!</definedName>
    <definedName name="__LIA025311">#REF!</definedName>
    <definedName name="__LIA025312">#REF!</definedName>
    <definedName name="__LIA025313">#REF!</definedName>
    <definedName name="__LIA025314">#REF!</definedName>
    <definedName name="__LIA025315">#REF!</definedName>
    <definedName name="__LIA025317">#REF!</definedName>
    <definedName name="__LIA025318">#REF!</definedName>
    <definedName name="__LIA025319">#REF!</definedName>
    <definedName name="__LIA025321">#REF!</definedName>
    <definedName name="__LIA025322">#REF!</definedName>
    <definedName name="__LIA025323">#REF!</definedName>
    <definedName name="__LIA025324">#REF!</definedName>
    <definedName name="__LIA025325">#REF!</definedName>
    <definedName name="__LIA025330">#REF!</definedName>
    <definedName name="__LIA025334">#REF!</definedName>
    <definedName name="__LIA025340">#REF!</definedName>
    <definedName name="__LIA025351">#REF!</definedName>
    <definedName name="__LIA025353">#REF!</definedName>
    <definedName name="__LIA025354">#REF!</definedName>
    <definedName name="__LIA025360">#REF!</definedName>
    <definedName name="__LIA025370">#REF!</definedName>
    <definedName name="__LIA025379">#REF!</definedName>
    <definedName name="__LIA025380">#REF!</definedName>
    <definedName name="__LIA025391">#REF!</definedName>
    <definedName name="__LIA025396">#REF!</definedName>
    <definedName name="__LIA025399">#REF!</definedName>
    <definedName name="__LIA025410">#REF!</definedName>
    <definedName name="__LIA025412">#REF!</definedName>
    <definedName name="__LIA025430">#REF!</definedName>
    <definedName name="__LIA0281">#REF!</definedName>
    <definedName name="__LIA028110">#REF!</definedName>
    <definedName name="__LIA028112">#REF!</definedName>
    <definedName name="__LIA028121">#REF!</definedName>
    <definedName name="__LIA0282">#REF!</definedName>
    <definedName name="__LIA028210">#REF!</definedName>
    <definedName name="__LIA028212">#REF!</definedName>
    <definedName name="__LIA028213">#REF!</definedName>
    <definedName name="__LIA028221">#REF!</definedName>
    <definedName name="__LIA028222">#REF!</definedName>
    <definedName name="__LIA028250">#REF!</definedName>
    <definedName name="__LIA028270">#REF!</definedName>
    <definedName name="__LIA028280">#REF!</definedName>
    <definedName name="__LIA028290">#REF!</definedName>
    <definedName name="__LIA028291">#REF!</definedName>
    <definedName name="__LIA0283">#REF!</definedName>
    <definedName name="__LIA028310">#REF!</definedName>
    <definedName name="__LIA028311">#REF!</definedName>
    <definedName name="__LIA028312">#REF!</definedName>
    <definedName name="__LIA028314">#REF!</definedName>
    <definedName name="__LIA028315">#REF!</definedName>
    <definedName name="__LIA028316">#REF!</definedName>
    <definedName name="__LIA028317">#REF!</definedName>
    <definedName name="__LIA028318">#REF!</definedName>
    <definedName name="__LIA028322">#REF!</definedName>
    <definedName name="__LIA028350">#REF!</definedName>
    <definedName name="__LIA028351">#REF!</definedName>
    <definedName name="__LIA028370">#REF!</definedName>
    <definedName name="__LIA028371">#REF!</definedName>
    <definedName name="__LIA028380">#REF!</definedName>
    <definedName name="__LIA028381">#REF!</definedName>
    <definedName name="__LIA028386">#REF!</definedName>
    <definedName name="__LIA028390">#REF!</definedName>
    <definedName name="__LIA028391">#REF!</definedName>
    <definedName name="__LIA028392">#REF!</definedName>
    <definedName name="__LIA028399">#REF!</definedName>
    <definedName name="__MAT1">'[4]AL - Page 1 - 2, CWC (MISO)'!#REF!</definedName>
    <definedName name="__mat2">'[4]AL - Page 1 - 2, CWC (MISO)'!#REF!</definedName>
    <definedName name="__MIR16">#REF!</definedName>
    <definedName name="__MIR17">#REF!</definedName>
    <definedName name="__MIR18">#REF!</definedName>
    <definedName name="__MIR19">#REF!</definedName>
    <definedName name="__MIR43">#REF!</definedName>
    <definedName name="__REE0447">#REF!</definedName>
    <definedName name="__REV1488">'[3]data entry'!#REF!</definedName>
    <definedName name="__RGE1489">#REF!</definedName>
    <definedName name="__RGO1489">#REF!</definedName>
    <definedName name="__SS46888">#REF!</definedName>
    <definedName name="__SS46990">#REF!</definedName>
    <definedName name="__SS47048">#REF!</definedName>
    <definedName name="__SS47281">#REF!</definedName>
    <definedName name="__SS47431">#REF!</definedName>
    <definedName name="__SS47436">#REF!</definedName>
    <definedName name="__SS47469">#REF!</definedName>
    <definedName name="__SS47508">#REF!</definedName>
    <definedName name="__SS47571">#REF!</definedName>
    <definedName name="__SS50672">#REF!</definedName>
    <definedName name="__SS53882">#REF!</definedName>
    <definedName name="__SS53988">#REF!</definedName>
    <definedName name="__SS54056">#REF!</definedName>
    <definedName name="__SS56070">#REF!</definedName>
    <definedName name="__SS56075">#REF!</definedName>
    <definedName name="__SS57156">#REF!</definedName>
    <definedName name="_10114000Dec">#REF!</definedName>
    <definedName name="_10114000Jan">#REF!</definedName>
    <definedName name="_10301000Apr">#REF!</definedName>
    <definedName name="_10301000Aug">#REF!</definedName>
    <definedName name="_10301000Dec">#REF!</definedName>
    <definedName name="_10301000Feb">#REF!</definedName>
    <definedName name="_10301000Jan">#REF!</definedName>
    <definedName name="_10301000Jul">#REF!</definedName>
    <definedName name="_10301000Jun">#REF!</definedName>
    <definedName name="_10301000Mar">#REF!</definedName>
    <definedName name="_10301000May">#REF!</definedName>
    <definedName name="_10301000Nov">#REF!</definedName>
    <definedName name="_10301000Oct">#REF!</definedName>
    <definedName name="_10301000Sep">#REF!</definedName>
    <definedName name="_10303000Apr">#REF!</definedName>
    <definedName name="_10303000Aug">#REF!</definedName>
    <definedName name="_10303000Dec">#REF!</definedName>
    <definedName name="_10303000Feb">#REF!</definedName>
    <definedName name="_10303000Jan">#REF!</definedName>
    <definedName name="_10303000Jul">#REF!</definedName>
    <definedName name="_10303000Jun">#REF!</definedName>
    <definedName name="_10303000Mar">#REF!</definedName>
    <definedName name="_10303000May">#REF!</definedName>
    <definedName name="_10303000Nov">#REF!</definedName>
    <definedName name="_10303000Oct">#REF!</definedName>
    <definedName name="_10303000Sep">#REF!</definedName>
    <definedName name="_10303004Apr">#REF!</definedName>
    <definedName name="_10303004Aug">#REF!</definedName>
    <definedName name="_10303004Dec">#REF!</definedName>
    <definedName name="_10303004Feb">#REF!</definedName>
    <definedName name="_10303004Jan">#REF!</definedName>
    <definedName name="_10303004Jul">#REF!</definedName>
    <definedName name="_10303004Jun">#REF!</definedName>
    <definedName name="_10303004Mar">#REF!</definedName>
    <definedName name="_10303004May">#REF!</definedName>
    <definedName name="_10303004Nov">#REF!</definedName>
    <definedName name="_10303004Oct">#REF!</definedName>
    <definedName name="_10303004Sep">#REF!</definedName>
    <definedName name="_10310001Apr">#REF!</definedName>
    <definedName name="_10310001Aug">#REF!</definedName>
    <definedName name="_10310001Dec">#REF!</definedName>
    <definedName name="_10310001Feb">#REF!</definedName>
    <definedName name="_10310001Jan">#REF!</definedName>
    <definedName name="_10310001Jul">#REF!</definedName>
    <definedName name="_10310001Jun">#REF!</definedName>
    <definedName name="_10310001Mar">#REF!</definedName>
    <definedName name="_10310001May">#REF!</definedName>
    <definedName name="_10310001Nov">#REF!</definedName>
    <definedName name="_10310001Oct">#REF!</definedName>
    <definedName name="_10310001Sep">#REF!</definedName>
    <definedName name="_10310002Apr">#REF!</definedName>
    <definedName name="_10310002Aug">#REF!</definedName>
    <definedName name="_10310002Dec">#REF!</definedName>
    <definedName name="_10310002Feb">#REF!</definedName>
    <definedName name="_10310002Jan">#REF!</definedName>
    <definedName name="_10310002Jul">#REF!</definedName>
    <definedName name="_10310002Jun">#REF!</definedName>
    <definedName name="_10310002Mar">#REF!</definedName>
    <definedName name="_10310002May">#REF!</definedName>
    <definedName name="_10310002Nov">#REF!</definedName>
    <definedName name="_10310002Oct">#REF!</definedName>
    <definedName name="_10310002Sep">#REF!</definedName>
    <definedName name="_10310003Apr">#REF!</definedName>
    <definedName name="_10310003Aug">#REF!</definedName>
    <definedName name="_10310003Dec">#REF!</definedName>
    <definedName name="_10310003Feb">#REF!</definedName>
    <definedName name="_10310003Jan">#REF!</definedName>
    <definedName name="_10310003Jul">#REF!</definedName>
    <definedName name="_10310003Jun">#REF!</definedName>
    <definedName name="_10310003Mar">#REF!</definedName>
    <definedName name="_10310003May">#REF!</definedName>
    <definedName name="_10310003Nov">#REF!</definedName>
    <definedName name="_10310003Oct">#REF!</definedName>
    <definedName name="_10310003Sep">#REF!</definedName>
    <definedName name="_10311000Apr">#REF!</definedName>
    <definedName name="_10311000Aug">#REF!</definedName>
    <definedName name="_10311000Dec">#REF!</definedName>
    <definedName name="_10311000Feb">#REF!</definedName>
    <definedName name="_10311000Jan">#REF!</definedName>
    <definedName name="_10311000Jul">#REF!</definedName>
    <definedName name="_10311000Jun">#REF!</definedName>
    <definedName name="_10311000Mar">#REF!</definedName>
    <definedName name="_10311000May">#REF!</definedName>
    <definedName name="_10311000Nov">#REF!</definedName>
    <definedName name="_10311000Oct">#REF!</definedName>
    <definedName name="_10311000Sep">#REF!</definedName>
    <definedName name="_10312000Apr">#REF!</definedName>
    <definedName name="_10312000Aug">#REF!</definedName>
    <definedName name="_10312000Dec">#REF!</definedName>
    <definedName name="_10312000Feb">#REF!</definedName>
    <definedName name="_10312000Jan">#REF!</definedName>
    <definedName name="_10312000Jul">#REF!</definedName>
    <definedName name="_10312000Jun">#REF!</definedName>
    <definedName name="_10312000Mar">#REF!</definedName>
    <definedName name="_10312000May">#REF!</definedName>
    <definedName name="_10312000Nov">#REF!</definedName>
    <definedName name="_10312000Oct">#REF!</definedName>
    <definedName name="_10312000Sep">#REF!</definedName>
    <definedName name="_10314000Apr">#REF!</definedName>
    <definedName name="_10314000Aug">#REF!</definedName>
    <definedName name="_10314000Dec">#REF!</definedName>
    <definedName name="_10314000Feb">#REF!</definedName>
    <definedName name="_10314000Jan">#REF!</definedName>
    <definedName name="_10314000Jul">#REF!</definedName>
    <definedName name="_10314000Jun">#REF!</definedName>
    <definedName name="_10314000Mar">#REF!</definedName>
    <definedName name="_10314000May">#REF!</definedName>
    <definedName name="_10314000Nov">#REF!</definedName>
    <definedName name="_10314000Oct">#REF!</definedName>
    <definedName name="_10314000Sep">#REF!</definedName>
    <definedName name="_10315000Apr">#REF!</definedName>
    <definedName name="_10315000Aug">#REF!</definedName>
    <definedName name="_10315000Dec">#REF!</definedName>
    <definedName name="_10315000Feb">#REF!</definedName>
    <definedName name="_10315000Jan">#REF!</definedName>
    <definedName name="_10315000Jul">#REF!</definedName>
    <definedName name="_10315000Jun">#REF!</definedName>
    <definedName name="_10315000Mar">#REF!</definedName>
    <definedName name="_10315000May">#REF!</definedName>
    <definedName name="_10315000Nov">#REF!</definedName>
    <definedName name="_10315000Oct">#REF!</definedName>
    <definedName name="_10315000Sep">#REF!</definedName>
    <definedName name="_10316000Apr">#REF!</definedName>
    <definedName name="_10316000Aug">#REF!</definedName>
    <definedName name="_10316000Dec">#REF!</definedName>
    <definedName name="_10316000Feb">#REF!</definedName>
    <definedName name="_10316000Jan">#REF!</definedName>
    <definedName name="_10316000Jul">#REF!</definedName>
    <definedName name="_10316000Jun">#REF!</definedName>
    <definedName name="_10316000Mar">#REF!</definedName>
    <definedName name="_10316000May">#REF!</definedName>
    <definedName name="_10316000Nov">#REF!</definedName>
    <definedName name="_10316000Oct">#REF!</definedName>
    <definedName name="_10316000Sep">#REF!</definedName>
    <definedName name="_10340001Apr">#REF!</definedName>
    <definedName name="_10340001Aug">#REF!</definedName>
    <definedName name="_10340001Dec">#REF!</definedName>
    <definedName name="_10340001Feb">#REF!</definedName>
    <definedName name="_10340001Jan">#REF!</definedName>
    <definedName name="_10340001Jul">#REF!</definedName>
    <definedName name="_10340001Jun">#REF!</definedName>
    <definedName name="_10340001Mar">#REF!</definedName>
    <definedName name="_10340001May">#REF!</definedName>
    <definedName name="_10340001Nov">#REF!</definedName>
    <definedName name="_10340001Oct">#REF!</definedName>
    <definedName name="_10340001Sep">#REF!</definedName>
    <definedName name="_10340002Apr">#REF!</definedName>
    <definedName name="_10340002Aug">#REF!</definedName>
    <definedName name="_10340002Dec">#REF!</definedName>
    <definedName name="_10340002Feb">#REF!</definedName>
    <definedName name="_10340002Jan">#REF!</definedName>
    <definedName name="_10340002Jul">#REF!</definedName>
    <definedName name="_10340002Jun">#REF!</definedName>
    <definedName name="_10340002Mar">#REF!</definedName>
    <definedName name="_10340002May">#REF!</definedName>
    <definedName name="_10340002Nov">#REF!</definedName>
    <definedName name="_10340002Oct">#REF!</definedName>
    <definedName name="_10340002Sep">#REF!</definedName>
    <definedName name="_10341000Apr">#REF!</definedName>
    <definedName name="_10341000Aug">#REF!</definedName>
    <definedName name="_10341000Dec">#REF!</definedName>
    <definedName name="_10341000Feb">#REF!</definedName>
    <definedName name="_10341000Jan">#REF!</definedName>
    <definedName name="_10341000Jul">#REF!</definedName>
    <definedName name="_10341000Jun">#REF!</definedName>
    <definedName name="_10341000Mar">#REF!</definedName>
    <definedName name="_10341000May">#REF!</definedName>
    <definedName name="_10341000Nov">#REF!</definedName>
    <definedName name="_10341000Oct">#REF!</definedName>
    <definedName name="_10341000Sep">#REF!</definedName>
    <definedName name="_10342000Apr">#REF!</definedName>
    <definedName name="_10342000Aug">#REF!</definedName>
    <definedName name="_10342000Dec">#REF!</definedName>
    <definedName name="_10342000Feb">#REF!</definedName>
    <definedName name="_10342000Jan">#REF!</definedName>
    <definedName name="_10342000Jul">#REF!</definedName>
    <definedName name="_10342000Jun">#REF!</definedName>
    <definedName name="_10342000Mar">#REF!</definedName>
    <definedName name="_10342000May">#REF!</definedName>
    <definedName name="_10342000Nov">#REF!</definedName>
    <definedName name="_10342000Oct">#REF!</definedName>
    <definedName name="_10342000Sep">#REF!</definedName>
    <definedName name="_10343000Apr">#REF!</definedName>
    <definedName name="_10343000Aug">#REF!</definedName>
    <definedName name="_10343000Dec">#REF!</definedName>
    <definedName name="_10343000Feb">#REF!</definedName>
    <definedName name="_10343000Jan">#REF!</definedName>
    <definedName name="_10343000Jul">#REF!</definedName>
    <definedName name="_10343000Jun">#REF!</definedName>
    <definedName name="_10343000Mar">#REF!</definedName>
    <definedName name="_10343000May">#REF!</definedName>
    <definedName name="_10343000Nov">#REF!</definedName>
    <definedName name="_10343000Oct">#REF!</definedName>
    <definedName name="_10343000Sep">#REF!</definedName>
    <definedName name="_10344000Apr">#REF!</definedName>
    <definedName name="_10344000Aug">#REF!</definedName>
    <definedName name="_10344000Dec">#REF!</definedName>
    <definedName name="_10344000Feb">#REF!</definedName>
    <definedName name="_10344000Jan">#REF!</definedName>
    <definedName name="_10344000Jul">#REF!</definedName>
    <definedName name="_10344000Jun">#REF!</definedName>
    <definedName name="_10344000Mar">#REF!</definedName>
    <definedName name="_10344000May">#REF!</definedName>
    <definedName name="_10344000Nov">#REF!</definedName>
    <definedName name="_10344000Oct">#REF!</definedName>
    <definedName name="_10344000Sep">#REF!</definedName>
    <definedName name="_10345000Apr">#REF!</definedName>
    <definedName name="_10345000Aug">#REF!</definedName>
    <definedName name="_10345000Dec">#REF!</definedName>
    <definedName name="_10345000Feb">#REF!</definedName>
    <definedName name="_10345000Jan">#REF!</definedName>
    <definedName name="_10345000Jul">#REF!</definedName>
    <definedName name="_10345000Jun">#REF!</definedName>
    <definedName name="_10345000Mar">#REF!</definedName>
    <definedName name="_10345000May">#REF!</definedName>
    <definedName name="_10345000Nov">#REF!</definedName>
    <definedName name="_10345000Oct">#REF!</definedName>
    <definedName name="_10345000Sep">#REF!</definedName>
    <definedName name="_10346000Apr">#REF!</definedName>
    <definedName name="_10346000Aug">#REF!</definedName>
    <definedName name="_10346000Dec">#REF!</definedName>
    <definedName name="_10346000Feb">#REF!</definedName>
    <definedName name="_10346000Jan">#REF!</definedName>
    <definedName name="_10346000Jul">#REF!</definedName>
    <definedName name="_10346000Jun">#REF!</definedName>
    <definedName name="_10346000Mar">#REF!</definedName>
    <definedName name="_10346000May">#REF!</definedName>
    <definedName name="_10346000Nov">#REF!</definedName>
    <definedName name="_10346000Oct">#REF!</definedName>
    <definedName name="_10346000Sep">#REF!</definedName>
    <definedName name="_10350001Apr">#REF!</definedName>
    <definedName name="_10350001Aug">#REF!</definedName>
    <definedName name="_10350001Dec">#REF!</definedName>
    <definedName name="_10350001Feb">#REF!</definedName>
    <definedName name="_10350001Jan">#REF!</definedName>
    <definedName name="_10350001Jul">#REF!</definedName>
    <definedName name="_10350001Jun">#REF!</definedName>
    <definedName name="_10350001Mar">#REF!</definedName>
    <definedName name="_10350001May">#REF!</definedName>
    <definedName name="_10350001Nov">#REF!</definedName>
    <definedName name="_10350001Oct">#REF!</definedName>
    <definedName name="_10350001Sep">#REF!</definedName>
    <definedName name="_10350002Apr">#REF!</definedName>
    <definedName name="_10350002Aug">#REF!</definedName>
    <definedName name="_10350002Dec">#REF!</definedName>
    <definedName name="_10350002Feb">#REF!</definedName>
    <definedName name="_10350002Jan">#REF!</definedName>
    <definedName name="_10350002Jul">#REF!</definedName>
    <definedName name="_10350002Jun">#REF!</definedName>
    <definedName name="_10350002Mar">#REF!</definedName>
    <definedName name="_10350002May">#REF!</definedName>
    <definedName name="_10350002Nov">#REF!</definedName>
    <definedName name="_10350002Oct">#REF!</definedName>
    <definedName name="_10350002Sep">#REF!</definedName>
    <definedName name="_10352000Apr">#REF!</definedName>
    <definedName name="_10352000Aug">#REF!</definedName>
    <definedName name="_10352000Dec">#REF!</definedName>
    <definedName name="_10352000Feb">#REF!</definedName>
    <definedName name="_10352000Jan">#REF!</definedName>
    <definedName name="_10352000Jul">#REF!</definedName>
    <definedName name="_10352000Jun">#REF!</definedName>
    <definedName name="_10352000Mar">#REF!</definedName>
    <definedName name="_10352000May">#REF!</definedName>
    <definedName name="_10352000Nov">#REF!</definedName>
    <definedName name="_10352000Oct">#REF!</definedName>
    <definedName name="_10352000Sep">#REF!</definedName>
    <definedName name="_10353000Apr">#REF!</definedName>
    <definedName name="_10353000Aug">#REF!</definedName>
    <definedName name="_10353000Dec">#REF!</definedName>
    <definedName name="_10353000Feb">#REF!</definedName>
    <definedName name="_10353000Jan">#REF!</definedName>
    <definedName name="_10353000Jul">#REF!</definedName>
    <definedName name="_10353000Jun">#REF!</definedName>
    <definedName name="_10353000Mar">#REF!</definedName>
    <definedName name="_10353000May">#REF!</definedName>
    <definedName name="_10353000Nov">#REF!</definedName>
    <definedName name="_10353000Oct">#REF!</definedName>
    <definedName name="_10353000Sep">#REF!</definedName>
    <definedName name="_10354000Apr">#REF!</definedName>
    <definedName name="_10354000Aug">#REF!</definedName>
    <definedName name="_10354000Dec">#REF!</definedName>
    <definedName name="_10354000Feb">#REF!</definedName>
    <definedName name="_10354000Jan">#REF!</definedName>
    <definedName name="_10354000Jul">#REF!</definedName>
    <definedName name="_10354000Jun">#REF!</definedName>
    <definedName name="_10354000Mar">#REF!</definedName>
    <definedName name="_10354000May">#REF!</definedName>
    <definedName name="_10354000Nov">#REF!</definedName>
    <definedName name="_10354000Oct">#REF!</definedName>
    <definedName name="_10354000Sep">#REF!</definedName>
    <definedName name="_10355000Apr">#REF!</definedName>
    <definedName name="_10355000Aug">#REF!</definedName>
    <definedName name="_10355000Dec">#REF!</definedName>
    <definedName name="_10355000Feb">#REF!</definedName>
    <definedName name="_10355000Jan">#REF!</definedName>
    <definedName name="_10355000Jul">#REF!</definedName>
    <definedName name="_10355000Jun">#REF!</definedName>
    <definedName name="_10355000Mar">#REF!</definedName>
    <definedName name="_10355000May">#REF!</definedName>
    <definedName name="_10355000Nov">#REF!</definedName>
    <definedName name="_10355000Oct">#REF!</definedName>
    <definedName name="_10355000Sep">#REF!</definedName>
    <definedName name="_10356000Apr">#REF!</definedName>
    <definedName name="_10356000Aug">#REF!</definedName>
    <definedName name="_10356000Dec">#REF!</definedName>
    <definedName name="_10356000Feb">#REF!</definedName>
    <definedName name="_10356000Jan">#REF!</definedName>
    <definedName name="_10356000Jul">#REF!</definedName>
    <definedName name="_10356000Jun">#REF!</definedName>
    <definedName name="_10356000Mar">#REF!</definedName>
    <definedName name="_10356000May">#REF!</definedName>
    <definedName name="_10356000Nov">#REF!</definedName>
    <definedName name="_10356000Oct">#REF!</definedName>
    <definedName name="_10356000Sep">#REF!</definedName>
    <definedName name="_10357000Apr">#REF!</definedName>
    <definedName name="_10357000Aug">#REF!</definedName>
    <definedName name="_10357000Dec">#REF!</definedName>
    <definedName name="_10357000Feb">#REF!</definedName>
    <definedName name="_10357000Jan">#REF!</definedName>
    <definedName name="_10357000Jul">#REF!</definedName>
    <definedName name="_10357000Jun">#REF!</definedName>
    <definedName name="_10357000Mar">#REF!</definedName>
    <definedName name="_10357000May">#REF!</definedName>
    <definedName name="_10357000Nov">#REF!</definedName>
    <definedName name="_10357000Oct">#REF!</definedName>
    <definedName name="_10357000Sep">#REF!</definedName>
    <definedName name="_10358000Apr">#REF!</definedName>
    <definedName name="_10358000Aug">#REF!</definedName>
    <definedName name="_10358000Dec">#REF!</definedName>
    <definedName name="_10358000Feb">#REF!</definedName>
    <definedName name="_10358000Jan">#REF!</definedName>
    <definedName name="_10358000Jul">#REF!</definedName>
    <definedName name="_10358000Jun">#REF!</definedName>
    <definedName name="_10358000Mar">#REF!</definedName>
    <definedName name="_10358000May">#REF!</definedName>
    <definedName name="_10358000Nov">#REF!</definedName>
    <definedName name="_10358000Oct">#REF!</definedName>
    <definedName name="_10358000Sep">#REF!</definedName>
    <definedName name="_10360001Apr">#REF!</definedName>
    <definedName name="_10360001Aug">#REF!</definedName>
    <definedName name="_10360001Dec">#REF!</definedName>
    <definedName name="_10360001Feb">#REF!</definedName>
    <definedName name="_10360001Jan">#REF!</definedName>
    <definedName name="_10360001Jul">#REF!</definedName>
    <definedName name="_10360001Jun">#REF!</definedName>
    <definedName name="_10360001Mar">#REF!</definedName>
    <definedName name="_10360001May">#REF!</definedName>
    <definedName name="_10360001Nov">#REF!</definedName>
    <definedName name="_10360001Oct">#REF!</definedName>
    <definedName name="_10360001Sep">#REF!</definedName>
    <definedName name="_10360002Apr">#REF!</definedName>
    <definedName name="_10360002Aug">#REF!</definedName>
    <definedName name="_10360002Dec">#REF!</definedName>
    <definedName name="_10360002Feb">#REF!</definedName>
    <definedName name="_10360002Jan">#REF!</definedName>
    <definedName name="_10360002Jul">#REF!</definedName>
    <definedName name="_10360002Jun">#REF!</definedName>
    <definedName name="_10360002Mar">#REF!</definedName>
    <definedName name="_10360002May">#REF!</definedName>
    <definedName name="_10360002Nov">#REF!</definedName>
    <definedName name="_10360002Oct">#REF!</definedName>
    <definedName name="_10360002Sep">#REF!</definedName>
    <definedName name="_10361000Apr">#REF!</definedName>
    <definedName name="_10361000Aug">#REF!</definedName>
    <definedName name="_10361000Dec">#REF!</definedName>
    <definedName name="_10361000Feb">#REF!</definedName>
    <definedName name="_10361000Jan">#REF!</definedName>
    <definedName name="_10361000Jul">#REF!</definedName>
    <definedName name="_10361000Jun">#REF!</definedName>
    <definedName name="_10361000Mar">#REF!</definedName>
    <definedName name="_10361000May">#REF!</definedName>
    <definedName name="_10361000Nov">#REF!</definedName>
    <definedName name="_10361000Oct">#REF!</definedName>
    <definedName name="_10361000Sep">#REF!</definedName>
    <definedName name="_10362000Apr">#REF!</definedName>
    <definedName name="_10362000Aug">#REF!</definedName>
    <definedName name="_10362000Dec">#REF!</definedName>
    <definedName name="_10362000Feb">#REF!</definedName>
    <definedName name="_10362000Jan">#REF!</definedName>
    <definedName name="_10362000Jul">#REF!</definedName>
    <definedName name="_10362000Jun">#REF!</definedName>
    <definedName name="_10362000Mar">#REF!</definedName>
    <definedName name="_10362000May">#REF!</definedName>
    <definedName name="_10362000Nov">#REF!</definedName>
    <definedName name="_10362000Oct">#REF!</definedName>
    <definedName name="_10362000Sep">#REF!</definedName>
    <definedName name="_10364000Apr">#REF!</definedName>
    <definedName name="_10364000Aug">#REF!</definedName>
    <definedName name="_10364000Dec">#REF!</definedName>
    <definedName name="_10364000Feb">#REF!</definedName>
    <definedName name="_10364000Jan">#REF!</definedName>
    <definedName name="_10364000Jul">#REF!</definedName>
    <definedName name="_10364000Jun">#REF!</definedName>
    <definedName name="_10364000Mar">#REF!</definedName>
    <definedName name="_10364000May">#REF!</definedName>
    <definedName name="_10364000Nov">#REF!</definedName>
    <definedName name="_10364000Oct">#REF!</definedName>
    <definedName name="_10364000Sep">#REF!</definedName>
    <definedName name="_10365000Apr">#REF!</definedName>
    <definedName name="_10365000Aug">#REF!</definedName>
    <definedName name="_10365000Dec">#REF!</definedName>
    <definedName name="_10365000Feb">#REF!</definedName>
    <definedName name="_10365000Jan">#REF!</definedName>
    <definedName name="_10365000Jul">#REF!</definedName>
    <definedName name="_10365000Jun">#REF!</definedName>
    <definedName name="_10365000Mar">#REF!</definedName>
    <definedName name="_10365000May">#REF!</definedName>
    <definedName name="_10365000Nov">#REF!</definedName>
    <definedName name="_10365000Oct">#REF!</definedName>
    <definedName name="_10365000Sep">#REF!</definedName>
    <definedName name="_10366000Apr">#REF!</definedName>
    <definedName name="_10366000Aug">#REF!</definedName>
    <definedName name="_10366000Dec">#REF!</definedName>
    <definedName name="_10366000Feb">#REF!</definedName>
    <definedName name="_10366000Jan">#REF!</definedName>
    <definedName name="_10366000Jul">#REF!</definedName>
    <definedName name="_10366000Jun">#REF!</definedName>
    <definedName name="_10366000Mar">#REF!</definedName>
    <definedName name="_10366000May">#REF!</definedName>
    <definedName name="_10366000Nov">#REF!</definedName>
    <definedName name="_10366000Oct">#REF!</definedName>
    <definedName name="_10366000Sep">#REF!</definedName>
    <definedName name="_10367000Apr">#REF!</definedName>
    <definedName name="_10367000Aug">#REF!</definedName>
    <definedName name="_10367000Dec">#REF!</definedName>
    <definedName name="_10367000Feb">#REF!</definedName>
    <definedName name="_10367000Jan">#REF!</definedName>
    <definedName name="_10367000Jul">#REF!</definedName>
    <definedName name="_10367000Jun">#REF!</definedName>
    <definedName name="_10367000Mar">#REF!</definedName>
    <definedName name="_10367000May">#REF!</definedName>
    <definedName name="_10367000Nov">#REF!</definedName>
    <definedName name="_10367000Oct">#REF!</definedName>
    <definedName name="_10367000Sep">#REF!</definedName>
    <definedName name="_10368000Apr">#REF!</definedName>
    <definedName name="_10368000Aug">#REF!</definedName>
    <definedName name="_10368000Dec">#REF!</definedName>
    <definedName name="_10368000Feb">#REF!</definedName>
    <definedName name="_10368000Jan">#REF!</definedName>
    <definedName name="_10368000Jul">#REF!</definedName>
    <definedName name="_10368000Jun">#REF!</definedName>
    <definedName name="_10368000Mar">#REF!</definedName>
    <definedName name="_10368000May">#REF!</definedName>
    <definedName name="_10368000Nov">#REF!</definedName>
    <definedName name="_10368000Oct">#REF!</definedName>
    <definedName name="_10368000Sep">#REF!</definedName>
    <definedName name="_10369000Apr">#REF!</definedName>
    <definedName name="_10369000Aug">#REF!</definedName>
    <definedName name="_10369000Dec">#REF!</definedName>
    <definedName name="_10369000Feb">#REF!</definedName>
    <definedName name="_10369000Jan">#REF!</definedName>
    <definedName name="_10369000Jul">#REF!</definedName>
    <definedName name="_10369000Jun">#REF!</definedName>
    <definedName name="_10369000Mar">#REF!</definedName>
    <definedName name="_10369000May">#REF!</definedName>
    <definedName name="_10369000Nov">#REF!</definedName>
    <definedName name="_10369000Oct">#REF!</definedName>
    <definedName name="_10369000Sep">#REF!</definedName>
    <definedName name="_10369010Apr">#REF!</definedName>
    <definedName name="_10369010Aug">#REF!</definedName>
    <definedName name="_10369010Dec">#REF!</definedName>
    <definedName name="_10369010Feb">#REF!</definedName>
    <definedName name="_10369010Jan">#REF!</definedName>
    <definedName name="_10369010Jul">#REF!</definedName>
    <definedName name="_10369010Jun">#REF!</definedName>
    <definedName name="_10369010Mar">#REF!</definedName>
    <definedName name="_10369010May">#REF!</definedName>
    <definedName name="_10369010Nov">#REF!</definedName>
    <definedName name="_10369010Oct">#REF!</definedName>
    <definedName name="_10369010Sep">#REF!</definedName>
    <definedName name="_10369020Apr">#REF!</definedName>
    <definedName name="_10369020Aug">#REF!</definedName>
    <definedName name="_10369020Dec">#REF!</definedName>
    <definedName name="_10369020Feb">#REF!</definedName>
    <definedName name="_10369020Jan">#REF!</definedName>
    <definedName name="_10369020Jul">#REF!</definedName>
    <definedName name="_10369020Jun">#REF!</definedName>
    <definedName name="_10369020Mar">#REF!</definedName>
    <definedName name="_10369020May">#REF!</definedName>
    <definedName name="_10369020Nov">#REF!</definedName>
    <definedName name="_10369020Oct">#REF!</definedName>
    <definedName name="_10369020Sep">#REF!</definedName>
    <definedName name="_10370000Apr">#REF!</definedName>
    <definedName name="_10370000Aug">#REF!</definedName>
    <definedName name="_10370000Dec">#REF!</definedName>
    <definedName name="_10370000Feb">#REF!</definedName>
    <definedName name="_10370000Jan">#REF!</definedName>
    <definedName name="_10370000Jul">#REF!</definedName>
    <definedName name="_10370000Jun">#REF!</definedName>
    <definedName name="_10370000Mar">#REF!</definedName>
    <definedName name="_10370000May">#REF!</definedName>
    <definedName name="_10370000Nov">#REF!</definedName>
    <definedName name="_10370000Oct">#REF!</definedName>
    <definedName name="_10370000Sep">#REF!</definedName>
    <definedName name="_10371000Apr">#REF!</definedName>
    <definedName name="_10371000Aug">#REF!</definedName>
    <definedName name="_10371000Dec">#REF!</definedName>
    <definedName name="_10371000Feb">#REF!</definedName>
    <definedName name="_10371000Jan">#REF!</definedName>
    <definedName name="_10371000Jul">#REF!</definedName>
    <definedName name="_10371000Jun">#REF!</definedName>
    <definedName name="_10371000Mar">#REF!</definedName>
    <definedName name="_10371000May">#REF!</definedName>
    <definedName name="_10371000Nov">#REF!</definedName>
    <definedName name="_10371000Oct">#REF!</definedName>
    <definedName name="_10371000Sep">#REF!</definedName>
    <definedName name="_10373000Apr">#REF!</definedName>
    <definedName name="_10373000Aug">#REF!</definedName>
    <definedName name="_10373000Dec">#REF!</definedName>
    <definedName name="_10373000Feb">#REF!</definedName>
    <definedName name="_10373000Jan">#REF!</definedName>
    <definedName name="_10373000Jul">#REF!</definedName>
    <definedName name="_10373000Jun">#REF!</definedName>
    <definedName name="_10373000Mar">#REF!</definedName>
    <definedName name="_10373000May">#REF!</definedName>
    <definedName name="_10373000Nov">#REF!</definedName>
    <definedName name="_10373000Oct">#REF!</definedName>
    <definedName name="_10373000Sep">#REF!</definedName>
    <definedName name="_10389001Apr">#REF!</definedName>
    <definedName name="_10389001Aug">#REF!</definedName>
    <definedName name="_10389001Dec">#REF!</definedName>
    <definedName name="_10389001Feb">#REF!</definedName>
    <definedName name="_10389001Jan">#REF!</definedName>
    <definedName name="_10389001Jul">#REF!</definedName>
    <definedName name="_10389001Jun">#REF!</definedName>
    <definedName name="_10389001Mar">#REF!</definedName>
    <definedName name="_10389001May">#REF!</definedName>
    <definedName name="_10389001Nov">#REF!</definedName>
    <definedName name="_10389001Oct">#REF!</definedName>
    <definedName name="_10389001Sep">#REF!</definedName>
    <definedName name="_10389002Apr">#REF!</definedName>
    <definedName name="_10389002Aug">#REF!</definedName>
    <definedName name="_10389002Dec">#REF!</definedName>
    <definedName name="_10389002Feb">#REF!</definedName>
    <definedName name="_10389002Jan">#REF!</definedName>
    <definedName name="_10389002Jul">#REF!</definedName>
    <definedName name="_10389002Jun">#REF!</definedName>
    <definedName name="_10389002Mar">#REF!</definedName>
    <definedName name="_10389002May">#REF!</definedName>
    <definedName name="_10389002Nov">#REF!</definedName>
    <definedName name="_10389002Oct">#REF!</definedName>
    <definedName name="_10389002Sep">#REF!</definedName>
    <definedName name="_10390000Apr">#REF!</definedName>
    <definedName name="_10390000Aug">#REF!</definedName>
    <definedName name="_10390000Dec">#REF!</definedName>
    <definedName name="_10390000Feb">#REF!</definedName>
    <definedName name="_10390000Jan">#REF!</definedName>
    <definedName name="_10390000Jul">#REF!</definedName>
    <definedName name="_10390000Jun">#REF!</definedName>
    <definedName name="_10390000Mar">#REF!</definedName>
    <definedName name="_10390000May">#REF!</definedName>
    <definedName name="_10390000Nov">#REF!</definedName>
    <definedName name="_10390000Oct">#REF!</definedName>
    <definedName name="_10390000Sep">#REF!</definedName>
    <definedName name="_10390007Apr">#REF!</definedName>
    <definedName name="_10390007Aug">#REF!</definedName>
    <definedName name="_10390007Dec">#REF!</definedName>
    <definedName name="_10390007Feb">#REF!</definedName>
    <definedName name="_10390007Jan">#REF!</definedName>
    <definedName name="_10390007Jul">#REF!</definedName>
    <definedName name="_10390007Jun">#REF!</definedName>
    <definedName name="_10390007Mar">#REF!</definedName>
    <definedName name="_10390007May">#REF!</definedName>
    <definedName name="_10390007Nov">#REF!</definedName>
    <definedName name="_10390007Oct">#REF!</definedName>
    <definedName name="_10390007Sep">#REF!</definedName>
    <definedName name="_10391000Apr">#REF!</definedName>
    <definedName name="_10391000Aug">#REF!</definedName>
    <definedName name="_10391000Dec">#REF!</definedName>
    <definedName name="_10391000Feb">#REF!</definedName>
    <definedName name="_10391000Jan">#REF!</definedName>
    <definedName name="_10391000Jul">#REF!</definedName>
    <definedName name="_10391000Jun">#REF!</definedName>
    <definedName name="_10391000Mar">#REF!</definedName>
    <definedName name="_10391000May">#REF!</definedName>
    <definedName name="_10391000Nov">#REF!</definedName>
    <definedName name="_10391000Oct">#REF!</definedName>
    <definedName name="_10391000Sep">#REF!</definedName>
    <definedName name="_10391004Apr">#REF!</definedName>
    <definedName name="_10391004Aug">#REF!</definedName>
    <definedName name="_10391004Dec">#REF!</definedName>
    <definedName name="_10391004Feb">#REF!</definedName>
    <definedName name="_10391004Jan">#REF!</definedName>
    <definedName name="_10391004Jul">#REF!</definedName>
    <definedName name="_10391004Jun">#REF!</definedName>
    <definedName name="_10391004Mar">#REF!</definedName>
    <definedName name="_10391004May">#REF!</definedName>
    <definedName name="_10391004Nov">#REF!</definedName>
    <definedName name="_10391004Oct">#REF!</definedName>
    <definedName name="_10391004Sep">#REF!</definedName>
    <definedName name="_10391005Apr">#REF!</definedName>
    <definedName name="_10391005Aug">#REF!</definedName>
    <definedName name="_10391005Dec">#REF!</definedName>
    <definedName name="_10391005Feb">#REF!</definedName>
    <definedName name="_10391005Jan">#REF!</definedName>
    <definedName name="_10391005Jul">#REF!</definedName>
    <definedName name="_10391005Jun">#REF!</definedName>
    <definedName name="_10391005Mar">#REF!</definedName>
    <definedName name="_10391005May">#REF!</definedName>
    <definedName name="_10391005Nov">#REF!</definedName>
    <definedName name="_10391005Oct">#REF!</definedName>
    <definedName name="_10391005Sep">#REF!</definedName>
    <definedName name="_10392000Apr">#REF!</definedName>
    <definedName name="_10392000Aug">#REF!</definedName>
    <definedName name="_10392000Dec">#REF!</definedName>
    <definedName name="_10392000Feb">#REF!</definedName>
    <definedName name="_10392000Jan">#REF!</definedName>
    <definedName name="_10392000Jul">#REF!</definedName>
    <definedName name="_10392000Jun">#REF!</definedName>
    <definedName name="_10392000Mar">#REF!</definedName>
    <definedName name="_10392000May">#REF!</definedName>
    <definedName name="_10392000Nov">#REF!</definedName>
    <definedName name="_10392000Oct">#REF!</definedName>
    <definedName name="_10392000Sep">#REF!</definedName>
    <definedName name="_10393000Apr">#REF!</definedName>
    <definedName name="_10393000Aug">#REF!</definedName>
    <definedName name="_10393000Dec">#REF!</definedName>
    <definedName name="_10393000Feb">#REF!</definedName>
    <definedName name="_10393000Jan">#REF!</definedName>
    <definedName name="_10393000Jul">#REF!</definedName>
    <definedName name="_10393000Jun">#REF!</definedName>
    <definedName name="_10393000Mar">#REF!</definedName>
    <definedName name="_10393000May">#REF!</definedName>
    <definedName name="_10393000Nov">#REF!</definedName>
    <definedName name="_10393000Oct">#REF!</definedName>
    <definedName name="_10393000Sep">#REF!</definedName>
    <definedName name="_10394000Apr">#REF!</definedName>
    <definedName name="_10394000Aug">#REF!</definedName>
    <definedName name="_10394000Dec">#REF!</definedName>
    <definedName name="_10394000Feb">#REF!</definedName>
    <definedName name="_10394000Jan">#REF!</definedName>
    <definedName name="_10394000Jul">#REF!</definedName>
    <definedName name="_10394000Jun">#REF!</definedName>
    <definedName name="_10394000Mar">#REF!</definedName>
    <definedName name="_10394000May">#REF!</definedName>
    <definedName name="_10394000Nov">#REF!</definedName>
    <definedName name="_10394000Oct">#REF!</definedName>
    <definedName name="_10394000Sep">#REF!</definedName>
    <definedName name="_10395000Apr">#REF!</definedName>
    <definedName name="_10395000Aug">#REF!</definedName>
    <definedName name="_10395000Dec">#REF!</definedName>
    <definedName name="_10395000Feb">#REF!</definedName>
    <definedName name="_10395000Jan">#REF!</definedName>
    <definedName name="_10395000Jul">#REF!</definedName>
    <definedName name="_10395000Jun">#REF!</definedName>
    <definedName name="_10395000Mar">#REF!</definedName>
    <definedName name="_10395000May">#REF!</definedName>
    <definedName name="_10395000Nov">#REF!</definedName>
    <definedName name="_10395000Oct">#REF!</definedName>
    <definedName name="_10395000Sep">#REF!</definedName>
    <definedName name="_10396000Apr">#REF!</definedName>
    <definedName name="_10396000Aug">#REF!</definedName>
    <definedName name="_10396000Dec">#REF!</definedName>
    <definedName name="_10396000Feb">#REF!</definedName>
    <definedName name="_10396000Jan">#REF!</definedName>
    <definedName name="_10396000Jul">#REF!</definedName>
    <definedName name="_10396000Jun">#REF!</definedName>
    <definedName name="_10396000Mar">#REF!</definedName>
    <definedName name="_10396000May">#REF!</definedName>
    <definedName name="_10396000Nov">#REF!</definedName>
    <definedName name="_10396000Oct">#REF!</definedName>
    <definedName name="_10396000Sep">#REF!</definedName>
    <definedName name="_10397000Apr">#REF!</definedName>
    <definedName name="_10397000Aug">#REF!</definedName>
    <definedName name="_10397000Dec">#REF!</definedName>
    <definedName name="_10397000Feb">#REF!</definedName>
    <definedName name="_10397000Jan">#REF!</definedName>
    <definedName name="_10397000Jul">#REF!</definedName>
    <definedName name="_10397000Jun">#REF!</definedName>
    <definedName name="_10397000Mar">#REF!</definedName>
    <definedName name="_10397000May">#REF!</definedName>
    <definedName name="_10397000Nov">#REF!</definedName>
    <definedName name="_10397000Oct">#REF!</definedName>
    <definedName name="_10397000Sep">#REF!</definedName>
    <definedName name="_10398000Apr">#REF!</definedName>
    <definedName name="_10398000Aug">#REF!</definedName>
    <definedName name="_10398000Dec">#REF!</definedName>
    <definedName name="_10398000Feb">#REF!</definedName>
    <definedName name="_10398000Jan">#REF!</definedName>
    <definedName name="_10398000Jul">#REF!</definedName>
    <definedName name="_10398000Jun">#REF!</definedName>
    <definedName name="_10398000Mar">#REF!</definedName>
    <definedName name="_10398000May">#REF!</definedName>
    <definedName name="_10398000Nov">#REF!</definedName>
    <definedName name="_10398000Oct">#REF!</definedName>
    <definedName name="_10398000Sep">#REF!</definedName>
    <definedName name="_60389001Jan">#REF!</definedName>
    <definedName name="_60390000Jan">#REF!</definedName>
    <definedName name="_AST0121">#REF!</definedName>
    <definedName name="_AST012110">#REF!</definedName>
    <definedName name="_AST012120">#REF!</definedName>
    <definedName name="_AST0122">#REF!</definedName>
    <definedName name="_AST012211">#REF!</definedName>
    <definedName name="_AST012215">#REF!</definedName>
    <definedName name="_AST012221">#REF!</definedName>
    <definedName name="_AST012290">#REF!</definedName>
    <definedName name="_AST0123">#REF!</definedName>
    <definedName name="_AST012301">#REF!</definedName>
    <definedName name="_AST012310">#REF!</definedName>
    <definedName name="_AST012311">#REF!</definedName>
    <definedName name="_AST012312">#REF!</definedName>
    <definedName name="_AST012314">#REF!</definedName>
    <definedName name="_AST012315">#REF!</definedName>
    <definedName name="_AST012316">#REF!</definedName>
    <definedName name="_AST012317">#REF!</definedName>
    <definedName name="_AST012319">#REF!</definedName>
    <definedName name="_AST012320">#REF!</definedName>
    <definedName name="_AST012322">#REF!</definedName>
    <definedName name="_AST012323">#REF!</definedName>
    <definedName name="_AST012324">#REF!</definedName>
    <definedName name="_AST0124">#REF!</definedName>
    <definedName name="_AST012400">#REF!</definedName>
    <definedName name="_AST012411">#REF!</definedName>
    <definedName name="_AST012412">#REF!</definedName>
    <definedName name="_AST012414">#REF!</definedName>
    <definedName name="_AST012415">#REF!</definedName>
    <definedName name="_AST012450">#REF!</definedName>
    <definedName name="_AST0126">#REF!</definedName>
    <definedName name="_AST012611">#REF!</definedName>
    <definedName name="_AST012612">#REF!</definedName>
    <definedName name="_AST012613">#REF!</definedName>
    <definedName name="_AST012614">#REF!</definedName>
    <definedName name="_AST012615">#REF!</definedName>
    <definedName name="_AST0128">#REF!</definedName>
    <definedName name="_AST012811">#REF!</definedName>
    <definedName name="_AST012815">#REF!</definedName>
    <definedName name="_AST012816">#REF!</definedName>
    <definedName name="_AST012840">#REF!</definedName>
    <definedName name="_AST016590">#REF!</definedName>
    <definedName name="_AST018201">#REF!</definedName>
    <definedName name="_AST018202">#REF!</definedName>
    <definedName name="_AST018203">#REF!</definedName>
    <definedName name="_AST018204">#REF!</definedName>
    <definedName name="_AST018221">#REF!</definedName>
    <definedName name="_AST018230">#REF!</definedName>
    <definedName name="_AST018231">#REF!</definedName>
    <definedName name="_AST018232">#REF!</definedName>
    <definedName name="_AST018233">#REF!</definedName>
    <definedName name="_AST018234">#REF!</definedName>
    <definedName name="_AST018235">#REF!</definedName>
    <definedName name="_AST018236">#REF!</definedName>
    <definedName name="_AST018237">#REF!</definedName>
    <definedName name="_AST018238">#REF!</definedName>
    <definedName name="_AST018288">#REF!</definedName>
    <definedName name="_AST018289">#REF!</definedName>
    <definedName name="_AST018611">#REF!</definedName>
    <definedName name="_AST018614">#REF!</definedName>
    <definedName name="_AST018617">#REF!</definedName>
    <definedName name="_AST018619">#REF!</definedName>
    <definedName name="_AST018620">#REF!</definedName>
    <definedName name="_AST018621">#REF!</definedName>
    <definedName name="_AST018622">#REF!</definedName>
    <definedName name="_AST018625">#REF!</definedName>
    <definedName name="_AST018627">#REF!</definedName>
    <definedName name="_AST018631">#REF!</definedName>
    <definedName name="_AST018632">#REF!</definedName>
    <definedName name="_AST018633">#REF!</definedName>
    <definedName name="_AST018634">#REF!</definedName>
    <definedName name="_AST018635">#REF!</definedName>
    <definedName name="_AST018636">#REF!</definedName>
    <definedName name="_AST018637">#REF!</definedName>
    <definedName name="_AST018638">#REF!</definedName>
    <definedName name="_AST018639">#REF!</definedName>
    <definedName name="_AST018640">#REF!</definedName>
    <definedName name="_AST018641">#REF!</definedName>
    <definedName name="_AST018650">#REF!</definedName>
    <definedName name="_AST018651">#REF!</definedName>
    <definedName name="_AST018655">#REF!</definedName>
    <definedName name="_AST018657">#REF!</definedName>
    <definedName name="_AST018664">#REF!</definedName>
    <definedName name="_AST018668">#REF!</definedName>
    <definedName name="_AST018669">#REF!</definedName>
    <definedName name="_AST018670">#REF!</definedName>
    <definedName name="_AST018672">#REF!</definedName>
    <definedName name="_AST018674">#REF!</definedName>
    <definedName name="_AST018675">#REF!</definedName>
    <definedName name="_AST018677">#REF!</definedName>
    <definedName name="_AST018678">#REF!</definedName>
    <definedName name="_AST018680">#REF!</definedName>
    <definedName name="_AST0190">#REF!</definedName>
    <definedName name="_AST019010">#REF!</definedName>
    <definedName name="_AST019011">#REF!</definedName>
    <definedName name="_AST019012">#REF!</definedName>
    <definedName name="_AST019013">#REF!</definedName>
    <definedName name="_AST019014">#REF!</definedName>
    <definedName name="_AST019015">#REF!</definedName>
    <definedName name="_AST019017">#REF!</definedName>
    <definedName name="_AST019018">#REF!</definedName>
    <definedName name="_AST019019">#REF!</definedName>
    <definedName name="_AST019020">#REF!</definedName>
    <definedName name="_AST019021">#REF!</definedName>
    <definedName name="_AST019022">#REF!</definedName>
    <definedName name="_AST019023">#REF!</definedName>
    <definedName name="_AST019024">#REF!</definedName>
    <definedName name="_AST019025">#REF!</definedName>
    <definedName name="_AST019026">#REF!</definedName>
    <definedName name="_AST019027">#REF!</definedName>
    <definedName name="_AST019028">#REF!</definedName>
    <definedName name="_AST019040">#REF!</definedName>
    <definedName name="_AST019050">#REF!</definedName>
    <definedName name="_AST019052">#REF!</definedName>
    <definedName name="_AST019072">#REF!</definedName>
    <definedName name="_AST019080">#REF!</definedName>
    <definedName name="_AST019090">#REF!</definedName>
    <definedName name="_AST019091">#REF!</definedName>
    <definedName name="_AST019092">#REF!</definedName>
    <definedName name="_AST019098">#REF!</definedName>
    <definedName name="_AST019099">#REF!</definedName>
    <definedName name="_AST023221">#REF!</definedName>
    <definedName name="_AST024211">#REF!</definedName>
    <definedName name="_AST025312">#REF!</definedName>
    <definedName name="_AST025360">#REF!</definedName>
    <definedName name="_CCC018611">#REF!</definedName>
    <definedName name="_CCG018611">#REF!</definedName>
    <definedName name="_CCI018203">#REF!</definedName>
    <definedName name="_CCI018233">#REF!</definedName>
    <definedName name="_CCI018611">#REF!</definedName>
    <definedName name="_CEC018611">#REF!</definedName>
    <definedName name="_CED018611">#REF!</definedName>
    <definedName name="_CEG018611">#REF!</definedName>
    <definedName name="_CEH018611">#REF!</definedName>
    <definedName name="_CEI018201">#REF!</definedName>
    <definedName name="_CEI018202">#REF!</definedName>
    <definedName name="_CEI018231">#REF!</definedName>
    <definedName name="_CEI018232">#REF!</definedName>
    <definedName name="_CEI018611">#REF!</definedName>
    <definedName name="_CEK018611">#REF!</definedName>
    <definedName name="_CEN018611">#REF!</definedName>
    <definedName name="_CEN025301">#REF!</definedName>
    <definedName name="_CES018611">#REF!</definedName>
    <definedName name="_CET018611">#REF!</definedName>
    <definedName name="_CEV018611">#REF!</definedName>
    <definedName name="_CGD018611">#REF!</definedName>
    <definedName name="_CGI018203">#REF!</definedName>
    <definedName name="_CGI018611">#REF!</definedName>
    <definedName name="_CGN018611">#REF!</definedName>
    <definedName name="_CGP018611">#REF!</definedName>
    <definedName name="_CGT018611">#REF!</definedName>
    <definedName name="_CGU018611">#REF!</definedName>
    <definedName name="_CML018655">#REF!</definedName>
    <definedName name="_CML018656">#REF!</definedName>
    <definedName name="_CNU0121">#REF!</definedName>
    <definedName name="_CNU012110">#REF!</definedName>
    <definedName name="_CNU012120">#REF!</definedName>
    <definedName name="_CNU0122">#REF!</definedName>
    <definedName name="_CNU012211">#REF!</definedName>
    <definedName name="_CNU018610">#REF!</definedName>
    <definedName name="_CNU018611">#REF!</definedName>
    <definedName name="_CTD018610">#REF!</definedName>
    <definedName name="_DTR109">'[3]data entry'!#REF!</definedName>
    <definedName name="_Fill" hidden="1">#REF!</definedName>
    <definedName name="_xlnm._FilterDatabase" localSheetId="10" hidden="1">Detail!$A$3:$M$1550</definedName>
    <definedName name="_huh1" localSheetId="6">[5]!dttable</definedName>
    <definedName name="_Key1" localSheetId="6" hidden="1">#REF!</definedName>
    <definedName name="_Key1" localSheetId="8" hidden="1">#REF!</definedName>
    <definedName name="_Key1" hidden="1">#REF!</definedName>
    <definedName name="_Key2" localSheetId="6" hidden="1">#REF!</definedName>
    <definedName name="_Key2" localSheetId="8" hidden="1">#REF!</definedName>
    <definedName name="_Key2" hidden="1">#REF!</definedName>
    <definedName name="_LIA0201" localSheetId="8">#REF!</definedName>
    <definedName name="_LIA0201">#REF!</definedName>
    <definedName name="_LIA0204">#REF!</definedName>
    <definedName name="_LIA020411">#REF!</definedName>
    <definedName name="_LIA020412">#REF!</definedName>
    <definedName name="_LIA020413">#REF!</definedName>
    <definedName name="_LIA020414">#REF!</definedName>
    <definedName name="_LIA020415">#REF!</definedName>
    <definedName name="_LIA020416">#REF!</definedName>
    <definedName name="_LIA020417">#REF!</definedName>
    <definedName name="_LIA020418">#REF!</definedName>
    <definedName name="_LIA020419">#REF!</definedName>
    <definedName name="_LIA020420">#REF!</definedName>
    <definedName name="_LIA020711">#REF!</definedName>
    <definedName name="_LIA020712">#REF!</definedName>
    <definedName name="_LIA0216">#REF!</definedName>
    <definedName name="_LIA021601">#REF!</definedName>
    <definedName name="_LIA021610">#REF!</definedName>
    <definedName name="_LIA021615">#REF!</definedName>
    <definedName name="_LIA021616">#REF!</definedName>
    <definedName name="_LIA021620">#REF!</definedName>
    <definedName name="_LIA021622">#REF!</definedName>
    <definedName name="_LIA021623">#REF!</definedName>
    <definedName name="_LIA021624">#REF!</definedName>
    <definedName name="_LIA021626">#REF!</definedName>
    <definedName name="_LIA021629">#REF!</definedName>
    <definedName name="_LIA021630">#REF!</definedName>
    <definedName name="_LIA021631">#REF!</definedName>
    <definedName name="_LIA021632">#REF!</definedName>
    <definedName name="_LIA0221">#REF!</definedName>
    <definedName name="_LIA022101">#REF!</definedName>
    <definedName name="_LIA022102">#REF!</definedName>
    <definedName name="_LIA022103">#REF!</definedName>
    <definedName name="_LIA022104">#REF!</definedName>
    <definedName name="_LIA022105">#REF!</definedName>
    <definedName name="_LIA022106">#REF!</definedName>
    <definedName name="_LIA022119">#REF!</definedName>
    <definedName name="_LIA022120">#REF!</definedName>
    <definedName name="_LIA022121">#REF!</definedName>
    <definedName name="_LIA022122">#REF!</definedName>
    <definedName name="_LIA022123">#REF!</definedName>
    <definedName name="_LIA022124">#REF!</definedName>
    <definedName name="_LIA022125">#REF!</definedName>
    <definedName name="_LIA022126">#REF!</definedName>
    <definedName name="_LIA022127">#REF!</definedName>
    <definedName name="_LIA022131">#REF!</definedName>
    <definedName name="_LIA022132">#REF!</definedName>
    <definedName name="_LIA022134">#REF!</definedName>
    <definedName name="_LIA022135">#REF!</definedName>
    <definedName name="_LIA022136">#REF!</definedName>
    <definedName name="_LIA022137">#REF!</definedName>
    <definedName name="_LIA022138">#REF!</definedName>
    <definedName name="_LIA022139">#REF!</definedName>
    <definedName name="_LIA022140">#REF!</definedName>
    <definedName name="_LIA022141">#REF!</definedName>
    <definedName name="_LIA022142">#REF!</definedName>
    <definedName name="_LIA022143">#REF!</definedName>
    <definedName name="_LIA022144">#REF!</definedName>
    <definedName name="_LIA022148">#REF!</definedName>
    <definedName name="_LIA022150">#REF!</definedName>
    <definedName name="_LIA022152">#REF!</definedName>
    <definedName name="_LIA022168">#REF!</definedName>
    <definedName name="_LIA022410">#REF!</definedName>
    <definedName name="_LIA022413">#REF!</definedName>
    <definedName name="_LIA022414">#REF!</definedName>
    <definedName name="_LIA022415">#REF!</definedName>
    <definedName name="_LIA022418">#REF!</definedName>
    <definedName name="_LIA022419">#REF!</definedName>
    <definedName name="_LIA022434">#REF!</definedName>
    <definedName name="_LIA022445">#REF!</definedName>
    <definedName name="_LIA022446">#REF!</definedName>
    <definedName name="_LIA022447">#REF!</definedName>
    <definedName name="_LIA022460">#REF!</definedName>
    <definedName name="_LIA022461">#REF!</definedName>
    <definedName name="_LIA022462">#REF!</definedName>
    <definedName name="_LIA022463">#REF!</definedName>
    <definedName name="_LIA022470">#REF!</definedName>
    <definedName name="_LIA022471">#REF!</definedName>
    <definedName name="_LIA022472">#REF!</definedName>
    <definedName name="_LIA022473">#REF!</definedName>
    <definedName name="_LIA022474">#REF!</definedName>
    <definedName name="_LIA022475">#REF!</definedName>
    <definedName name="_LIA022478">#REF!</definedName>
    <definedName name="_LIA022479">#REF!</definedName>
    <definedName name="_LIA022480">#REF!</definedName>
    <definedName name="_LIA022481">#REF!</definedName>
    <definedName name="_LIA022483">#REF!</definedName>
    <definedName name="_LIA022484">#REF!</definedName>
    <definedName name="_LIA022485">#REF!</definedName>
    <definedName name="_LIA022486">#REF!</definedName>
    <definedName name="_LIA022487">#REF!</definedName>
    <definedName name="_LIA022488">#REF!</definedName>
    <definedName name="_LIA022489">#REF!</definedName>
    <definedName name="_LIA022491">#REF!</definedName>
    <definedName name="_LIA022492">#REF!</definedName>
    <definedName name="_LIA022493">#REF!</definedName>
    <definedName name="_LIA022494">#REF!</definedName>
    <definedName name="_LIA022495">#REF!</definedName>
    <definedName name="_LIA022496">#REF!</definedName>
    <definedName name="_LIA023221">#REF!</definedName>
    <definedName name="_LIA023320">#REF!</definedName>
    <definedName name="_LIA023360">#REF!</definedName>
    <definedName name="_LIA023511">#REF!</definedName>
    <definedName name="_LIA023514">#REF!</definedName>
    <definedName name="_LIA023524">#REF!</definedName>
    <definedName name="_LIA023535">#REF!</definedName>
    <definedName name="_LIA023540">#REF!</definedName>
    <definedName name="_LIA023541">#REF!</definedName>
    <definedName name="_LIA024201">#REF!</definedName>
    <definedName name="_LIA024202">#REF!</definedName>
    <definedName name="_LIA024203">#REF!</definedName>
    <definedName name="_LIA024205">#REF!</definedName>
    <definedName name="_LIA024206">#REF!</definedName>
    <definedName name="_LIA024207">#REF!</definedName>
    <definedName name="_LIA024209">#REF!</definedName>
    <definedName name="_LIA024210">#REF!</definedName>
    <definedName name="_LIA024211">#REF!</definedName>
    <definedName name="_LIA024212">#REF!</definedName>
    <definedName name="_LIA024213">#REF!</definedName>
    <definedName name="_LIA024214">#REF!</definedName>
    <definedName name="_LIA024215">#REF!</definedName>
    <definedName name="_LIA024216">#REF!</definedName>
    <definedName name="_LIA024217">#REF!</definedName>
    <definedName name="_LIA024219">#REF!</definedName>
    <definedName name="_LIA024220">#REF!</definedName>
    <definedName name="_LIA024221">#REF!</definedName>
    <definedName name="_LIA024222">#REF!</definedName>
    <definedName name="_LIA024223">#REF!</definedName>
    <definedName name="_LIA024225">#REF!</definedName>
    <definedName name="_LIA024227">#REF!</definedName>
    <definedName name="_LIA024232">#REF!</definedName>
    <definedName name="_LIA024237">#REF!</definedName>
    <definedName name="_LIA024239">#REF!</definedName>
    <definedName name="_LIA024250">#REF!</definedName>
    <definedName name="_LIA024251">#REF!</definedName>
    <definedName name="_LIA024252">#REF!</definedName>
    <definedName name="_LIA024255">#REF!</definedName>
    <definedName name="_LIA024256">#REF!</definedName>
    <definedName name="_LIA024260">#REF!</definedName>
    <definedName name="_LIA024262">#REF!</definedName>
    <definedName name="_LIA024264">#REF!</definedName>
    <definedName name="_LIA024265">#REF!</definedName>
    <definedName name="_LIA024267">#REF!</definedName>
    <definedName name="_LIA024268">#REF!</definedName>
    <definedName name="_LIA024269">#REF!</definedName>
    <definedName name="_LIA024270">#REF!</definedName>
    <definedName name="_LIA024271">#REF!</definedName>
    <definedName name="_LIA024272">#REF!</definedName>
    <definedName name="_LIA024274">#REF!</definedName>
    <definedName name="_LIA024275">#REF!</definedName>
    <definedName name="_LIA024277">#REF!</definedName>
    <definedName name="_LIA024278">#REF!</definedName>
    <definedName name="_LIA024281">#REF!</definedName>
    <definedName name="_LIA024283">#REF!</definedName>
    <definedName name="_LIA024284">#REF!</definedName>
    <definedName name="_LIA024285">#REF!</definedName>
    <definedName name="_LIA024287">#REF!</definedName>
    <definedName name="_LIA024288">#REF!</definedName>
    <definedName name="_LIA024289">#REF!</definedName>
    <definedName name="_LIA024290">#REF!</definedName>
    <definedName name="_LIA024291">#REF!</definedName>
    <definedName name="_LIA024292">#REF!</definedName>
    <definedName name="_LIA024293">#REF!</definedName>
    <definedName name="_LIA024294">#REF!</definedName>
    <definedName name="_LIA024295">#REF!</definedName>
    <definedName name="_LIA024296">#REF!</definedName>
    <definedName name="_LIA024298">#REF!</definedName>
    <definedName name="_LIA025211">#REF!</definedName>
    <definedName name="_LIA025212">#REF!</definedName>
    <definedName name="_LIA025221">#REF!</definedName>
    <definedName name="_LIA025222">#REF!</definedName>
    <definedName name="_LIA025301">#REF!</definedName>
    <definedName name="_LIA025303">#REF!</definedName>
    <definedName name="_LIA025304">#REF!</definedName>
    <definedName name="_LIA025305">#REF!</definedName>
    <definedName name="_LIA025306">#REF!</definedName>
    <definedName name="_LIA025308">#REF!</definedName>
    <definedName name="_LIA025309">#REF!</definedName>
    <definedName name="_LIA025310">#REF!</definedName>
    <definedName name="_LIA025311">#REF!</definedName>
    <definedName name="_LIA025312">#REF!</definedName>
    <definedName name="_LIA025313">#REF!</definedName>
    <definedName name="_LIA025314">#REF!</definedName>
    <definedName name="_LIA025315">#REF!</definedName>
    <definedName name="_LIA025317">#REF!</definedName>
    <definedName name="_LIA025318">#REF!</definedName>
    <definedName name="_LIA025319">#REF!</definedName>
    <definedName name="_LIA025321">#REF!</definedName>
    <definedName name="_LIA025322">#REF!</definedName>
    <definedName name="_LIA025323">#REF!</definedName>
    <definedName name="_LIA025324">#REF!</definedName>
    <definedName name="_LIA025325">#REF!</definedName>
    <definedName name="_LIA025330">#REF!</definedName>
    <definedName name="_LIA025334">#REF!</definedName>
    <definedName name="_LIA025340">#REF!</definedName>
    <definedName name="_LIA025351">#REF!</definedName>
    <definedName name="_LIA025353">#REF!</definedName>
    <definedName name="_LIA025354">#REF!</definedName>
    <definedName name="_LIA025360">#REF!</definedName>
    <definedName name="_LIA025370">#REF!</definedName>
    <definedName name="_LIA025379">#REF!</definedName>
    <definedName name="_LIA025380">#REF!</definedName>
    <definedName name="_LIA025391">#REF!</definedName>
    <definedName name="_LIA025396">#REF!</definedName>
    <definedName name="_LIA025399">#REF!</definedName>
    <definedName name="_LIA025410">#REF!</definedName>
    <definedName name="_LIA025412">#REF!</definedName>
    <definedName name="_LIA025430">#REF!</definedName>
    <definedName name="_LIA0281">#REF!</definedName>
    <definedName name="_LIA028110">#REF!</definedName>
    <definedName name="_LIA028112">#REF!</definedName>
    <definedName name="_LIA028121">#REF!</definedName>
    <definedName name="_LIA0282">#REF!</definedName>
    <definedName name="_LIA028210">#REF!</definedName>
    <definedName name="_LIA028212">#REF!</definedName>
    <definedName name="_LIA028213">#REF!</definedName>
    <definedName name="_LIA028221">#REF!</definedName>
    <definedName name="_LIA028222">#REF!</definedName>
    <definedName name="_LIA028250">#REF!</definedName>
    <definedName name="_LIA028270">#REF!</definedName>
    <definedName name="_LIA028280">#REF!</definedName>
    <definedName name="_LIA028290">#REF!</definedName>
    <definedName name="_LIA028291">#REF!</definedName>
    <definedName name="_LIA0283">#REF!</definedName>
    <definedName name="_LIA028310">#REF!</definedName>
    <definedName name="_LIA028311">#REF!</definedName>
    <definedName name="_LIA028312">#REF!</definedName>
    <definedName name="_LIA028314">#REF!</definedName>
    <definedName name="_LIA028315">#REF!</definedName>
    <definedName name="_LIA028316">#REF!</definedName>
    <definedName name="_LIA028317">#REF!</definedName>
    <definedName name="_LIA028318">#REF!</definedName>
    <definedName name="_LIA028322">#REF!</definedName>
    <definedName name="_LIA028350">#REF!</definedName>
    <definedName name="_LIA028351">#REF!</definedName>
    <definedName name="_LIA028370">#REF!</definedName>
    <definedName name="_LIA028371">#REF!</definedName>
    <definedName name="_LIA028380">#REF!</definedName>
    <definedName name="_LIA028381">#REF!</definedName>
    <definedName name="_LIA028386">#REF!</definedName>
    <definedName name="_LIA028390">#REF!</definedName>
    <definedName name="_LIA028391">#REF!</definedName>
    <definedName name="_LIA028392">#REF!</definedName>
    <definedName name="_LIA028399">#REF!</definedName>
    <definedName name="_MAT1">'[4]AL - Page 1 - 2, CWC (MISO)'!#REF!</definedName>
    <definedName name="_mat2">'[4]AL - Page 1 - 2, CWC (MISO)'!#REF!</definedName>
    <definedName name="_MIR16">#REF!</definedName>
    <definedName name="_MIR17">#REF!</definedName>
    <definedName name="_MIR18">#REF!</definedName>
    <definedName name="_MIR19">#REF!</definedName>
    <definedName name="_MIR43">#REF!</definedName>
    <definedName name="_Order1" hidden="1">255</definedName>
    <definedName name="_Order2" hidden="1">255</definedName>
    <definedName name="_Parse_Out" hidden="1">#REF!</definedName>
    <definedName name="_REE0447">#REF!</definedName>
    <definedName name="_Regression_Out" hidden="1">#REF!</definedName>
    <definedName name="_Regression_X" hidden="1">#REF!</definedName>
    <definedName name="_Regression_Y" hidden="1">#REF!</definedName>
    <definedName name="_REV1488">'[3]data entry'!#REF!</definedName>
    <definedName name="_RGE1489">#REF!</definedName>
    <definedName name="_RGO1489">#REF!</definedName>
    <definedName name="_Sort" hidden="1">#REF!</definedName>
    <definedName name="_SS46888">#REF!</definedName>
    <definedName name="_SS46990">#REF!</definedName>
    <definedName name="_SS47048">#REF!</definedName>
    <definedName name="_SS47281">#REF!</definedName>
    <definedName name="_SS47431">#REF!</definedName>
    <definedName name="_SS47436">#REF!</definedName>
    <definedName name="_SS47469">#REF!</definedName>
    <definedName name="_SS47508">#REF!</definedName>
    <definedName name="_SS47571">#REF!</definedName>
    <definedName name="_SS50672">#REF!</definedName>
    <definedName name="_SS53882">#REF!</definedName>
    <definedName name="_SS53988">#REF!</definedName>
    <definedName name="_SS54056">#REF!</definedName>
    <definedName name="_SS56070">#REF!</definedName>
    <definedName name="_SS56075">#REF!</definedName>
    <definedName name="_SS57156">#REF!</definedName>
    <definedName name="A">#REF!</definedName>
    <definedName name="above">OFFSET(!A1,-1,0)</definedName>
    <definedName name="ACCT410" localSheetId="8">'[6]AR-FIT'!#REF!</definedName>
    <definedName name="ACCT410">'[6]AR-FIT'!#REF!</definedName>
    <definedName name="ACCT411" localSheetId="8">'[4]AR-FIT'!#REF!</definedName>
    <definedName name="ACCT411">'[4]AR-FIT'!#REF!</definedName>
    <definedName name="ACCTPAY00" localSheetId="8">#REF!</definedName>
    <definedName name="ACCTPAY00">#REF!</definedName>
    <definedName name="ACCTPAY98" localSheetId="8">#REF!</definedName>
    <definedName name="ACCTPAY98">#REF!</definedName>
    <definedName name="ACCTPAY99" localSheetId="8">#REF!</definedName>
    <definedName name="ACCTPAY99">#REF!</definedName>
    <definedName name="ACwvu.DATABASE." localSheetId="8" hidden="1">[7]DATABASE!#REF!</definedName>
    <definedName name="ACwvu.DATABASE." hidden="1">[7]DATABASE!#REF!</definedName>
    <definedName name="ACwvu.OP." localSheetId="8" hidden="1">#REF!</definedName>
    <definedName name="ACwvu.OP." hidden="1">#REF!</definedName>
    <definedName name="ad" localSheetId="8">#REF!</definedName>
    <definedName name="ad">#REF!</definedName>
    <definedName name="adadf" localSheetId="8">#REF!</definedName>
    <definedName name="adadf">#REF!</definedName>
    <definedName name="adf">'[8]METERS_&amp;_TRANSFORMERS'!$AB$324:$AH$354</definedName>
    <definedName name="adsfadf" localSheetId="8">#REF!</definedName>
    <definedName name="adsfadf">#REF!</definedName>
    <definedName name="AFUDC" localSheetId="8">#REF!</definedName>
    <definedName name="AFUDC">#REF!</definedName>
    <definedName name="AGADJ" localSheetId="8">#REF!</definedName>
    <definedName name="AGADJ">#REF!</definedName>
    <definedName name="alloc">#REF!</definedName>
    <definedName name="alloc2">#REF!</definedName>
    <definedName name="allocIndv">[9]allocIndv!$D$12:$U$22</definedName>
    <definedName name="amttable">[10]JAN!$H$46:$O$59</definedName>
    <definedName name="ANUP">'[11]data entry'!#REF!</definedName>
    <definedName name="AP00" localSheetId="8">#REF!</definedName>
    <definedName name="AP00">#REF!</definedName>
    <definedName name="aprilAMT" localSheetId="6">[5]!amttable</definedName>
    <definedName name="aprilAMT" localSheetId="8">[5]!amttable</definedName>
    <definedName name="aprilAMT">[0]!amttable</definedName>
    <definedName name="aprilDT" localSheetId="6">[5]!dttable</definedName>
    <definedName name="aprilDT" localSheetId="8">[5]!dttable</definedName>
    <definedName name="aprilDT">[0]!dttable</definedName>
    <definedName name="ARPSCINT" localSheetId="6">'[3]data entry'!#REF!</definedName>
    <definedName name="ARPSCINT" localSheetId="8">'[3]data entry'!#REF!</definedName>
    <definedName name="ARPSCINT">'[3]data entry'!#REF!</definedName>
    <definedName name="ARPSCINT98" localSheetId="6">'[3]data entry'!#REF!</definedName>
    <definedName name="ARPSCINT98" localSheetId="8">'[3]data entry'!#REF!</definedName>
    <definedName name="ARPSCINT98">'[3]data entry'!#REF!</definedName>
    <definedName name="AS2DocOpenMode" hidden="1">"AS2DocumentEdit"</definedName>
    <definedName name="At_June_30__1995">'[12]Customer O&amp;M'!#REF!</definedName>
    <definedName name="AUGAMT" localSheetId="6">[5]!amttable</definedName>
    <definedName name="AUGAMT" localSheetId="8">[5]!amttable</definedName>
    <definedName name="AUGAMT">[0]!amttable</definedName>
    <definedName name="AUGDT" localSheetId="6">[5]!dttable</definedName>
    <definedName name="AUGDT" localSheetId="8">[5]!dttable</definedName>
    <definedName name="AUGDT">[0]!dttable</definedName>
    <definedName name="AUGUSTAMT">#N/A</definedName>
    <definedName name="AUGUSTDT">#N/A</definedName>
    <definedName name="B" localSheetId="6">#REF!</definedName>
    <definedName name="B" localSheetId="8">#REF!</definedName>
    <definedName name="B">#REF!</definedName>
    <definedName name="below">OFFSET(!A1,1,0)</definedName>
    <definedName name="BigStats" localSheetId="8">#REF!</definedName>
    <definedName name="BigStats">#REF!</definedName>
    <definedName name="Bk_Tax_OH_Columns">#REF!</definedName>
    <definedName name="Bk_Tax_OH_Report">#REF!</definedName>
    <definedName name="Bk_Tax_OH_Rows">#REF!</definedName>
    <definedName name="BLPH2" hidden="1">'[13]Commercial Paper'!#REF!</definedName>
    <definedName name="BLPH3" hidden="1">'[13]Commercial Paper'!#REF!</definedName>
    <definedName name="BLPH4" hidden="1">'[13]Commercial Paper'!#REF!</definedName>
    <definedName name="BLPH5" hidden="1">'[13]Commercial Paper'!#REF!</definedName>
    <definedName name="BLPH6" hidden="1">'[13]Commercial Paper'!#REF!</definedName>
    <definedName name="Book_Depr_Rate_10" localSheetId="8">#REF!</definedName>
    <definedName name="Book_Depr_Rate_10">#REF!</definedName>
    <definedName name="Book_Depr_Rate_10_WGS" localSheetId="8">#REF!</definedName>
    <definedName name="Book_Depr_Rate_10_WGS">#REF!</definedName>
    <definedName name="Book_Depr_Rate_15E" localSheetId="8">#REF!</definedName>
    <definedName name="Book_Depr_Rate_15E">#REF!</definedName>
    <definedName name="Book_Depr_Rate_15G">#REF!</definedName>
    <definedName name="Book_Depr_Rate_15S">#REF!</definedName>
    <definedName name="Book_Depr_Rate_5">#REF!</definedName>
    <definedName name="Book_Depr_Rate_5_WGS">#REF!</definedName>
    <definedName name="Book_Depr_Rate_5NU">#REF!</definedName>
    <definedName name="BSDATE">'[12]Customer O&amp;M'!#REF!</definedName>
    <definedName name="Bud_1" localSheetId="8">#REF!</definedName>
    <definedName name="Bud_1">#REF!</definedName>
    <definedName name="Budget" localSheetId="8">#REF!</definedName>
    <definedName name="Budget">#REF!</definedName>
    <definedName name="C_MIR12">"Group 9"</definedName>
    <definedName name="C_MIR13">"Group 12"</definedName>
    <definedName name="C_MIR14">"Group 4"</definedName>
    <definedName name="C_MIR15">"Group 15"</definedName>
    <definedName name="C_MIR16">"Group 19"</definedName>
    <definedName name="C_MIR17">"Group 10"</definedName>
    <definedName name="C_MIR18">"Group 18"</definedName>
    <definedName name="C_MIR19">"Group 13"</definedName>
    <definedName name="C_MIR43">"Group 11"</definedName>
    <definedName name="cadfed">'[14]summary 98_1'!#REF!</definedName>
    <definedName name="CalcET" localSheetId="8">#REF!</definedName>
    <definedName name="CalcET">#REF!</definedName>
    <definedName name="capBig" localSheetId="6">#REF!,#REF!,#REF!,#REF!,#REF!,#REF!,#REF!</definedName>
    <definedName name="capBig" localSheetId="8">#REF!,#REF!,#REF!,#REF!,#REF!,#REF!,#REF!</definedName>
    <definedName name="capBig">#REF!,#REF!,#REF!,#REF!,#REF!,#REF!,#REF!</definedName>
    <definedName name="capData" localSheetId="8">#REF!</definedName>
    <definedName name="capData">#REF!</definedName>
    <definedName name="capSmall" localSheetId="6">#REF!,#REF!,#REF!,#REF!,#REF!,#REF!</definedName>
    <definedName name="capSmall" localSheetId="8">#REF!,#REF!,#REF!,#REF!,#REF!,#REF!</definedName>
    <definedName name="capSmall">#REF!,#REF!,#REF!,#REF!,#REF!,#REF!</definedName>
    <definedName name="CCOCCE" localSheetId="8">'[3]data entry'!#REF!</definedName>
    <definedName name="CCOCCE">'[3]data entry'!#REF!</definedName>
    <definedName name="CCOCCEIS" localSheetId="8">'[3]data entry'!#REF!</definedName>
    <definedName name="CCOCCEIS">'[3]data entry'!#REF!</definedName>
    <definedName name="CCOCCENU" localSheetId="8">'[3]data entry'!#REF!</definedName>
    <definedName name="CCOCCENU">'[3]data entry'!#REF!</definedName>
    <definedName name="CCOCCEOI" localSheetId="8">'[3]data entry'!#REF!</definedName>
    <definedName name="CCOCCEOI">'[3]data entry'!#REF!</definedName>
    <definedName name="CCOCCESE" localSheetId="8">'[3]data entry'!#REF!</definedName>
    <definedName name="CCOCCESE">'[3]data entry'!#REF!</definedName>
    <definedName name="CCOCLD_">'[3]data entry'!#REF!</definedName>
    <definedName name="CCOCLDADJ">'[3]data entry'!#REF!</definedName>
    <definedName name="CCOCLDNR">'[3]data entry'!#REF!</definedName>
    <definedName name="CCOCMT">'[3]data entry'!#REF!</definedName>
    <definedName name="CCOCPS">'[3]data entry'!#REF!</definedName>
    <definedName name="CCOCPS_">'[3]data entry'!#REF!</definedName>
    <definedName name="CCOCSD">'[3]data entry'!#REF!</definedName>
    <definedName name="CCOCSD_">'[3]data entry'!#REF!</definedName>
    <definedName name="CDEPCUST">'[3]data entry'!#REF!</definedName>
    <definedName name="CDEPLEAS">'[3]data entry'!#REF!</definedName>
    <definedName name="cell_data">'[15]R-Sched Sample'!$F$8,'[15]R-Sched Sample'!$B$7:$C$11,'[15]R-Sched Sample'!$B$8:$C$12,'[15]R-Sched Sample'!$B$15:$C$19,'[15]R-Sched Sample'!$B$22:$C$26,'[15]R-Sched Sample'!$B$29:$C$30,'[15]R-Sched Sample'!$B$33:$C$37,'[15]R-Sched Sample'!$B$40:$C$43,'[15]R-Sched Sample'!$F$7:$F$11,'[15]R-Sched Sample'!$F$8:$F$12,'[15]R-Sched Sample'!$F$15:$F$19,'[15]R-Sched Sample'!$F$22:$F$26,'[15]R-Sched Sample'!$F$29:$F$30,'[15]R-Sched Sample'!$F$33:$F$37,'[15]R-Sched Sample'!$F$40:$F$43,'[15]R-Sched Sample'!$I$7:$I$11,'[15]R-Sched Sample'!$I$8:$I$12,'[15]R-Sched Sample'!$I$15:$I$19,'[15]R-Sched Sample'!$I$22:$I$26,'[15]R-Sched Sample'!$I$29:$I$30,'[15]R-Sched Sample'!$I$33:$I$37,'[15]R-Sched Sample'!$I$40:$I$43</definedName>
    <definedName name="cell_data1" localSheetId="8">'[15]R-Sched Sample'!$L$7:$L$11,'[15]R-Sched Sample'!#REF!,'[15]R-Sched Sample'!#REF!,'[15]R-Sched Sample'!$L$8:$L$12,'[15]R-Sched Sample'!#REF!,'[15]R-Sched Sample'!#REF!,'[15]R-Sched Sample'!$L$15:$L$19,'[15]R-Sched Sample'!#REF!,'[15]R-Sched Sample'!#REF!,'[15]R-Sched Sample'!$L$22:$L$26,'[15]R-Sched Sample'!#REF!,'[15]R-Sched Sample'!#REF!,'[15]R-Sched Sample'!$L$29:$L$30,'[15]R-Sched Sample'!#REF!,'[15]R-Sched Sample'!#REF!,'[15]R-Sched Sample'!$L$33:$L$37,'[15]R-Sched Sample'!#REF!,'[15]R-Sched Sample'!#REF!</definedName>
    <definedName name="cell_data1">'[15]R-Sched Sample'!$L$7:$L$11,'[15]R-Sched Sample'!#REF!,'[15]R-Sched Sample'!#REF!,'[15]R-Sched Sample'!$L$8:$L$12,'[15]R-Sched Sample'!#REF!,'[15]R-Sched Sample'!#REF!,'[15]R-Sched Sample'!$L$15:$L$19,'[15]R-Sched Sample'!#REF!,'[15]R-Sched Sample'!#REF!,'[15]R-Sched Sample'!$L$22:$L$26,'[15]R-Sched Sample'!#REF!,'[15]R-Sched Sample'!#REF!,'[15]R-Sched Sample'!$L$29:$L$30,'[15]R-Sched Sample'!#REF!,'[15]R-Sched Sample'!#REF!,'[15]R-Sched Sample'!$L$33:$L$37,'[15]R-Sched Sample'!#REF!,'[15]R-Sched Sample'!#REF!</definedName>
    <definedName name="cell_data2" localSheetId="8">'[15]R-Sched Sample'!#REF!,'[15]R-Sched Sample'!$L$40:$L$43,'[15]R-Sched Sample'!#REF!,'[15]R-Sched Sample'!#REF!</definedName>
    <definedName name="cell_data2">'[15]R-Sched Sample'!#REF!,'[15]R-Sched Sample'!$L$40:$L$43,'[15]R-Sched Sample'!#REF!,'[15]R-Sched Sample'!#REF!</definedName>
    <definedName name="CFU" localSheetId="8">#REF!</definedName>
    <definedName name="CFU">#REF!</definedName>
    <definedName name="chy" localSheetId="8">#REF!</definedName>
    <definedName name="chy">#REF!</definedName>
    <definedName name="CHY_ACCUM_RES_REPORT">#REF!</definedName>
    <definedName name="CHY_CUST_ADV_COLUMNS">#REF!</definedName>
    <definedName name="CHY_CUST_ADV_REPORT">#REF!</definedName>
    <definedName name="CHY_CUST_ADV_ROWS">#REF!</definedName>
    <definedName name="CHY_DCAS_ACRS">#REF!</definedName>
    <definedName name="CHY_DCAS_ADR">#REF!</definedName>
    <definedName name="CHY_DCAS_COLUMNS">#REF!</definedName>
    <definedName name="CHY_DCAS_DDB">#REF!</definedName>
    <definedName name="CHY_DCAS_DEPR">#REF!</definedName>
    <definedName name="CHY_DCAS_MACRS">#REF!</definedName>
    <definedName name="CHY_DCAS_NONDEPR">#REF!</definedName>
    <definedName name="CHY_DCAS_ROWS">#REF!</definedName>
    <definedName name="CHY_DCAS_STLINE">#REF!</definedName>
    <definedName name="CHY_DEF_TAX_ANAL_ROWS">#REF!</definedName>
    <definedName name="CHY_DEPR_CAP_ANAL_REPORT">#REF!</definedName>
    <definedName name="CHY_PPE_COLUMNS">#REF!</definedName>
    <definedName name="CHY_PPE_REPORT">#REF!</definedName>
    <definedName name="CHY_PPE_ROWS">#REF!</definedName>
    <definedName name="CHY_RAR">#REF!</definedName>
    <definedName name="CHY_RAR_DETAIL">#REF!</definedName>
    <definedName name="CHY_RAR_ROWS">#REF!</definedName>
    <definedName name="CHY_RES">#REF!</definedName>
    <definedName name="CHY_RES_ADDS">#REF!</definedName>
    <definedName name="CHY_RES_COLUMNS">#REF!</definedName>
    <definedName name="CHY_RES_DEDUCTS">#REF!</definedName>
    <definedName name="CHY_RES_ROWS">#REF!</definedName>
    <definedName name="CHY_ROW_DEF_TAX_ANAL_REPORT">#REF!</definedName>
    <definedName name="CHY_TAX_BASIS_ADD_REPORT">#REF!</definedName>
    <definedName name="chyfbAMT" localSheetId="6">[5]!amttable</definedName>
    <definedName name="chyfbAMT" localSheetId="8">[5]!amttable</definedName>
    <definedName name="chyfbAMT">[0]!amttable</definedName>
    <definedName name="chyfbDT" localSheetId="6">[5]!dttable</definedName>
    <definedName name="chyfbDT" localSheetId="8">[5]!dttable</definedName>
    <definedName name="chyfbDT">[0]!dttable</definedName>
    <definedName name="CHYMARAMT" localSheetId="6">[5]!amttable</definedName>
    <definedName name="CHYMARAMT" localSheetId="8">[5]!amttable</definedName>
    <definedName name="CHYMARAMT">[0]!amttable</definedName>
    <definedName name="CHYMARDT" localSheetId="6">[5]!dttable</definedName>
    <definedName name="CHYMARDT" localSheetId="8">[5]!dttable</definedName>
    <definedName name="CHYMARDT">[0]!dttable</definedName>
    <definedName name="col_fin" localSheetId="8">'[15]R-Sched Sample'!$B:$B,'[15]R-Sched Sample'!$C:$C,'[15]R-Sched Sample'!#REF!,'[15]R-Sched Sample'!#REF!,'[15]R-Sched Sample'!$F:$F,'[15]R-Sched Sample'!$I:$I,'[15]R-Sched Sample'!$L:$L,'[15]R-Sched Sample'!#REF!,'[15]R-Sched Sample'!#REF!</definedName>
    <definedName name="col_fin">'[15]R-Sched Sample'!$B:$B,'[15]R-Sched Sample'!$C:$C,'[15]R-Sched Sample'!#REF!,'[15]R-Sched Sample'!#REF!,'[15]R-Sched Sample'!$F:$F,'[15]R-Sched Sample'!$I:$I,'[15]R-Sched Sample'!$L:$L,'[15]R-Sched Sample'!#REF!,'[15]R-Sched Sample'!#REF!</definedName>
    <definedName name="col_percent" localSheetId="8">'[15]R-Sched Sample'!$H:$H,'[15]R-Sched Sample'!$K:$K,'[15]R-Sched Sample'!$N:$N,'[15]R-Sched Sample'!#REF!,'[15]R-Sched Sample'!#REF!</definedName>
    <definedName name="col_percent">'[15]R-Sched Sample'!$H:$H,'[15]R-Sched Sample'!$K:$K,'[15]R-Sched Sample'!$N:$N,'[15]R-Sched Sample'!#REF!,'[15]R-Sched Sample'!#REF!</definedName>
    <definedName name="ColumnCommand" localSheetId="8">[16]ReportScript!#REF!</definedName>
    <definedName name="ColumnCommand">[16]ReportScript!#REF!</definedName>
    <definedName name="ColumnMember">[16]ReportScript!#REF!</definedName>
    <definedName name="COLUMNS">'[3]erb:data entry'!$D$23:$CB$47</definedName>
    <definedName name="CombinedTaxFactor" localSheetId="8">#REF!</definedName>
    <definedName name="CombinedTaxFactor">#REF!</definedName>
    <definedName name="Common___Pre__81" localSheetId="8">#REF!</definedName>
    <definedName name="Common___Pre__81">#REF!</definedName>
    <definedName name="Conoco_Sale_Columns" localSheetId="8">#REF!</definedName>
    <definedName name="Conoco_Sale_Columns">#REF!</definedName>
    <definedName name="CONOCO_SALE_REPORT">#REF!</definedName>
    <definedName name="Conoco_Sale_Rows">#REF!</definedName>
    <definedName name="Cosum" localSheetId="11">[10]!Cosum</definedName>
    <definedName name="Cosum" localSheetId="0">[10]!Cosum</definedName>
    <definedName name="Cosum">[10]!Cosum</definedName>
    <definedName name="CPIS">'[3]data entry'!#REF!</definedName>
    <definedName name="CREGASSET">'[3]data entry'!#REF!</definedName>
    <definedName name="_xlnm.Criteria">#REF!</definedName>
    <definedName name="CustAlloc2">#REF!</definedName>
    <definedName name="Customer_Deposits____See_Note_5">'[17]AD,AF'!#REF!</definedName>
    <definedName name="CVACBAL">'[3]data entry'!#REF!</definedName>
    <definedName name="CWIP">'[3]data entry'!#REF!</definedName>
    <definedName name="D">28</definedName>
    <definedName name="data_FIN" localSheetId="8">'[15]R-Sched Sample'!$B$7:$F$46,'[15]R-Sched Sample'!$I$7:$I$46,'[15]R-Sched Sample'!$L$7:$L$46,'[15]R-Sched Sample'!#REF!,'[15]R-Sched Sample'!#REF!,'[15]R-Sched Sample'!#REF!</definedName>
    <definedName name="data_FIN">'[15]R-Sched Sample'!$B$7:$F$46,'[15]R-Sched Sample'!$I$7:$I$46,'[15]R-Sched Sample'!$L$7:$L$46,'[15]R-Sched Sample'!#REF!,'[15]R-Sched Sample'!#REF!,'[15]R-Sched Sample'!#REF!</definedName>
    <definedName name="data_PER">'[15]R-Sched Sample'!$H$7:$H$46,'[15]R-Sched Sample'!$K$7:$K$46,'[15]R-Sched Sample'!$N$7:$N$46,'[15]R-Sched Sample'!#REF!,'[15]R-Sched Sample'!#REF!</definedName>
    <definedName name="DATA1" localSheetId="6">#REF!</definedName>
    <definedName name="DATA1" localSheetId="8">#REF!</definedName>
    <definedName name="DATA1" localSheetId="1">#REF!</definedName>
    <definedName name="DATA1">#REF!</definedName>
    <definedName name="DATA2" localSheetId="6">#REF!</definedName>
    <definedName name="DATA2" localSheetId="8">#REF!</definedName>
    <definedName name="DATA2" localSheetId="1">#REF!</definedName>
    <definedName name="DATA2">#REF!</definedName>
    <definedName name="DATA3" localSheetId="6">#REF!</definedName>
    <definedName name="DATA3" localSheetId="8">#REF!</definedName>
    <definedName name="DATA3" localSheetId="1">#REF!</definedName>
    <definedName name="DATA3">#REF!</definedName>
    <definedName name="DATA4" localSheetId="1">#REF!</definedName>
    <definedName name="DATA4">#REF!</definedName>
    <definedName name="DATA5" localSheetId="1">#REF!</definedName>
    <definedName name="DATA5">#REF!</definedName>
    <definedName name="DATA6" localSheetId="1">#REF!</definedName>
    <definedName name="DATA6">#REF!</definedName>
    <definedName name="DATA7" localSheetId="1">#REF!</definedName>
    <definedName name="DATA7">#REF!</definedName>
    <definedName name="DATA8" localSheetId="1">#REF!</definedName>
    <definedName name="DATA8">#REF!</definedName>
    <definedName name="_xlnm.Database">#REF!</definedName>
    <definedName name="days">#REF!</definedName>
    <definedName name="DECAMT" localSheetId="6">[5]!amttable</definedName>
    <definedName name="DECAMT" localSheetId="8">[5]!amttable</definedName>
    <definedName name="DECAMT">[0]!amttable</definedName>
    <definedName name="DECDT" localSheetId="6">[5]!dttable</definedName>
    <definedName name="DECDT" localSheetId="8">[5]!dttable</definedName>
    <definedName name="DECDT">[0]!dttable</definedName>
    <definedName name="DECEMBER2ndCloseAMT" localSheetId="6">[5]!amttable</definedName>
    <definedName name="DECEMBER2ndCloseAMT" localSheetId="8">[5]!amttable</definedName>
    <definedName name="DECEMBER2ndCloseAMT">[0]!amttable</definedName>
    <definedName name="DECEMBER2ndCloseDT" localSheetId="6">[5]!dttable</definedName>
    <definedName name="DECEMBER2ndCloseDT" localSheetId="8">[5]!dttable</definedName>
    <definedName name="DECEMBER2ndCloseDT">[0]!dttable</definedName>
    <definedName name="DECEMBERAMT">#N/A</definedName>
    <definedName name="DECEMBERDT">#N/A</definedName>
    <definedName name="DEF_INTER_GAIN_REPORT" localSheetId="6">#REF!</definedName>
    <definedName name="DEF_INTER_GAIN_REPORT" localSheetId="8">#REF!</definedName>
    <definedName name="DEF_INTER_GAIN_REPORT">#REF!</definedName>
    <definedName name="DEFERRED">'[6]AR-FIT'!$A$1:$I$63</definedName>
    <definedName name="DEFERREDITEMS" localSheetId="8">#REF!</definedName>
    <definedName name="DEFERREDITEMS">#REF!</definedName>
    <definedName name="deftax">'[12]Deferred Taxes'!#REF!</definedName>
    <definedName name="DEPR_CAP_ANAL_REPORT" localSheetId="8">#REF!</definedName>
    <definedName name="DEPR_CAP_ANAL_REPORT">#REF!</definedName>
    <definedName name="DEPR_CAP_ANAL_ROWS" localSheetId="8">#REF!</definedName>
    <definedName name="DEPR_CAP_ANAL_ROWS">#REF!</definedName>
    <definedName name="DEPR_CAP_VOUCHER_6_REPORT" localSheetId="8">#REF!</definedName>
    <definedName name="DEPR_CAP_VOUCHER_6_REPORT">#REF!</definedName>
    <definedName name="DEPR_CAP_VOUCHER_9_REPORT">#REF!</definedName>
    <definedName name="Depreciation">'[18]ADFIT Activity   {A}'!$I$59</definedName>
    <definedName name="DEPREXP" localSheetId="8">#REF!</definedName>
    <definedName name="DEPREXP">#REF!</definedName>
    <definedName name="detail_colB">'[15]Cal 8 Sch 1rev1'!$B:$B,'[15]Cal 8 Sch 1rev1'!$H:$H,'[15]Cal 8 Sch 1rev1'!#REF!,'[15]Cal 8 Sch 1rev1'!$N:$N,'[15]Cal 8 Sch 1rev1'!$T:$T,'[15]Cal 8 Sch 1rev1'!$Z:$Z</definedName>
    <definedName name="detail_colS" localSheetId="8">'[15]Cal 8 Sch 1rev1'!$E:$E,'[15]Cal 8 Sch 1rev1'!#REF!,'[15]Cal 8 Sch 1rev1'!$M:$M,'[15]Cal 8 Sch 1rev1'!$S:$S,'[15]Cal 8 Sch 1rev1'!$Y:$Y</definedName>
    <definedName name="detail_colS">'[15]Cal 8 Sch 1rev1'!$E:$E,'[15]Cal 8 Sch 1rev1'!#REF!,'[15]Cal 8 Sch 1rev1'!$M:$M,'[15]Cal 8 Sch 1rev1'!$S:$S,'[15]Cal 8 Sch 1rev1'!$Y:$Y</definedName>
    <definedName name="detail_data" localSheetId="8">'[15]Cal 8 Sch 1rev1'!$B$8:$Z$50,'[15]Cal 8 Sch 1rev1'!#REF!</definedName>
    <definedName name="detail_data">'[15]Cal 8 Sch 1rev1'!$B$8:$Z$50,'[15]Cal 8 Sch 1rev1'!#REF!</definedName>
    <definedName name="DF_GRID_1">'IO Detail Actuals'!$D$5</definedName>
    <definedName name="discsens3">'[19]Liabilities-roll &amp; load-North'!$D$34</definedName>
    <definedName name="DISTALLO">'[20]AH &amp; AI - O&amp;M'!#REF!</definedName>
    <definedName name="DistDAlloc" localSheetId="8">#REF!</definedName>
    <definedName name="DistDAlloc">#REF!</definedName>
    <definedName name="Distplt" localSheetId="8">#REF!</definedName>
    <definedName name="Distplt">#REF!</definedName>
    <definedName name="Distplta" localSheetId="8">[21]PLANT!#REF!</definedName>
    <definedName name="Distplta">[21]PLANT!#REF!</definedName>
    <definedName name="DistSAlloc" localSheetId="8">#REF!</definedName>
    <definedName name="DistSAlloc">#REF!</definedName>
    <definedName name="DIVIDENDS" localSheetId="8">#REF!</definedName>
    <definedName name="DIVIDENDS">#REF!</definedName>
    <definedName name="dsfds" localSheetId="8" hidden="1">#REF!</definedName>
    <definedName name="dsfds" hidden="1">#REF!</definedName>
    <definedName name="dtdepr" localSheetId="8">'[12]Deferred Taxes'!#REF!</definedName>
    <definedName name="dtdepr">'[12]Deferred Taxes'!#REF!</definedName>
    <definedName name="dtfsv" localSheetId="8">'[12]Deferred Taxes'!#REF!</definedName>
    <definedName name="dtfsv">'[12]Deferred Taxes'!#REF!</definedName>
    <definedName name="dtlabor" localSheetId="8">'[12]Deferred Taxes'!#REF!</definedName>
    <definedName name="dtlabor">'[12]Deferred Taxes'!#REF!</definedName>
    <definedName name="dtother" localSheetId="8">'[12]Deferred Taxes'!#REF!</definedName>
    <definedName name="dtother">'[12]Deferred Taxes'!#REF!</definedName>
    <definedName name="DTRNU">'[3]data entry'!#REF!</definedName>
    <definedName name="dttable">[10]JAN!$G$62:$O$97</definedName>
    <definedName name="e">[10]YTD!$J$15:$J$29,[10]YTD!$J$31:$J$40,[10]YTD!$J$51:$J$52,[10]YTD!$J$56</definedName>
    <definedName name="E_PRIME_ACCUM_TAX_RES_REPORT" localSheetId="8">#REF!</definedName>
    <definedName name="E_PRIME_ACCUM_TAX_RES_REPORT">#REF!</definedName>
    <definedName name="E_PRIME_TAX_CLASS" localSheetId="8">#REF!</definedName>
    <definedName name="E_PRIME_TAX_CLASS">#REF!</definedName>
    <definedName name="EARPSCINT" localSheetId="8">'[3]data entry'!#REF!</definedName>
    <definedName name="EARPSCINT">'[3]data entry'!#REF!</definedName>
    <definedName name="ECMNALOC_" localSheetId="8">'[3]data entry'!#REF!</definedName>
    <definedName name="ECMNALOC_">'[3]data entry'!#REF!</definedName>
    <definedName name="EDAEFSV" localSheetId="8">'[3]data entry'!#REF!</definedName>
    <definedName name="EDAEFSV">'[3]data entry'!#REF!</definedName>
    <definedName name="EDALL">[22]YTD!$F$121:$F$148,[22]YTD!$F$150:$F$208,[22]YTD!$F$212:$F$213,[22]YTD!$F$216:$F$217</definedName>
    <definedName name="EDARALCT" localSheetId="8">'[3]data entry'!#REF!</definedName>
    <definedName name="EDARALCT">'[3]data entry'!#REF!</definedName>
    <definedName name="EDARFSV">'[3]data entry'!#REF!</definedName>
    <definedName name="EDEPCAC">'[3]data entry'!#REF!</definedName>
    <definedName name="EDEPQF">'[3]data entry'!#REF!</definedName>
    <definedName name="EDTEFSV">'[3]data entry'!#REF!</definedName>
    <definedName name="EDTEFSV41021">'[3]data entry'!#REF!</definedName>
    <definedName name="EDTR">'[3]data entry'!#REF!</definedName>
    <definedName name="EDTRFSV">'[3]data entry'!#REF!</definedName>
    <definedName name="EDTRFSV282">'[3]data entry'!#REF!</definedName>
    <definedName name="EEC">#REF!</definedName>
    <definedName name="EEF">#REF!</definedName>
    <definedName name="EEG">#REF!</definedName>
    <definedName name="EEP">#REF!</definedName>
    <definedName name="EES">#REF!</definedName>
    <definedName name="EEU">#REF!</definedName>
    <definedName name="EEX">#REF!</definedName>
    <definedName name="EFUCA">'[3]data entry'!#REF!</definedName>
    <definedName name="EFUPWSE">'[3]data entry'!#REF!</definedName>
    <definedName name="EGC">#REF!</definedName>
    <definedName name="EGF">#REF!</definedName>
    <definedName name="EGS">#REF!</definedName>
    <definedName name="EGU">#REF!</definedName>
    <definedName name="EGX">#REF!</definedName>
    <definedName name="EINTALLOC">'[3]data entry'!#REF!</definedName>
    <definedName name="EJOAMRGTFR">'[3]data entry'!#REF!</definedName>
    <definedName name="elec_comp_book_depr_rate">#REF!</definedName>
    <definedName name="elec_comp_book_depr_rate_2000">#REF!</definedName>
    <definedName name="ELEC_MTR_STATS">#REF!</definedName>
    <definedName name="Elec10A">[22]YTD!$P$15:$P$93,[22]YTD!$P$98:$P$98,[22]YTD!$P$105:$P$106,[22]YTD!$P$109</definedName>
    <definedName name="Elec10DA">[22]YTD!$P$122:$P$207,[22]YTD!$P$213,[22]YTD!$P$217</definedName>
    <definedName name="Elec11DA">[22]YTD!$Q$122:$Q$207,[22]YTD!$Q$213,[22]YTD!$Q$217</definedName>
    <definedName name="Elec12DA">[22]YTD!$H$122:$H$207,[22]YTD!$H$213,[22]YTD!$H$217,[22]YTD!$H$212</definedName>
    <definedName name="Elec1a">[22]YTD!$G$15:$G$93,[22]YTD!$G$98:$G$98,[22]YTD!$G$105:$G$106,[22]YTD!$G$109</definedName>
    <definedName name="Elec1DA">[22]YTD!$G$122:$G$207,[22]YTD!$G$213,[22]YTD!$G$217</definedName>
    <definedName name="Elec2a">[22]YTD!$H$15:$H$93,[22]YTD!$H$98:$H$98,[22]YTD!$H$105:$H$106,[22]YTD!$H$109</definedName>
    <definedName name="Elec2DA">[22]YTD!$H$122:$H$207,[22]YTD!$H$213,[22]YTD!$H$217</definedName>
    <definedName name="Elec3A">[22]YTD!$I$15:$I$93,[22]YTD!$I$98:$I$98,[22]YTD!$I$105:$I$106,[22]YTD!$I$109</definedName>
    <definedName name="Elec3DA">[22]YTD!$I$122:$I$207,[22]YTD!$I$213,[22]YTD!$I$217</definedName>
    <definedName name="Elec4DA">[22]YTD!$J$122:$J$207,[22]YTD!$J$213,[22]YTD!$J$217</definedName>
    <definedName name="Elec5A">[22]YTD!$K$109,[22]YTD!$K$105:$K$106,[22]YTD!$K$98:$K$98,[22]YTD!$K$15:$K$93</definedName>
    <definedName name="Elec5DA">[22]YTD!$K$122:$K$207,[22]YTD!$K$213,[22]YTD!$K$217</definedName>
    <definedName name="Elec6A">[22]YTD!$L$15:$L$93,[22]YTD!$L$98:$L$98,[22]YTD!$L$105:$L$106,[22]YTD!$L$109</definedName>
    <definedName name="Elec6DA">[22]YTD!$L$217,[22]YTD!$L$213,[22]YTD!$L$122:$L$207</definedName>
    <definedName name="Elec7A">[22]YTD!$M$15:$M$93,[22]YTD!$M$98:$M$98,[22]YTD!$M$105:$M$106,[22]YTD!$M$109</definedName>
    <definedName name="Elec7DA">[22]YTD!$M$122:$M$207,[22]YTD!$M$213,[22]YTD!$M$217</definedName>
    <definedName name="Elec8A">[22]YTD!$N$15:$N$93,[22]YTD!$N$98:$N$98,[22]YTD!$N$105:$N$106,[22]YTD!$N$109</definedName>
    <definedName name="Elec8DA">[22]YTD!$N$122:$N$207,[22]YTD!$N$213,[22]YTD!$N$217</definedName>
    <definedName name="Elec9A">[22]YTD!$O$15:$O$93,[22]YTD!$O$98:$O$98,[22]YTD!$O$105:$O$106,[22]YTD!$O$109</definedName>
    <definedName name="Elec9DA">[22]YTD!$O$122:$O$207,[22]YTD!$O$213,[22]YTD!$O$217</definedName>
    <definedName name="ElecAprilA">[10]YTD!$J$15:$J$29,[10]YTD!$J$31:$J$40,[10]YTD!$J$51:$J$52,[10]YTD!$J$56</definedName>
    <definedName name="ElecAprilDA">[10]YTD!$J$70:$J$87,[10]YTD!$J$89:$J$101,[10]YTD!$J$105:$J$106,[10]YTD!$J$110</definedName>
    <definedName name="ElecAugA">[10]YTD!$N$56,[10]YTD!$N$51:$N$52,[10]YTD!$N$31:$N$40,[10]YTD!$N$15:$N$29</definedName>
    <definedName name="ElecAugDA">[10]YTD!$N$70:$N$87,[10]YTD!$N$89:$N$101,[10]YTD!$N$105:$N$106,[10]YTD!$N$110</definedName>
    <definedName name="ElecDecA">[10]YTD!$R$56,[10]YTD!$R$51:$R$52,[10]YTD!$R$31:$R$40,[10]YTD!$R$15:$R$29</definedName>
    <definedName name="ElecDecDA">[10]YTD!$R$70:$R$87,[10]YTD!$R$89:$R$101,[10]YTD!$R$105:$R$106,[10]YTD!$R$110</definedName>
    <definedName name="ElecFebA">[10]YTD!$H$15:$H$29,[10]YTD!$H$31:$H$40,[10]YTD!$H$51:$H$52,[10]YTD!$H$56</definedName>
    <definedName name="ElecFebDA">[10]YTD!$H$70:$H$87,[10]YTD!$H$89:$H$101,[10]YTD!$H$105:$H$106,[10]YTD!$H$110</definedName>
    <definedName name="ElecJanA">[22]YTD!$G$15:$G$36,[22]YTD!$G$38:$G$93,[22]YTD!$G$98:$G$98,[22]YTD!$G$105:$G$106,[22]YTD!$G$109</definedName>
    <definedName name="ElecJanDA">[10]YTD!$G$70:$G$87,[10]YTD!$G$89:$G$101,[10]YTD!$G$105:$G$106,[10]YTD!$G$110</definedName>
    <definedName name="ElecJulyA">[10]YTD!$M$15:$M$29,[10]YTD!$M$31:$M$40,[10]YTD!$M$51:$M$52,[10]YTD!$M$56</definedName>
    <definedName name="ElecJulyDA">[10]YTD!$M$70:$M$87,[10]YTD!$M$89:$M$101,[10]YTD!$M$105:$M$106,[10]YTD!$M$110</definedName>
    <definedName name="ElecJuneA">[10]YTD!$L$56,[10]YTD!$L$51:$L$52,[10]YTD!$L$31:$L$40,[10]YTD!$L$15:$L$29</definedName>
    <definedName name="elecJuneDA">[10]YTD!$L$70:$L$87,[10]YTD!$L$89:$L$101,[10]YTD!$L$105:$L$106,[10]YTD!$L$110</definedName>
    <definedName name="ElecMarchA">[10]YTD!$I$15:$I$29,[10]YTD!$I$31:$I$40,[10]YTD!$I$51:$I$52,[10]YTD!$I$56</definedName>
    <definedName name="ElecMarchDA">[10]YTD!$I$70:$I$87,[10]YTD!$I$89:$I$101,[10]YTD!$I$105:$I$106,[10]YTD!$I$110</definedName>
    <definedName name="ElecMayA">[10]YTD!$K$15:$K$29,[10]YTD!$K$31:$K$40,[10]YTD!$K$51:$K$52,[10]YTD!$K$56</definedName>
    <definedName name="ElecMayDA">[10]YTD!$K$70:$K$87,[10]YTD!$K$89:$K$101,[10]YTD!$K$105:$K$106,[10]YTD!$K$110</definedName>
    <definedName name="ElecNovA">[10]YTD!$P$15:$P$29,[10]YTD!$P$31:$P$40,[10]YTD!$P$51:$P$52,[10]YTD!$P$56</definedName>
    <definedName name="ElecNovDA">[10]YTD!$P$70:$P$87,[10]YTD!$P$89:$P$101,[10]YTD!$P$105:$P$106,[10]YTD!$P$110</definedName>
    <definedName name="ElecOctA">[10]YTD!$O$56,[10]YTD!$O$51:$O$52,[10]YTD!$O$31:$O$40,[10]YTD!$O$15:$O$29</definedName>
    <definedName name="ElecOctDA">[10]YTD!$O$70:$O$87,[10]YTD!$O$89:$O$101,[10]YTD!$O$105:$O$106,[10]YTD!$O$110</definedName>
    <definedName name="ELECSEPT" localSheetId="8">[10]YTD!#REF!</definedName>
    <definedName name="ELECSEPT">[10]YTD!#REF!</definedName>
    <definedName name="ElecSeptA">[10]YTD!#REF!,[10]YTD!#REF!,[10]YTD!#REF!,[10]YTD!#REF!</definedName>
    <definedName name="ElecSeptD" localSheetId="8">[10]YTD!#REF!</definedName>
    <definedName name="ElecSeptD">[10]YTD!#REF!</definedName>
    <definedName name="ElecSeptDA" localSheetId="8">[10]YTD!#REF!,[10]YTD!#REF!,[10]YTD!#REF!,[10]YTD!#REF!</definedName>
    <definedName name="ElecSeptDA">[10]YTD!#REF!,[10]YTD!#REF!,[10]YTD!#REF!,[10]YTD!#REF!</definedName>
    <definedName name="Electric___Pre__81" localSheetId="8">'[23]Non-Statutory Deferred Taxes'!#REF!</definedName>
    <definedName name="Electric___Pre__81">'[23]Non-Statutory Deferred Taxes'!#REF!</definedName>
    <definedName name="EMAS">'[3]data entry'!#REF!</definedName>
    <definedName name="EMASFSV">'[3]data entry'!#REF!</definedName>
    <definedName name="emk">#REF!</definedName>
    <definedName name="ENE">#REF!</definedName>
    <definedName name="ENF">#REF!</definedName>
    <definedName name="ENS">#REF!</definedName>
    <definedName name="ENU">#REF!</definedName>
    <definedName name="ENX">#REF!</definedName>
    <definedName name="EORVFSV94">'[3]data entry'!#REF!</definedName>
    <definedName name="EORVFSV95">'[3]data entry'!#REF!</definedName>
    <definedName name="EPISALCT">'[3]data entry'!#REF!</definedName>
    <definedName name="EPISFSV">'[3]data entry'!#REF!</definedName>
    <definedName name="EPSCINT">'[3]data entry'!#REF!</definedName>
    <definedName name="EPSCINT98">'[3]data entry'!#REF!</definedName>
    <definedName name="er" localSheetId="6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8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ORB">'[24]Capital Structures'!$I$24</definedName>
    <definedName name="Escalators" localSheetId="8">#REF!</definedName>
    <definedName name="Escalators">#REF!</definedName>
    <definedName name="EST_95_CHY_REPORT" localSheetId="8">#REF!</definedName>
    <definedName name="EST_95_CHY_REPORT">#REF!</definedName>
    <definedName name="EST_95_COLUMNS" localSheetId="8">#REF!</definedName>
    <definedName name="EST_95_COLUMNS">#REF!</definedName>
    <definedName name="EST_95_PSC_DETAIL_ANAL">#REF!</definedName>
    <definedName name="EST_95_PSC_REPORT_PG1">#REF!</definedName>
    <definedName name="EST_95_PSC_REPORT_PG2">#REF!</definedName>
    <definedName name="EST_95_PSC_REPORT_PG3">#REF!</definedName>
    <definedName name="EST_95_ROWS">#REF!</definedName>
    <definedName name="EST_95_WEL_REPORT">#REF!</definedName>
    <definedName name="EST_95_WGI_REPORT">#REF!</definedName>
    <definedName name="estte1">#REF!</definedName>
    <definedName name="ETC">#REF!</definedName>
    <definedName name="ETF">#REF!</definedName>
    <definedName name="ETOTAUTO">'[3]data entry'!#REF!</definedName>
    <definedName name="ETOTCPUC">'[3]data entry'!#REF!</definedName>
    <definedName name="ETOTENVR">'[3]data entry'!#REF!</definedName>
    <definedName name="ETOTFICA">'[3]data entry'!#REF!</definedName>
    <definedName name="ETOTFRAN">'[3]data entry'!#REF!</definedName>
    <definedName name="ETOTFUTA">'[3]data entry'!#REF!</definedName>
    <definedName name="ETOTMJMD">'[3]data entry'!#REF!</definedName>
    <definedName name="ETOTOCUP">'[3]data entry'!#REF!</definedName>
    <definedName name="ETOTOTHR">'[3]data entry'!#REF!</definedName>
    <definedName name="ETOTPTAX">'[3]data entry'!#REF!</definedName>
    <definedName name="ETOTPTAXFSV">'[3]data entry'!#REF!</definedName>
    <definedName name="ETOTRTD">'[3]data entry'!#REF!</definedName>
    <definedName name="ETOTSALE">'[3]data entry'!#REF!</definedName>
    <definedName name="ETOTSESA">'[3]data entry'!#REF!</definedName>
    <definedName name="ETS">#REF!</definedName>
    <definedName name="ETU">#REF!</definedName>
    <definedName name="ETX">#REF!</definedName>
    <definedName name="EUTILINTALLOC">'[3]data entry'!#REF!</definedName>
    <definedName name="EWGHTDEBT">'[24]Capital Structures'!$I$20</definedName>
    <definedName name="EWGHTEQUITY">'[24]Capital Structures'!$I$22</definedName>
    <definedName name="EWIPCMAFSV">'[3]data entry'!#REF!</definedName>
    <definedName name="EWIPFSV">'[3]data entry'!#REF!</definedName>
    <definedName name="EXP_FUNCT_ALLOC">'[25]07 BK - Funct Model'!$P$793:$AJ$908</definedName>
    <definedName name="exp1_funct_alloc" localSheetId="8">#REF!</definedName>
    <definedName name="exp1_funct_alloc">#REF!</definedName>
    <definedName name="expense" localSheetId="8">#REF!</definedName>
    <definedName name="expense">#REF!</definedName>
    <definedName name="Factor.Payroll">'[26]Payroll Allocator'!$C$8</definedName>
    <definedName name="Factor.Prod.Payroll.Demand">'[27]A-7'!$C$31</definedName>
    <definedName name="FE_EST_95_DETAIL_ANAL" localSheetId="8">#REF!</definedName>
    <definedName name="FE_EST_95_DETAIL_ANAL">#REF!</definedName>
    <definedName name="FE95_CHY_MEMO" localSheetId="8">#REF!</definedName>
    <definedName name="FE95_CHY_MEMO">#REF!</definedName>
    <definedName name="FE95_COLO_UTE_DEF_TAX" localSheetId="8">#REF!</definedName>
    <definedName name="FE95_COLO_UTE_DEF_TAX">#REF!</definedName>
    <definedName name="FE95_PSC_MEMO">#REF!</definedName>
    <definedName name="FE95_WEL_MEMO">#REF!</definedName>
    <definedName name="FE95_WGI_MEMO">#REF!</definedName>
    <definedName name="FEBAMT" localSheetId="6">[5]!amttable</definedName>
    <definedName name="FEBAMT" localSheetId="8">[5]!amttable</definedName>
    <definedName name="FEBAMT">[0]!amttable</definedName>
    <definedName name="FEBDT" localSheetId="6">[5]!dttable</definedName>
    <definedName name="FEBDT" localSheetId="8">[5]!dttable</definedName>
    <definedName name="FEBDT">[0]!dttable</definedName>
    <definedName name="finalpassnorth">'[19]Liabilities - Input - North'!$C$6</definedName>
    <definedName name="FITDED">'[4]AR-FIT'!#REF!</definedName>
    <definedName name="ForecastAlloc" localSheetId="8">#REF!</definedName>
    <definedName name="ForecastAlloc">#REF!</definedName>
    <definedName name="ForeFuncFactors" localSheetId="8">#REF!</definedName>
    <definedName name="ForeFuncFactors">#REF!</definedName>
    <definedName name="FORM_4562_ANAL_REPORT" localSheetId="8">#REF!</definedName>
    <definedName name="FORM_4562_ANAL_REPORT">#REF!</definedName>
    <definedName name="FORM_4562_ANAL_ROWS">#REF!</definedName>
    <definedName name="Format">Detail!$A$4:$M$868</definedName>
    <definedName name="FormatRange" localSheetId="6">#REF!</definedName>
    <definedName name="FormatRange" localSheetId="8">#REF!</definedName>
    <definedName name="FormatRange">#REF!</definedName>
    <definedName name="FOURTH_QTR_PUR_ANAL_ML_REPORT" localSheetId="6">#REF!</definedName>
    <definedName name="FOURTH_QTR_PUR_ANAL_ML_REPORT">#REF!</definedName>
    <definedName name="FOURTH_QTR_PUR_ANAL_ML_ROWS" localSheetId="6">#REF!</definedName>
    <definedName name="FOURTH_QTR_PUR_ANAL_ML_ROWS">#REF!</definedName>
    <definedName name="FOURTH_QTR_PUR_ANAL_REPORT">#REF!</definedName>
    <definedName name="FOURTH_QTR_PUR_ANAL_ROWS">#REF!</definedName>
    <definedName name="FSVLTD">'[3]data entry'!#REF!</definedName>
    <definedName name="FUEL">'[20]AH &amp; AI - O&amp;M'!#REF!</definedName>
    <definedName name="Fuel_Use_Lookup" localSheetId="8">#REF!</definedName>
    <definedName name="Fuel_Use_Lookup">#REF!</definedName>
    <definedName name="FUELCO_SALE_REPORT" localSheetId="8">#REF!</definedName>
    <definedName name="FUELCO_SALE_REPORT">#REF!</definedName>
    <definedName name="FuelTable" localSheetId="8">#REF!</definedName>
    <definedName name="FuelTable">#REF!</definedName>
    <definedName name="FuncAlloc">#REF!</definedName>
    <definedName name="furn_comp_book_depr_rate">#REF!</definedName>
    <definedName name="furn_comp_book_depr_rate_2000">#REF!</definedName>
    <definedName name="GADVEXP">'[3]data entry'!#REF!</definedName>
    <definedName name="GARPSCINT">'[3]data entry'!#REF!</definedName>
    <definedName name="Gas___Pre__81">'[23]Non-Statutory Deferred Taxes'!#REF!</definedName>
    <definedName name="gas_comp_book_depr_rate" localSheetId="8">#REF!</definedName>
    <definedName name="gas_comp_book_depr_rate">#REF!</definedName>
    <definedName name="gas_comp_book_depr_rate_2000" localSheetId="8">#REF!</definedName>
    <definedName name="gas_comp_book_depr_rate_2000">#REF!</definedName>
    <definedName name="Gas10A">[22]YTD!$AD$109,[22]YTD!$AD$105:$AD$106,[22]YTD!$AD$98:$AD$98,[22]YTD!$AD$15:$AD$93</definedName>
    <definedName name="Gas10DA">[22]YTD!$AD$122:$AD$207,[22]YTD!$AD$213,[22]YTD!$AD$217</definedName>
    <definedName name="Gas11DA">[22]YTD!$AE$122:$AE$207,[22]YTD!$AE$213,[22]YTD!$AE$217</definedName>
    <definedName name="Gas12A">[22]YTD!$AF$15:$AF$93,[22]YTD!$AF$98:$AF$98,[22]YTD!$AF$105:$AF$106,[22]YTD!$AF$109</definedName>
    <definedName name="Gas12DA">[22]YTD!$AF$122:$AF$207,[22]YTD!$AF$213,[22]YTD!$AF$217</definedName>
    <definedName name="Gas1A">[22]YTD!$U$15:$U$93,[22]YTD!$U$98:$U$98,[22]YTD!$U$105:$U$106,[22]YTD!$U$109</definedName>
    <definedName name="Gas1DA">[22]YTD!$U$122:$U$207,[22]YTD!$U$213,[22]YTD!$U$217</definedName>
    <definedName name="Gas2A">[22]YTD!$V$15:$V$93,[22]YTD!$V$98:$V$98,[22]YTD!$V$105:$V$106,[22]YTD!$V$109</definedName>
    <definedName name="Gas2DA">[22]YTD!$V$122:$V$207,[22]YTD!$V$213,[22]YTD!$V$217</definedName>
    <definedName name="Gas3A">[22]YTD!$W$109,[22]YTD!$W$105:$W$106,[22]YTD!$W$98:$W$98,[22]YTD!$W$15:$W$93</definedName>
    <definedName name="Gas3DA">[22]YTD!$W$122:$W$207,[22]YTD!$W$213,[22]YTD!$W$217</definedName>
    <definedName name="Gas4A">[22]YTD!$X$15:$X$93,[22]YTD!$X$98:$X$98,[22]YTD!$X$105:$X$106,[22]YTD!$X$109</definedName>
    <definedName name="Gas4DA">[22]YTD!$X$122:$X$207,[22]YTD!$X$213,[22]YTD!$X$217</definedName>
    <definedName name="Gas5A">[22]YTD!$Y$15:$Y$93,[22]YTD!$Y$98:$Y$98,[22]YTD!$Y$105:$Y$106,[22]YTD!$Y$109</definedName>
    <definedName name="Gas5DA">[22]YTD!$Y$122:$Y$207,[22]YTD!$Y$213,[22]YTD!$Y$217</definedName>
    <definedName name="Gas6A">[22]YTD!$Z$15:$Z$93,[22]YTD!$Z$98:$Z$98,[22]YTD!$Z$105:$Z$106,[22]YTD!$Z$109</definedName>
    <definedName name="Gas6DA">[22]YTD!$Z$122:$Z$207,[22]YTD!$Z$213,[22]YTD!$Z$217</definedName>
    <definedName name="Gas7A">[22]YTD!$AA$98:$AA$98,[22]YTD!$AA$105:$AA$106,[22]YTD!$AA$109,[22]YTD!$AA$15:$AA$93</definedName>
    <definedName name="Gas7DA">[22]YTD!$AA$122:$AA$207,[22]YTD!$AA$213,[22]YTD!$AA$217</definedName>
    <definedName name="Gas8A">[22]YTD!$AB$15:$AB$93,[22]YTD!$AB$98:$AB$98,[22]YTD!$AB$105:$AB$106,[22]YTD!$AB$109</definedName>
    <definedName name="Gas8DA">[22]YTD!$AB$217,[22]YTD!$AB$213,[22]YTD!$AB$122:$AB$207</definedName>
    <definedName name="Gas9A">[22]YTD!$AC$15:$AC$93,[22]YTD!$AC$98:$AC$98,[22]YTD!$AC$105:$AC$106,[22]YTD!$AC$109</definedName>
    <definedName name="Gas9DA">[22]YTD!$AC$122:$AC$207,[22]YTD!$AC$213,[22]YTD!$AC$217</definedName>
    <definedName name="GasAprilA">[10]YTD!$X$15:$X$29,[10]YTD!$X$31:$X$40,[10]YTD!$X$51:$X$52,[10]YTD!$X$56</definedName>
    <definedName name="GasAprilDA">[10]YTD!$X$70:$X$87,[10]YTD!$X$89:$X$101,[10]YTD!$X$105:$X$106,[10]YTD!$X$110</definedName>
    <definedName name="GasAugA">[10]YTD!$AB$15:$AB$29,[10]YTD!$AB$31:$AB$40,[10]YTD!$AB$51:$AB$52,[10]YTD!$AB$56</definedName>
    <definedName name="GasAugDA">[10]YTD!$AB$70:$AB$87,[10]YTD!$AB$89:$AB$101,[10]YTD!$AB$105:$AB$106,[10]YTD!$AB$110</definedName>
    <definedName name="GasDecA">[10]YTD!$AF$15:$AF$29,[10]YTD!$AF$31:$AF$40,[10]YTD!$AF$51:$AF$52,[10]YTD!$AF$56</definedName>
    <definedName name="GasDecDA">[10]YTD!$AF$70:$AF$87,[10]YTD!$AF$89:$AF$101,[10]YTD!$AF$105:$AF$106,[10]YTD!$AF$110</definedName>
    <definedName name="GasFebA">[10]YTD!$V$15:$V$29,[10]YTD!$V$31:$V$40,[10]YTD!$V$51:$V$52,[10]YTD!$V$56</definedName>
    <definedName name="GasFebDA">[10]YTD!$V$70:$V$87,[10]YTD!$V$89:$V$101,[10]YTD!$V$105:$V$106,[10]YTD!$V$110</definedName>
    <definedName name="GasJanA">[22]YTD!$U$15:$U$36,[22]YTD!$U$38:$U$93,[22]YTD!$U$98:$U$98,[22]YTD!$U$105:$U$106,[22]YTD!$U$109</definedName>
    <definedName name="GasJanDA">[10]YTD!$U$70:$U$87,[10]YTD!$U$89:$U$101,[10]YTD!$U$105:$U$106,[10]YTD!$U$110</definedName>
    <definedName name="GasJulyA">[10]YTD!$AA$51:$AA$52,[10]YTD!$AA$56,[10]YTD!$AA$31:$AA$40,[10]YTD!$AA$15:$AA$29</definedName>
    <definedName name="GasJulyDA">[10]YTD!$AA$70:$AA$87,[10]YTD!$AA$89:$AA$101,[10]YTD!$AA$105:$AA$106,[10]YTD!$AA$110</definedName>
    <definedName name="GasJuneA">[10]YTD!$Z$15:$Z$29,[10]YTD!$Z$31:$Z$40,[10]YTD!$Z$51:$Z$52,[10]YTD!$Z$56</definedName>
    <definedName name="GasJuneDA">[10]YTD!$Z$70:$Z$87,[10]YTD!$Z$89:$Z$101,[10]YTD!$Z$105:$Z$106,[10]YTD!$Z$110</definedName>
    <definedName name="GasMarchA">[10]YTD!$W$56,[10]YTD!$W$51:$W$52,[10]YTD!$W$31:$W$40,[10]YTD!$W$15:$W$29</definedName>
    <definedName name="GasMarchDA">[10]YTD!$W$70:$W$87,[10]YTD!$W$89:$W$101,[10]YTD!$W$105:$W$106,[10]YTD!$W$110</definedName>
    <definedName name="GasMayA">[10]YTD!$Y$56,[10]YTD!$Y$51:$Y$52,[10]YTD!$Y$31:$Y$40,[10]YTD!$Y$15:$Y$29</definedName>
    <definedName name="GasMayDA">[10]YTD!$Y$70:$Y$87,[10]YTD!$Y$89:$Y$101,[10]YTD!$Y$105:$Y$106,[10]YTD!$Y$110</definedName>
    <definedName name="GasNovA">[10]YTD!$AE$56,[10]YTD!$AD$51:$AD$52,[10]YTD!$AE$31:$AE$40,[10]YTD!$AD$15:$AD$29</definedName>
    <definedName name="GasNovDA">[10]YTD!$AD$70:$AD$87,[10]YTD!$AD$89:$AD$101,[10]YTD!$AD$105:$AD$106,[10]YTD!$AD$110</definedName>
    <definedName name="GasOctA">[10]YTD!$AC$15:$AC$29,[10]YTD!$AC$31:$AC$40,[10]YTD!$AC$51:$AC$52,[10]YTD!$AC$56</definedName>
    <definedName name="GasOctDA">[10]YTD!$AC$70:$AC$87,[10]YTD!$AC$89:$AC$101,[10]YTD!$AC$105:$AC$106,[10]YTD!$AC$110</definedName>
    <definedName name="GASSEPT" localSheetId="8">[10]YTD!#REF!</definedName>
    <definedName name="GASSEPT">[10]YTD!#REF!</definedName>
    <definedName name="GasSeptA">[10]YTD!#REF!,[10]YTD!#REF!,[10]YTD!#REF!,[10]YTD!#REF!</definedName>
    <definedName name="GasSeptD" localSheetId="8">[10]YTD!#REF!</definedName>
    <definedName name="GasSeptD">[10]YTD!#REF!</definedName>
    <definedName name="GasSeptDA" localSheetId="8">[10]YTD!#REF!,[10]YTD!#REF!,[10]YTD!#REF!,[10]YTD!#REF!</definedName>
    <definedName name="GasSeptDA">[10]YTD!#REF!,[10]YTD!#REF!,[10]YTD!#REF!,[10]YTD!#REF!</definedName>
    <definedName name="GCMNALOC_" localSheetId="8">'[3]data entry'!#REF!</definedName>
    <definedName name="GCMNALOC_">'[3]data entry'!#REF!</definedName>
    <definedName name="GDALL">[22]YTD!$T$121:$T$148,[22]YTD!$T$150:$T$208,[22]YTD!$T$212:$T$213,[22]YTD!$T$216:$T$217</definedName>
    <definedName name="GDEPCAC" localSheetId="8">'[3]data entry'!#REF!</definedName>
    <definedName name="GDEPCAC">'[3]data entry'!#REF!</definedName>
    <definedName name="GDTR">'[3]data entry'!#REF!</definedName>
    <definedName name="GendAlloc">#REF!</definedName>
    <definedName name="GendAlloc2">#REF!</definedName>
    <definedName name="GeneAlloc">#REF!</definedName>
    <definedName name="GeneAlloc2">#REF!</definedName>
    <definedName name="GFUCA">'[3]data entry'!#REF!</definedName>
    <definedName name="GFUS">#REF!</definedName>
    <definedName name="GINTALLOC">'[3]data entry'!#REF!</definedName>
    <definedName name="GMAS">'[3]data entry'!#REF!</definedName>
    <definedName name="GTOTAUTO">'[3]data entry'!#REF!</definedName>
    <definedName name="GTOTCPUC">'[3]data entry'!#REF!</definedName>
    <definedName name="GTOTENVR">'[3]data entry'!#REF!</definedName>
    <definedName name="GTOTFICA">'[3]data entry'!#REF!</definedName>
    <definedName name="GTOTFRAN">'[3]data entry'!#REF!</definedName>
    <definedName name="GTOTFUTA">'[3]data entry'!#REF!</definedName>
    <definedName name="GTOTMJMD">'[3]data entry'!#REF!</definedName>
    <definedName name="GTOTOCUP">'[3]data entry'!#REF!</definedName>
    <definedName name="GTOTOTHR">'[3]data entry'!#REF!</definedName>
    <definedName name="GTOTPTAX">'[3]data entry'!#REF!</definedName>
    <definedName name="GTOTRTD">'[3]data entry'!#REF!</definedName>
    <definedName name="GTOTSALE">'[3]data entry'!#REF!</definedName>
    <definedName name="GTOTSESA">'[3]data entry'!#REF!</definedName>
    <definedName name="GUTILINTALLOC">'[3]data entry'!#REF!</definedName>
    <definedName name="Header">#REF!</definedName>
    <definedName name="history" localSheetId="6">#REF!</definedName>
    <definedName name="history" localSheetId="8">#REF!</definedName>
    <definedName name="history">#REF!</definedName>
    <definedName name="HLP_DIV_RETIRE_TRFS_REPORT" localSheetId="6">#REF!</definedName>
    <definedName name="HLP_DIV_RETIRE_TRFS_REPORT" localSheetId="8">#REF!</definedName>
    <definedName name="HLP_DIV_RETIRE_TRFS_REPORT">#REF!</definedName>
    <definedName name="Huh" localSheetId="6">[5]!amttable</definedName>
    <definedName name="Huh" localSheetId="8">[5]!amttable</definedName>
    <definedName name="Huh">[0]!amttable</definedName>
    <definedName name="IMPORT" localSheetId="6">#REF!</definedName>
    <definedName name="IMPORT" localSheetId="8">#REF!</definedName>
    <definedName name="IMPORT">#REF!</definedName>
    <definedName name="Int_Nov_YTD" localSheetId="6">#REF!</definedName>
    <definedName name="Int_Nov_YTD" localSheetId="8">#REF!</definedName>
    <definedName name="Int_Nov_YTD">#REF!</definedName>
    <definedName name="INTACCR001" localSheetId="6">#REF!</definedName>
    <definedName name="INTACCR001" localSheetId="8">#REF!</definedName>
    <definedName name="INTACCR001">#REF!</definedName>
    <definedName name="INTACCR002">#REF!</definedName>
    <definedName name="INTACCR981">#REF!</definedName>
    <definedName name="INTACCR982">#REF!</definedName>
    <definedName name="INTACCR991">#REF!</definedName>
    <definedName name="INTACCR992">#REF!</definedName>
    <definedName name="INTSCH001">#REF!</definedName>
    <definedName name="INTSCH002">#REF!</definedName>
    <definedName name="INTSCH981">#REF!</definedName>
    <definedName name="INTSCH982">#REF!</definedName>
    <definedName name="INTSCH991">#REF!</definedName>
    <definedName name="INTSCH992">#REF!</definedName>
    <definedName name="ISDATE">'[12]Customer O&amp;M'!#REF!</definedName>
    <definedName name="JANAMT" localSheetId="6">[5]!amttable</definedName>
    <definedName name="JANAMT" localSheetId="8">[5]!amttable</definedName>
    <definedName name="JANAMT">[0]!amttable</definedName>
    <definedName name="JANDT" localSheetId="6">[5]!dttable</definedName>
    <definedName name="JANDT" localSheetId="8">[5]!dttable</definedName>
    <definedName name="JANDT">[0]!dttable</definedName>
    <definedName name="JULYAMT" localSheetId="6">[5]!amttable</definedName>
    <definedName name="JULYAMT" localSheetId="8">[5]!amttable</definedName>
    <definedName name="JULYAMT">[0]!amttable</definedName>
    <definedName name="JULYDT" localSheetId="6">[5]!dttable</definedName>
    <definedName name="JULYDT" localSheetId="8">[5]!dttable</definedName>
    <definedName name="JULYDT">[0]!dttable</definedName>
    <definedName name="JUNEAMT" localSheetId="6">[5]!amttable</definedName>
    <definedName name="JUNEAMT" localSheetId="8">[5]!amttable</definedName>
    <definedName name="JUNEAMT">[0]!amttable</definedName>
    <definedName name="JUNEDT" localSheetId="6">[5]!dttable</definedName>
    <definedName name="JUNEDT" localSheetId="8">[5]!dttable</definedName>
    <definedName name="JUNEDT">[0]!dttable</definedName>
    <definedName name="JUNK">[22]APRIL!$F$228,[22]APRIL!$F$229:$F$232,[22]APRIL!$F$235,[22]APRIL!$F$238:$F$243,[22]APRIL!$F$252:$F$253,[22]APRIL!$F$256:$F$261,[22]APRIL!$F$270:$F$275,[22]APRIL!$F$279,[22]APRIL!$F$282:$F$287,[22]APRIL!$F$300:$F$301,[22]APRIL!$F$304:$F$309,[22]APRIL!$F$318:$F$319,[22]APRIL!$F$322:$F$327</definedName>
    <definedName name="LABADJ" localSheetId="8">#REF!</definedName>
    <definedName name="LABADJ">#REF!</definedName>
    <definedName name="left">OFFSET(!A1,0,-1)</definedName>
    <definedName name="LEYDON_UNGND_STORAGE" localSheetId="8">#REF!</definedName>
    <definedName name="LEYDON_UNGND_STORAGE">#REF!</definedName>
    <definedName name="MARCHAMT" localSheetId="6">[5]!amttable</definedName>
    <definedName name="MARCHAMT" localSheetId="8">[5]!amttable</definedName>
    <definedName name="MARCHAMT">[0]!amttable</definedName>
    <definedName name="MARCHDT" localSheetId="6">[5]!dttable</definedName>
    <definedName name="MARCHDT" localSheetId="8">[5]!dttable</definedName>
    <definedName name="MARCHDT">[0]!dttable</definedName>
    <definedName name="Mass_Assets_Elec._Book_Depr_Rate" localSheetId="6">#REF!</definedName>
    <definedName name="Mass_Assets_Elec._Book_Depr_Rate" localSheetId="8">#REF!</definedName>
    <definedName name="Mass_Assets_Elec._Book_Depr_Rate">#REF!</definedName>
    <definedName name="Mass_Assets_Gas_Book_Depr_Rate" localSheetId="6">#REF!</definedName>
    <definedName name="Mass_Assets_Gas_Book_Depr_Rate" localSheetId="8">#REF!</definedName>
    <definedName name="Mass_Assets_Gas_Book_Depr_Rate">#REF!</definedName>
    <definedName name="MATALL" localSheetId="6">#REF!</definedName>
    <definedName name="MATALL" localSheetId="8">#REF!</definedName>
    <definedName name="MATALL">#REF!</definedName>
    <definedName name="mayAMT" localSheetId="6">[5]!amttable</definedName>
    <definedName name="mayAMT" localSheetId="8">[5]!amttable</definedName>
    <definedName name="mayAMT">[0]!amttable</definedName>
    <definedName name="mayDT" localSheetId="6">[5]!dttable</definedName>
    <definedName name="mayDT" localSheetId="8">[5]!dttable</definedName>
    <definedName name="mayDT">[0]!dttable</definedName>
    <definedName name="MEALAB" localSheetId="6">#REF!</definedName>
    <definedName name="MEALAB" localSheetId="8">#REF!</definedName>
    <definedName name="MEALAB">#REF!</definedName>
    <definedName name="MEAOTH" localSheetId="6">#REF!</definedName>
    <definedName name="MEAOTH" localSheetId="8">#REF!</definedName>
    <definedName name="MEAOTH">#REF!</definedName>
    <definedName name="MECLAB" localSheetId="6">#REF!</definedName>
    <definedName name="MECLAB" localSheetId="8">#REF!</definedName>
    <definedName name="MECLAB">#REF!</definedName>
    <definedName name="MECOTH">#REF!</definedName>
    <definedName name="MEDLAB">#REF!</definedName>
    <definedName name="MEDOTH">#REF!</definedName>
    <definedName name="MEHLAB">#REF!</definedName>
    <definedName name="MEHOTH">#REF!</definedName>
    <definedName name="MEKLAB">#REF!</definedName>
    <definedName name="MEKOTH">#REF!</definedName>
    <definedName name="MENOTH">#REF!</definedName>
    <definedName name="MENU">#REF!</definedName>
    <definedName name="MESLAB">#REF!</definedName>
    <definedName name="MESOTH">#REF!</definedName>
    <definedName name="MeterAlloc">#REF!</definedName>
    <definedName name="METERS_AND_TRANSFORMERS_REPORT">#REF!</definedName>
    <definedName name="meters_and_transformers_rows">#REF!</definedName>
    <definedName name="meters_and_transformers_summary_report">#REF!</definedName>
    <definedName name="METLAB">#REF!</definedName>
    <definedName name="METOTH">#REF!</definedName>
    <definedName name="MEVLAB">#REF!</definedName>
    <definedName name="MEVOTH">#REF!</definedName>
    <definedName name="MEYLAB">#REF!</definedName>
    <definedName name="MEYOTH">#REF!</definedName>
    <definedName name="MGALAB">#REF!</definedName>
    <definedName name="MGAOTH">#REF!</definedName>
    <definedName name="MGDLAB">#REF!</definedName>
    <definedName name="MGDOTH">#REF!</definedName>
    <definedName name="MGPLAB">#REF!</definedName>
    <definedName name="MGPOTH">#REF!</definedName>
    <definedName name="MGTLAB">#REF!</definedName>
    <definedName name="MGTOTH">#REF!</definedName>
    <definedName name="MGULAB">#REF!</definedName>
    <definedName name="MGUOTH">#REF!</definedName>
    <definedName name="MGXLAB">#REF!</definedName>
    <definedName name="MGXOTH">#REF!</definedName>
    <definedName name="ML_RETIRE_ANAL_REPORT">#REF!</definedName>
    <definedName name="ML_RETIRE_ANAL_ROWS">#REF!</definedName>
    <definedName name="ML_RETIRE_PUR_BY_3PARTY_COLUMNS">#REF!</definedName>
    <definedName name="ML_RETIRE_PUR_BY_3PARTY_REPORT">#REF!</definedName>
    <definedName name="ML_RETIRE_PUR_BY_3PARTY_ROWS">#REF!</definedName>
    <definedName name="ML_RETIRE_PUR_BY_PSC_REPORT">#REF!</definedName>
    <definedName name="ML_RETIRE_REPORT">#REF!</definedName>
    <definedName name="Module1.Deferred" localSheetId="11">[10]!Module1.Deferred</definedName>
    <definedName name="Module1.Deferred" localSheetId="0">[10]!Module1.Deferred</definedName>
    <definedName name="Module1.Deferred">[10]!Module1.Deferred</definedName>
    <definedName name="Module1.Print_Income1" localSheetId="11">[10]!Module1.Print_Income1</definedName>
    <definedName name="Module1.Print_Income1" localSheetId="0">[10]!Module1.Print_Income1</definedName>
    <definedName name="Module1.Print_Income1">[10]!Module1.Print_Income1</definedName>
    <definedName name="Months" localSheetId="8">#REF!</definedName>
    <definedName name="Months">#REF!</definedName>
    <definedName name="Months2" localSheetId="8">#REF!</definedName>
    <definedName name="Months2">#REF!</definedName>
    <definedName name="MSB" localSheetId="8">#REF!</definedName>
    <definedName name="MSB">#REF!</definedName>
    <definedName name="MSD">#REF!</definedName>
    <definedName name="MSEB">#REF!</definedName>
    <definedName name="MSED">#REF!</definedName>
    <definedName name="MSEF">#REF!</definedName>
    <definedName name="MSF">#REF!</definedName>
    <definedName name="MST">#REF!</definedName>
    <definedName name="MTALAB">#REF!</definedName>
    <definedName name="MTAOTH">#REF!</definedName>
    <definedName name="MTDLAB">#REF!</definedName>
    <definedName name="MTDOTH">#REF!</definedName>
    <definedName name="MTPLAB">#REF!</definedName>
    <definedName name="MTPOTH">#REF!</definedName>
    <definedName name="Natural_Fuels_Corporation">#REF!</definedName>
    <definedName name="NINTALLOC">'[3]data entry'!#REF!</definedName>
    <definedName name="NOVAMT" localSheetId="6">[5]!amttable</definedName>
    <definedName name="NOVAMT" localSheetId="8">[5]!amttable</definedName>
    <definedName name="NOVAMT">[0]!amttable</definedName>
    <definedName name="NOVDT" localSheetId="6">[5]!dttable</definedName>
    <definedName name="NOVDT" localSheetId="8">[5]!dttable</definedName>
    <definedName name="NOVDT">[0]!dttable</definedName>
    <definedName name="NOVEMBERAMT">#N/A</definedName>
    <definedName name="NOVEMBERDT">#N/A</definedName>
    <definedName name="OCTAMT" localSheetId="6">[5]!amttable</definedName>
    <definedName name="OCTAMT" localSheetId="8">[5]!amttable</definedName>
    <definedName name="OCTAMT">[0]!amttable</definedName>
    <definedName name="OCTDT" localSheetId="6">[5]!dttable</definedName>
    <definedName name="OCTDT" localSheetId="8">[5]!dttable</definedName>
    <definedName name="OCTDT">[0]!dttable</definedName>
    <definedName name="OCTOBERAMT">#N/A</definedName>
    <definedName name="OCTOBERDT">#N/A</definedName>
    <definedName name="OE96_COLO_UTE_DEF_TAX" localSheetId="6">#REF!</definedName>
    <definedName name="OE96_COLO_UTE_DEF_TAX" localSheetId="8">#REF!</definedName>
    <definedName name="OE96_COLO_UTE_DEF_TAX">#REF!</definedName>
    <definedName name="oe96_detail_anal" localSheetId="6">#REF!</definedName>
    <definedName name="oe96_detail_anal" localSheetId="8">#REF!</definedName>
    <definedName name="oe96_detail_anal">#REF!</definedName>
    <definedName name="OE96_MEMO" localSheetId="8">#REF!</definedName>
    <definedName name="OE96_MEMO">#REF!</definedName>
    <definedName name="OE96_MEMO_ROWS">#REF!</definedName>
    <definedName name="OEA092670LAB">#REF!</definedName>
    <definedName name="OEA092670OTH">#REF!</definedName>
    <definedName name="OEA092672LAB">#REF!</definedName>
    <definedName name="OEA092672OTH">#REF!</definedName>
    <definedName name="OEALAB">#REF!</definedName>
    <definedName name="OEAOTH">#REF!</definedName>
    <definedName name="OEBLAB">#REF!</definedName>
    <definedName name="OEBOTH">#REF!</definedName>
    <definedName name="OECLAB">#REF!</definedName>
    <definedName name="OECOTH">#REF!</definedName>
    <definedName name="OEDLAB">#REF!</definedName>
    <definedName name="OEDOTH">#REF!</definedName>
    <definedName name="OEE055720OTH">#REF!</definedName>
    <definedName name="OEE055750OTH">#REF!</definedName>
    <definedName name="OEEOTH">#REF!</definedName>
    <definedName name="OEF050110LAB">#REF!</definedName>
    <definedName name="OEF050110OTH">#REF!</definedName>
    <definedName name="OEF050120OTH">#REF!</definedName>
    <definedName name="OEF050130OTH">#REF!</definedName>
    <definedName name="OEF050170LAB">#REF!</definedName>
    <definedName name="OEF050170OTH">#REF!</definedName>
    <definedName name="OEF050190LAB">#REF!</definedName>
    <definedName name="OEF050190OTH">#REF!</definedName>
    <definedName name="OEF050195LAB">#REF!</definedName>
    <definedName name="OEF050195OTH">#REF!</definedName>
    <definedName name="OEF054710OTH">#REF!</definedName>
    <definedName name="OEF054720OTH">#REF!</definedName>
    <definedName name="OEF054730OTH">#REF!</definedName>
    <definedName name="OEF054750OTH">#REF!</definedName>
    <definedName name="OEFLAB">#REF!</definedName>
    <definedName name="OEFOTH">#REF!</definedName>
    <definedName name="OEG055730OTH">#REF!</definedName>
    <definedName name="OEGOTH">#REF!</definedName>
    <definedName name="OEHLAB">#REF!</definedName>
    <definedName name="OEHOTH">#REF!</definedName>
    <definedName name="OEIOTH">#REF!</definedName>
    <definedName name="OEJOTH">#REF!</definedName>
    <definedName name="OEKLAB">#REF!</definedName>
    <definedName name="OEKOTH">#REF!</definedName>
    <definedName name="OEMLAB">#REF!</definedName>
    <definedName name="OEMOTH">#REF!</definedName>
    <definedName name="OENOTH">#REF!</definedName>
    <definedName name="OEO055540OTH">#REF!</definedName>
    <definedName name="OEO055591OTH">#REF!</definedName>
    <definedName name="OEO055592OTH">#REF!</definedName>
    <definedName name="OEOOTH">#REF!</definedName>
    <definedName name="OEP055710LAB">#REF!</definedName>
    <definedName name="OEP055710OTH">#REF!</definedName>
    <definedName name="OEPLAB">#REF!</definedName>
    <definedName name="OEPOTH">#REF!</definedName>
    <definedName name="OEQ055510OTH">#REF!</definedName>
    <definedName name="OEQ055520OTH">#REF!</definedName>
    <definedName name="OEQ055530OTH">#REF!</definedName>
    <definedName name="OEQOTH">#REF!</definedName>
    <definedName name="OESLAB">#REF!</definedName>
    <definedName name="OESOTH">#REF!</definedName>
    <definedName name="OETLAB">#REF!</definedName>
    <definedName name="OETOTH">#REF!</definedName>
    <definedName name="OEVLAB">#REF!</definedName>
    <definedName name="OEVOTH">#REF!</definedName>
    <definedName name="OEYLAB">#REF!</definedName>
    <definedName name="OEYOTH">#REF!</definedName>
    <definedName name="OGA092670LAB">#REF!</definedName>
    <definedName name="OGA092670OTH">#REF!</definedName>
    <definedName name="OGA092672LAB">#REF!</definedName>
    <definedName name="OGA092672OTH">#REF!</definedName>
    <definedName name="OGALAB">#REF!</definedName>
    <definedName name="OGAOTH">#REF!</definedName>
    <definedName name="OGCLAB">#REF!</definedName>
    <definedName name="OGCOTH">#REF!</definedName>
    <definedName name="OGDLAB">#REF!</definedName>
    <definedName name="OGDOTH">#REF!</definedName>
    <definedName name="OGFOTH">#REF!</definedName>
    <definedName name="OGJOTH">#REF!</definedName>
    <definedName name="OGMLAB">#REF!</definedName>
    <definedName name="OGMOTH">#REF!</definedName>
    <definedName name="OGPLAB">#REF!</definedName>
    <definedName name="OGPOTH">#REF!</definedName>
    <definedName name="OGROTH">#REF!</definedName>
    <definedName name="OGSLAB">#REF!</definedName>
    <definedName name="OGSOTH">#REF!</definedName>
    <definedName name="OGTLAB">#REF!</definedName>
    <definedName name="OGTOTH">#REF!</definedName>
    <definedName name="OGULAB">#REF!</definedName>
    <definedName name="OGUOTH">#REF!</definedName>
    <definedName name="OGXLAB">#REF!</definedName>
    <definedName name="OGXOTH">#REF!</definedName>
    <definedName name="OH_Factor_Distribution">#REF!</definedName>
    <definedName name="OH_FACTOR_GEN_PROP">#REF!</definedName>
    <definedName name="On_Off_Peak_COAL_FOM">#REF!</definedName>
    <definedName name="OnOffPkHrs">#REF!</definedName>
    <definedName name="Option_Account">#REF!</definedName>
    <definedName name="Option_Other">#REF!</definedName>
    <definedName name="OTALAB">#REF!</definedName>
    <definedName name="OTAOTH">#REF!</definedName>
    <definedName name="OTCLAB">#REF!</definedName>
    <definedName name="OTCOTH">#REF!</definedName>
    <definedName name="OTDLAB">#REF!</definedName>
    <definedName name="OTDOTH">#REF!</definedName>
    <definedName name="OTFOTH">#REF!</definedName>
    <definedName name="OTGOTH">#REF!</definedName>
    <definedName name="Other_WestGas_Supply_Loc_Code_Report">#REF!</definedName>
    <definedName name="Other10A">[22]YTD!$BF$109,[22]YTD!$BF$105:$BF$106,[22]YTD!$BF$98:$BF$98,[22]YTD!$BF$15:$BF$93</definedName>
    <definedName name="Other10DA">[22]YTD!$BF$217,[22]YTD!$BF$213,[22]YTD!$BF$122:$BF$207</definedName>
    <definedName name="Other11A">[22]YTD!$BG$15:$BG$93,[22]YTD!$BG$98:$BG$98,[22]YTD!$BG$105:$BG$106,[22]YTD!$BG$109</definedName>
    <definedName name="other11da">[22]YTD!$BF$217,[22]YTD!$BF$213,[22]YTD!$BF$122:$BF$207</definedName>
    <definedName name="Other12A">[22]YTD!$BH$15:$BH$93,[22]YTD!$BH$98:$BH$98,[22]YTD!$BH$105:$BH$106,[22]YTD!$BH$109</definedName>
    <definedName name="Other12DA">[22]YTD!$BH$122:$BH$207,[22]YTD!$BH$213,[22]YTD!$BH$217</definedName>
    <definedName name="Other1A">[22]YTD!$AW$15:$AW$93,[22]YTD!$AW$98:$AW$98,[22]YTD!$AW$105:$AW$106,[22]YTD!$AW$109</definedName>
    <definedName name="Other1Da">[22]YTD!$AW$122:$AW$207,[22]YTD!$AW$213,[22]YTD!$AW$217</definedName>
    <definedName name="Other2A">[22]YTD!$AX$109,[22]YTD!$AX$105:$AX$106,[22]YTD!$AX$98:$AX$98,[22]YTD!$AX$15:$AX$93</definedName>
    <definedName name="Other2DA">[22]YTD!$AX$213,[22]YTD!$AX$217,[22]YTD!$AX$122:$AX$207</definedName>
    <definedName name="Other3A">[22]YTD!$AY$15:$AY$93,[22]YTD!$AY$98:$AY$99,[22]YTD!$AY$105:$AY$106,[22]YTD!$AY$109</definedName>
    <definedName name="Other3DA">[22]YTD!$AY$213,[22]YTD!$AY$217,[22]YTD!$AY$122:$AY$207</definedName>
    <definedName name="Other4A">[22]YTD!$AZ$109,[22]YTD!$AZ$105:$AZ$106,[22]YTD!$AZ$98:$AZ$98,[22]YTD!$AZ$15:$AZ$93</definedName>
    <definedName name="Other4Da">[22]YTD!$AZ$122:$AZ$207,[22]YTD!$AZ$213,[22]YTD!$AZ$217</definedName>
    <definedName name="Other5A">[22]YTD!$BA$15:$BA$93,[22]YTD!$BA$98:$BA$98,[22]YTD!$BA$105:$BA$106,[22]YTD!$BA$109</definedName>
    <definedName name="Other5Da">[22]YTD!$BA$217,[22]YTD!$BA$213,[22]YTD!$BA$122:$BA$207</definedName>
    <definedName name="Other6DA">[22]YTD!$BB$122:$BB$207,[22]YTD!$BB$213,[22]YTD!$BB$217</definedName>
    <definedName name="Other7A">[22]YTD!$BC$15:$BC$93,[22]YTD!$BC$98:$BC$98,[22]YTD!$BC$105:$BC$106,[22]YTD!$BC$109</definedName>
    <definedName name="Other7DA">[22]YTD!$BC$217,[22]YTD!$BC$213,[22]YTD!$BC$122:$BC$207</definedName>
    <definedName name="Other8A">[22]YTD!$BD$109,[22]YTD!$BD$105:$BD$106,[22]YTD!$BD$98:$BD$98,[22]YTD!$BD$15:$BD$93</definedName>
    <definedName name="Other8DA">[22]YTD!$BD$122:$BD$207,[22]YTD!$BD$213,[22]YTD!$BD$217</definedName>
    <definedName name="Other9A">[22]YTD!$BE$15:$BE$93,[22]YTD!$BE$98:$BE$98,[22]YTD!$BE$105:$BE$106,[22]YTD!$BE$109</definedName>
    <definedName name="Other9DA">[22]YTD!$BE$123:$BE$207,[22]YTD!$BE$213,[22]YTD!$BE$217</definedName>
    <definedName name="OtherAprilA">[10]YTD!$AL$15:$AL$29,[10]YTD!$AL$31:$AL$40,[10]YTD!$AL$51:$AL$52,[10]YTD!$AL$56</definedName>
    <definedName name="OtherAprilDA">[10]YTD!$AL$70:$AL$87,[10]YTD!$AL$89:$AL$101,[10]YTD!$AL$105:$AL$106,[10]YTD!$AL$110</definedName>
    <definedName name="OtherArpilA">[22]YTD!$AZ$109,[22]YTD!$AZ$105:$AZ$106,[22]YTD!$AZ$98:$AZ$98,[22]YTD!$AZ$15:$AZ$93</definedName>
    <definedName name="OtherAugA">[10]YTD!$AP$15:$AP$29,[10]YTD!$AP$31:$AP$40,[10]YTD!$AP$51:$AP$52,[10]YTD!$AP$56</definedName>
    <definedName name="OtherAugDa">[10]YTD!$AP$70:$AP$87,[10]YTD!$AP$89:$AP$101,[10]YTD!$AP$105:$AP$106,[10]YTD!$AP$110</definedName>
    <definedName name="OtherDecA">[10]YTD!$AT$15:$AT$29,[10]YTD!$AT$31:$AT$40,[10]YTD!$AT$51:$AT$52,[10]YTD!$AT$56</definedName>
    <definedName name="OtherDecDA">[10]YTD!$AT$70:$AT$87,[10]YTD!$AT$89:$AT$101,[10]YTD!$AT$105:$AT$106,[10]YTD!$AT$110</definedName>
    <definedName name="OtherFebA">[10]YTD!$AJ$15:$AJ$29,[10]YTD!$AJ$31:$AJ$40,[10]YTD!$AJ$51:$AJ$52,[10]YTD!$AJ$56</definedName>
    <definedName name="OtherFebDA">[10]YTD!$AJ$70:$AJ$87,[10]YTD!$AJ$89:$AJ$101,[10]YTD!$AJ$105:$AJ$106,[10]YTD!$AJ$110</definedName>
    <definedName name="OtherJanA">[22]YTD!$AW$15:$AW$36,[22]YTD!$AW$38:$AW$93,[22]YTD!$AW$98:$AW$98,[22]YTD!$AW$105:$AW$106,[22]YTD!$AW$109</definedName>
    <definedName name="OtherJanDA">[10]YTD!$AI$70:$AI$87,[10]YTD!$AI$89:$AI$101,[10]YTD!$AI$105:$AI$106,[10]YTD!$AI$110</definedName>
    <definedName name="OtherJulyA">[10]YTD!$AO$56,[10]YTD!$AO$51:$AO$52,[10]YTD!$AO$32:$AO$40,[10]YTD!$AO$31:$AO$32,[10]YTD!$AO$31:$AO$32,[10]YTD!$AO$15:$AO$29</definedName>
    <definedName name="OtherJulyDA">[10]YTD!$AO$70:$AO$87,[10]YTD!$AO$89:$AO$101,[10]YTD!$AO$105:$AO$106,[10]YTD!$AO$110</definedName>
    <definedName name="OtherJuneA">[10]YTD!$AN$15:$AN$29,[10]YTD!$AN$31:$AN$40,[10]YTD!$AN$51:$AN$52,[10]YTD!$AN$56</definedName>
    <definedName name="OtherJuneDA">[10]YTD!$AN$70:$AN$87,[10]YTD!$AN$89:$AN$101,[10]YTD!$AN$105:$AN$106,[10]YTD!$AN$110</definedName>
    <definedName name="Otherm6A">[22]YTD!$BB$109,[22]YTD!$BB$105:$BB$106,[22]YTD!$BB$98:$BB$98,[22]YTD!$BB$15:$BB$93</definedName>
    <definedName name="OtherMarchA">[10]YTD!$AK$56,[10]YTD!$AK$51:$AK$52,[10]YTD!$AK$31:$AK$40,[10]YTD!$AK$15:$AK$29</definedName>
    <definedName name="OtherMarchDA">[10]YTD!$AK$70:$AK$87,[10]YTD!$AK$89:$AK$101,[10]YTD!$AK$105:$AK$106,[10]YTD!$AK$110</definedName>
    <definedName name="OtherMayA">[10]YTD!$AM$56,[10]YTD!$AM$51:$AM$52,[10]YTD!$AM$31:$AM$40,[10]YTD!$AM$15:$AM$29</definedName>
    <definedName name="OtherMayDA">[10]YTD!$AM$70:$AM$87,[10]YTD!$AM$89:$AM$101,[10]YTD!$AM$105:$AM$106,[10]YTD!$AM$110</definedName>
    <definedName name="OtherNovA">[10]YTD!$AR$15:$AR$29,[10]YTD!$AR$31:$AR$40,[10]YTD!$AR$51:$AR$52,[10]YTD!$AR$56</definedName>
    <definedName name="OtherNovDA">[10]YTD!$AS$70:$AS$87,[10]YTD!$AR$89:$AR$101,[10]YTD!$AR$105:$AR$106,[10]YTD!$AR$110</definedName>
    <definedName name="OtherOctA">[10]YTD!$AQ$56,[10]YTD!$AQ$51:$AQ$52,[10]YTD!$AQ$31:$AQ$40,[10]YTD!$AQ$15:$AQ$29</definedName>
    <definedName name="OtherOctDA">[10]YTD!$AR$70:$AR$86,[10]YTD!$AQ$89:$AQ$101,[10]YTD!$AQ$105:$AQ$106,[10]YTD!$AQ$110</definedName>
    <definedName name="OTHERSEPT" localSheetId="8">[10]YTD!#REF!</definedName>
    <definedName name="OTHERSEPT">[10]YTD!#REF!</definedName>
    <definedName name="OtherSeptA">[10]YTD!#REF!,[10]YTD!#REF!,[10]YTD!#REF!,[10]YTD!#REF!</definedName>
    <definedName name="OtherSeptDA" localSheetId="8">[10]YTD!$AQ$70:$AQ$86,[10]YTD!#REF!,[10]YTD!#REF!,[10]YTD!#REF!</definedName>
    <definedName name="OtherSeptDA">[10]YTD!$AQ$70:$AQ$86,[10]YTD!#REF!,[10]YTD!#REF!,[10]YTD!#REF!</definedName>
    <definedName name="OTMLAB" localSheetId="8">#REF!</definedName>
    <definedName name="OTMLAB">#REF!</definedName>
    <definedName name="OTMOTH" localSheetId="8">#REF!</definedName>
    <definedName name="OTMOTH">#REF!</definedName>
    <definedName name="OTPLAB">#REF!</definedName>
    <definedName name="OTPOTH">#REF!</definedName>
    <definedName name="OTQLAB">#REF!</definedName>
    <definedName name="Overhead_Factor">#REF!</definedName>
    <definedName name="PAGE">#N/A</definedName>
    <definedName name="PAGE4">#N/A</definedName>
    <definedName name="PageCommand">[16]ReportScript!#REF!</definedName>
    <definedName name="PageMember">[16]ReportScript!#REF!</definedName>
    <definedName name="PArea" localSheetId="8">#REF!</definedName>
    <definedName name="PArea">#REF!</definedName>
    <definedName name="PFSUM" localSheetId="8">#REF!</definedName>
    <definedName name="PFSUM">#REF!</definedName>
    <definedName name="PG">'[2]14802'!$A$1:$R$53</definedName>
    <definedName name="Plant">#REF!</definedName>
    <definedName name="Planta">[21]PLANT!$A$1:$V$58</definedName>
    <definedName name="PP">'[17]AL - CWC'!#REF!</definedName>
    <definedName name="PPE_DCAS_ROWS" localSheetId="8">#REF!</definedName>
    <definedName name="PPE_DCAS_ROWS">#REF!</definedName>
    <definedName name="prcCloseAMT">"FEBAMT"</definedName>
    <definedName name="prcCloseDT">#N/A</definedName>
    <definedName name="PREPPEN">'[3]data entry'!#REF!</definedName>
    <definedName name="PREVNOPD">#N/A</definedName>
    <definedName name="PriDAlloc">#REF!</definedName>
    <definedName name="PRINT">#REF!</definedName>
    <definedName name="_xlnm.Print_Area" localSheetId="6">'FCG - Cash Flow Actuals August'!$A$3:$U$47</definedName>
    <definedName name="_xlnm.Print_Area" localSheetId="7">'IO Detail Actuals'!$A$3:$K$6</definedName>
    <definedName name="_xlnm.Print_Area" localSheetId="8">#REF!</definedName>
    <definedName name="_xlnm.Print_Area">#REF!</definedName>
    <definedName name="Print_Area_MI" localSheetId="6">#REF!</definedName>
    <definedName name="Print_Area_MI" localSheetId="8">#REF!</definedName>
    <definedName name="Print_Area_MI">#REF!</definedName>
    <definedName name="Print_Elec_Com_Gen_Anal" localSheetId="6">#REF!</definedName>
    <definedName name="Print_Elec_Com_Gen_Anal" localSheetId="8">#REF!</definedName>
    <definedName name="Print_Elec_Com_Gen_Anal">#REF!</definedName>
    <definedName name="PRINT_T8004_HLPRET96_DATA">#REF!</definedName>
    <definedName name="_xlnm.Print_Titles" localSheetId="6">'FCG - Cash Flow Actuals August'!$A:$A,'FCG - Cash Flow Actuals August'!$3:$7</definedName>
    <definedName name="Print_Titles_MI" localSheetId="6">#REF!</definedName>
    <definedName name="Print_Titles_MI" localSheetId="8">#REF!</definedName>
    <definedName name="Print_Titles_MI">#REF!</definedName>
    <definedName name="PrintArea" localSheetId="6">#REF!</definedName>
    <definedName name="PrintArea" localSheetId="8">#REF!</definedName>
    <definedName name="PrintArea">#REF!</definedName>
    <definedName name="ProddAlloc" localSheetId="6">#REF!</definedName>
    <definedName name="ProddAlloc" localSheetId="8">#REF!</definedName>
    <definedName name="ProddAlloc">#REF!</definedName>
    <definedName name="PSC_ACCUM_DEPR_RES_REPORT">#REF!</definedName>
    <definedName name="PSC_BOOK_DEPR_EXPENSE_">#REF!</definedName>
    <definedName name="PSC_COM_POLL_CONT_REPORT">#REF!</definedName>
    <definedName name="PSC_CUST_ADV_COLUMNS">#REF!</definedName>
    <definedName name="PSC_CUST_ADV_REPORT">#REF!</definedName>
    <definedName name="PSC_CUST_ADV_ROWS">#REF!</definedName>
    <definedName name="PSC_DCAS_ACRS">#REF!</definedName>
    <definedName name="PSC_DCAS_ADR">#REF!</definedName>
    <definedName name="PSC_DCAS_COLUMNS">#REF!</definedName>
    <definedName name="PSC_DCAS_DB">#REF!</definedName>
    <definedName name="PSC_DCAS_DDB">#REF!</definedName>
    <definedName name="PSC_DCAS_MACRS">#REF!</definedName>
    <definedName name="PSC_DCAS_NONACRS">#REF!</definedName>
    <definedName name="PSC_DCAS_NONDEPRE">#REF!</definedName>
    <definedName name="PSC_DCAS_NONDEPRGS">#REF!</definedName>
    <definedName name="PSC_DCAS_NONDEPRO">#REF!</definedName>
    <definedName name="PSC_DCAS_ROWS">#REF!</definedName>
    <definedName name="PSC_DCAS_STLINE">#REF!</definedName>
    <definedName name="PSC_DCAS_TAXBASIS">#REF!</definedName>
    <definedName name="PSC_DEPR_CAP_ANAL_REPORT">#REF!</definedName>
    <definedName name="PSC_EMER_FAC">#REF!</definedName>
    <definedName name="PSC_ML_AMORT_COLUMNS">#REF!</definedName>
    <definedName name="PSC_ML_AMORT_REPORT">#REF!</definedName>
    <definedName name="PSC_ML_AMORT_ROWS">#REF!</definedName>
    <definedName name="PSC_ML_RETIRE_PUR_BY_3PARTY_REPORT">#REF!</definedName>
    <definedName name="PSC_ML_RETIRE_PUR_BY_3PARTY_ROWS">#REF!</definedName>
    <definedName name="PSC_ML_TAX_BASIS_ADDITIONS">#REF!</definedName>
    <definedName name="PSC_ML_TAX_BASIS_ADDITIONS_ROWS">#REF!</definedName>
    <definedName name="PSC_MTRS_TRFS_COLUMNS">#REF!</definedName>
    <definedName name="PSC_MTRS_TRFS_DETAIL_REPORT">#REF!</definedName>
    <definedName name="PSC_MTRS_TRFS_REPORT">#REF!</definedName>
    <definedName name="PSC_MTRS_TRFS_ROWS">#REF!</definedName>
    <definedName name="PSC_P24_DETAIL_COLUMNS">#REF!</definedName>
    <definedName name="PSC_P24_DETAIL_COMMON">#REF!</definedName>
    <definedName name="PSC_P24_DETAIL_ELECTRIC">#REF!</definedName>
    <definedName name="PSC_P24_DETAIL_GAS">#REF!</definedName>
    <definedName name="PSC_P24_DETAIL_ROWS">#REF!</definedName>
    <definedName name="PSC_P24_DETAILED_ROWS">#REF!</definedName>
    <definedName name="PSC_P24_REPORT">#REF!</definedName>
    <definedName name="PSC_P24_ROWS">#REF!</definedName>
    <definedName name="PSC_PLT_TRFS_BETWEEN_FGROUPS_REPORT">#REF!</definedName>
    <definedName name="PSC_POLL_CONT_RETIRE_REPORT">#REF!</definedName>
    <definedName name="PSC_POLL_CONT_RETIRE_ROWS">#REF!</definedName>
    <definedName name="PSC_POLL_CONT_SUM_REPORT">#REF!</definedName>
    <definedName name="PSC_POLL_CONTROL_RETIRE_COLUMNS">#REF!</definedName>
    <definedName name="PSC_PPE_REPORT">#REF!</definedName>
    <definedName name="PSC_PPE_ROWS">#REF!</definedName>
    <definedName name="PSC_RAR1_REPORT">#REF!</definedName>
    <definedName name="PSC_RAR1_ROWS">#REF!</definedName>
    <definedName name="PSC_RAR6_REPORT">#REF!</definedName>
    <definedName name="PSC_RAR6_ROWS">#REF!</definedName>
    <definedName name="PSC_RAR6_SUM_REPORT">#REF!</definedName>
    <definedName name="PSC_RELOCA_PMTS_REPORT">#REF!</definedName>
    <definedName name="PSC_TAX_BASIS_ADDITIONS_BLDGS">#REF!</definedName>
    <definedName name="PSC_TAX_BASIS_ADDITIONS_COLUMNS">#REF!</definedName>
    <definedName name="PSC_TAX_BASIS_ADDITIONS_REPORT">#REF!</definedName>
    <definedName name="PSC_TAX_BASIS_ADDITIONS_ROWS">#REF!</definedName>
    <definedName name="PSC_TAX_BASIS_BLDGS_REPORT">#REF!</definedName>
    <definedName name="psc_wgs_tax_class_combined_report">#REF!</definedName>
    <definedName name="PURPWR" localSheetId="6">'[20]AH &amp; AI - O&amp;M'!#REF!</definedName>
    <definedName name="PURPWR">'[20]AH &amp; AI - O&amp;M'!#REF!</definedName>
    <definedName name="q" localSheetId="6" hidden="1">{"MATALL",#N/A,FALSE,"Sheet4";"matclass",#N/A,FALSE,"Sheet4"}</definedName>
    <definedName name="q" localSheetId="8" hidden="1">{"MATALL",#N/A,FALSE,"Sheet4";"matclass",#N/A,FALSE,"Sheet4"}</definedName>
    <definedName name="q" hidden="1">{"MATALL",#N/A,FALSE,"Sheet4";"matclass",#N/A,FALSE,"Sheet4"}</definedName>
    <definedName name="QF">#REF!</definedName>
    <definedName name="Query3">#REF!</definedName>
    <definedName name="Range_AllET">[16]Parameters!#REF!</definedName>
    <definedName name="RangeVar" localSheetId="6">#REF!</definedName>
    <definedName name="RangeVar" localSheetId="8">#REF!</definedName>
    <definedName name="RangeVar">#REF!</definedName>
    <definedName name="RATE" localSheetId="6">#REF!</definedName>
    <definedName name="RATE" localSheetId="8">#REF!</definedName>
    <definedName name="RATE">#REF!</definedName>
    <definedName name="RawData">#REF!</definedName>
    <definedName name="RDATE">'[3]data entry'!$A$22</definedName>
    <definedName name="RED_CEDAR_COLUMNS">#REF!</definedName>
    <definedName name="RED_CEDAR_REPORT">#REF!</definedName>
    <definedName name="RED_CEDAR_ROWS">#REF!</definedName>
    <definedName name="REE044700OTH">#REF!</definedName>
    <definedName name="REEOTH">#REF!</definedName>
    <definedName name="Reg_Amort">'[28]Electric - FY1997'!#REF!</definedName>
    <definedName name="REGULATEDTABLE" localSheetId="6">#REF!</definedName>
    <definedName name="REGULATEDTABLE" localSheetId="8">#REF!</definedName>
    <definedName name="REGULATEDTABLE">#REF!</definedName>
    <definedName name="REOOTH" localSheetId="6">#REF!</definedName>
    <definedName name="REOOTH" localSheetId="8">#REF!</definedName>
    <definedName name="REOOTH">#REF!</definedName>
    <definedName name="RepAll" localSheetId="6">#REF!</definedName>
    <definedName name="RepAll" localSheetId="8">#REF!</definedName>
    <definedName name="RepAll">#REF!</definedName>
    <definedName name="RepAllHead">#REF!</definedName>
    <definedName name="RepData">#REF!</definedName>
    <definedName name="RepDollars">#REF!</definedName>
    <definedName name="REPORT_C24">#REF!</definedName>
    <definedName name="REPORT_PLT_TRFS_BETWEEN_FGROUPS_BY_TAX_CLASS">#REF!</definedName>
    <definedName name="ReportCol1">[29]Report!#REF!</definedName>
    <definedName name="ReportRange" localSheetId="6">#REF!</definedName>
    <definedName name="ReportRange" localSheetId="8">#REF!</definedName>
    <definedName name="ReportRange">#REF!</definedName>
    <definedName name="RepPercent" localSheetId="6">#REF!</definedName>
    <definedName name="RepPercent" localSheetId="8">#REF!</definedName>
    <definedName name="RepPercent">#REF!</definedName>
    <definedName name="REUOTH" localSheetId="6">#REF!</definedName>
    <definedName name="REUOTH" localSheetId="8">#REF!</definedName>
    <definedName name="REUOTH">#REF!</definedName>
    <definedName name="RGE148900OTH">#REF!</definedName>
    <definedName name="RGE148931OTH">#REF!</definedName>
    <definedName name="RGE148950OTH">#REF!</definedName>
    <definedName name="RGE148951OTH">#REF!</definedName>
    <definedName name="RGEOTH">#REF!</definedName>
    <definedName name="RGOOTH">#REF!</definedName>
    <definedName name="RGUOTH">#REF!</definedName>
    <definedName name="right">OFFSET(!A1,0,1)</definedName>
    <definedName name="RLTD" localSheetId="8">'[3]data entry'!#REF!</definedName>
    <definedName name="RLTD">'[3]data entry'!#REF!</definedName>
    <definedName name="roasens1">'[19]Liabilities - Input - North'!$E$100</definedName>
    <definedName name="ROE" localSheetId="8">#REF!</definedName>
    <definedName name="ROE">#REF!</definedName>
    <definedName name="row_blank">'[15]R-Sched Sample'!#REF!,'[15]R-Sched Sample'!$14:$14,'[15]R-Sched Sample'!$21:$21,'[15]R-Sched Sample'!$28:$28,'[15]R-Sched Sample'!$31:$31,'[15]R-Sched Sample'!$39:$39,'[15]R-Sched Sample'!$45:$45</definedName>
    <definedName name="row_data">'[15]R-Sched Sample'!$7:$11,'[15]R-Sched Sample'!$8:$12,'[15]R-Sched Sample'!$15:$19,'[15]R-Sched Sample'!$22:$26,'[15]R-Sched Sample'!$29:$30,'[15]R-Sched Sample'!$33:$37,'[15]R-Sched Sample'!$40:$43</definedName>
    <definedName name="row_header" localSheetId="8">'[15]R-Sched Sample'!#REF!,'[15]R-Sched Sample'!#REF!,'[15]R-Sched Sample'!#REF!,'[15]R-Sched Sample'!$H$5,'[15]R-Sched Sample'!#REF!,'[15]R-Sched Sample'!$5:$5,'[15]R-Sched Sample'!#REF!,'[15]R-Sched Sample'!#REF!,'[15]R-Sched Sample'!#REF!,'[15]R-Sched Sample'!$H$5,'[15]R-Sched Sample'!#REF!,'[15]R-Sched Sample'!$6:$6,'[15]R-Sched Sample'!$32:$32</definedName>
    <definedName name="row_header">'[15]R-Sched Sample'!#REF!,'[15]R-Sched Sample'!#REF!,'[15]R-Sched Sample'!#REF!,'[15]R-Sched Sample'!$H$5,'[15]R-Sched Sample'!#REF!,'[15]R-Sched Sample'!$5:$5,'[15]R-Sched Sample'!#REF!,'[15]R-Sched Sample'!#REF!,'[15]R-Sched Sample'!#REF!,'[15]R-Sched Sample'!$H$5,'[15]R-Sched Sample'!#REF!,'[15]R-Sched Sample'!$6:$6,'[15]R-Sched Sample'!$32:$32</definedName>
    <definedName name="RowCommand" localSheetId="8">[16]ReportScript!#REF!</definedName>
    <definedName name="RowCommand">[16]ReportScript!#REF!</definedName>
    <definedName name="RowMember" localSheetId="8">[16]ReportScript!#REF!</definedName>
    <definedName name="RowMember">[16]ReportScript!#REF!</definedName>
    <definedName name="ROWS_C24" localSheetId="8">#REF!</definedName>
    <definedName name="ROWS_C24">#REF!</definedName>
    <definedName name="Rpt2Act" localSheetId="8">#REF!</definedName>
    <definedName name="Rpt2Act">#REF!</definedName>
    <definedName name="Rpt2ActTot" localSheetId="8">#REF!</definedName>
    <definedName name="Rpt2ActTot">#REF!</definedName>
    <definedName name="Rpt2Var">#REF!</definedName>
    <definedName name="Rpt2VarTot">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#REF!</definedName>
    <definedName name="RTEOTH">#REF!</definedName>
    <definedName name="RTOOTH">#REF!</definedName>
    <definedName name="RTUOTH">#REF!</definedName>
    <definedName name="SAPBEXhrIndnt" hidden="1">"Wide"</definedName>
    <definedName name="SAPCrosstab1">'IO Detail Actuals'!$D$5:$T$29</definedName>
    <definedName name="SAPCrosstab2">#REF!</definedName>
    <definedName name="SAPsysID" hidden="1">"708C5W7SBKP804JT78WJ0JNKI"</definedName>
    <definedName name="SAPwbID" hidden="1">"ARS"</definedName>
    <definedName name="Scale">[16]ReportScript!#REF!</definedName>
    <definedName name="SEC_1341_COLUMNS" localSheetId="8">#REF!</definedName>
    <definedName name="SEC_1341_COLUMNS">#REF!</definedName>
    <definedName name="SEC_1341_REPORT" localSheetId="8">#REF!</definedName>
    <definedName name="SEC_1341_REPORT">#REF!</definedName>
    <definedName name="SEC_1341_ROWS" localSheetId="8">#REF!</definedName>
    <definedName name="SEC_1341_ROWS">#REF!</definedName>
    <definedName name="SEPTAMT" localSheetId="6">[5]!amttable</definedName>
    <definedName name="SEPTAMT" localSheetId="8">[5]!amttable</definedName>
    <definedName name="SEPTAMT">[0]!amttable</definedName>
    <definedName name="SEPTDT" localSheetId="6">[5]!dttable</definedName>
    <definedName name="SEPTDT" localSheetId="8">[5]!dttable</definedName>
    <definedName name="SEPTDT">[0]!dttable</definedName>
    <definedName name="SEPTEMBERAMT">#N/A</definedName>
    <definedName name="SEPTEMBERDT">#N/A</definedName>
    <definedName name="SHARES" localSheetId="6">#REF!</definedName>
    <definedName name="SHARES" localSheetId="8">#REF!</definedName>
    <definedName name="SHARES">#REF!</definedName>
    <definedName name="SmallStats" localSheetId="6">#REF!</definedName>
    <definedName name="SmallStats" localSheetId="8">#REF!</definedName>
    <definedName name="SmallStats">#REF!</definedName>
    <definedName name="Sort_Command" localSheetId="6">[16]ReportScript!#REF!</definedName>
    <definedName name="Sort_Command" localSheetId="8">[16]ReportScript!#REF!</definedName>
    <definedName name="Sort_Command">[16]ReportScript!#REF!</definedName>
    <definedName name="SouthGeorgia">'[18]ADFIT Activity   {A}'!$I$60</definedName>
    <definedName name="sps">'[30]trial balance'!$A$1:$E$778</definedName>
    <definedName name="ST94AA" localSheetId="6">#REF!</definedName>
    <definedName name="ST94AA" localSheetId="8">#REF!</definedName>
    <definedName name="ST94AA">#REF!</definedName>
    <definedName name="ST94AA1" localSheetId="6">#REF!</definedName>
    <definedName name="ST94AA1" localSheetId="8">#REF!</definedName>
    <definedName name="ST94AA1">#REF!</definedName>
    <definedName name="ST94AA2" localSheetId="6">#REF!</definedName>
    <definedName name="ST94AA2" localSheetId="8">#REF!</definedName>
    <definedName name="ST94AA2">#REF!</definedName>
    <definedName name="ST94AA3">#REF!</definedName>
    <definedName name="ST94AB">'[31]AA-Balance Sheet'!#REF!</definedName>
    <definedName name="ST94AC">'[31]AA-Balance Sheet'!#REF!</definedName>
    <definedName name="ST94AJ2" localSheetId="6">#REF!</definedName>
    <definedName name="ST94AJ2" localSheetId="8">#REF!</definedName>
    <definedName name="ST94AJ2">#REF!</definedName>
    <definedName name="ST94AJ3" localSheetId="6">#REF!</definedName>
    <definedName name="ST94AJ3" localSheetId="8">#REF!</definedName>
    <definedName name="ST94AJ3">#REF!</definedName>
    <definedName name="ST94AR">'[6]AR-FIT'!$A$1:$I$63</definedName>
    <definedName name="STAD3">'[17]AD,AF'!#REF!</definedName>
    <definedName name="STAF1">'[17]AD,AF'!#REF!</definedName>
    <definedName name="stagland">'[17]AD,AF'!#REF!</definedName>
    <definedName name="STATERATE">'[32]Prior Period'!#REF!</definedName>
    <definedName name="Stats1" localSheetId="6">#REF!</definedName>
    <definedName name="Stats1" localSheetId="8">#REF!</definedName>
    <definedName name="Stats1">#REF!</definedName>
    <definedName name="Stats2" localSheetId="6">#REF!</definedName>
    <definedName name="Stats2" localSheetId="8">#REF!</definedName>
    <definedName name="Stats2">#REF!</definedName>
    <definedName name="Stats3" localSheetId="6">#REF!</definedName>
    <definedName name="Stats3" localSheetId="8">#REF!</definedName>
    <definedName name="Stats3">#REF!</definedName>
    <definedName name="Supp_Command" localSheetId="6">[16]ReportScript!#REF!</definedName>
    <definedName name="Supp_Command" localSheetId="8">[16]ReportScript!#REF!</definedName>
    <definedName name="Supp_Command">[16]ReportScript!#REF!</definedName>
    <definedName name="Swvu.DATABASE." localSheetId="6" hidden="1">[7]DATABASE!#REF!</definedName>
    <definedName name="Swvu.DATABASE." localSheetId="8" hidden="1">[7]DATABASE!#REF!</definedName>
    <definedName name="Swvu.DATABASE." hidden="1">[7]DATABASE!#REF!</definedName>
    <definedName name="Swvu.OP." localSheetId="6" hidden="1">#REF!</definedName>
    <definedName name="Swvu.OP." localSheetId="8" hidden="1">#REF!</definedName>
    <definedName name="Swvu.OP." hidden="1">#REF!</definedName>
    <definedName name="TAX_RETIRE_ANALYSIS2_REPORT" localSheetId="8">#REF!</definedName>
    <definedName name="TAX_RETIRE_ANALYSIS2_REPORT">#REF!</definedName>
    <definedName name="TAX_RETIRE_ANALYSIS2_ROWS" localSheetId="8">#REF!</definedName>
    <definedName name="TAX_RETIRE_ANALYSIS2_ROWS">#REF!</definedName>
    <definedName name="TAXRATE" localSheetId="8">'[32]Prior Period'!#REF!</definedName>
    <definedName name="TAXRATE">'[32]Prior Period'!#REF!</definedName>
    <definedName name="Tbl.OM">'[33]FERC-1 O&amp;M'!$A$8:$D$173</definedName>
    <definedName name="TCMNALOC_">'[3]data entry'!#REF!</definedName>
    <definedName name="TDTR">'[3]data entry'!#REF!</definedName>
    <definedName name="temp">[16]ReportScript!#REF!</definedName>
    <definedName name="teset4" localSheetId="8">#REF!</definedName>
    <definedName name="teset4">#REF!</definedName>
    <definedName name="teset6" localSheetId="8">#REF!</definedName>
    <definedName name="teset6">#REF!</definedName>
    <definedName name="TEST" localSheetId="6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8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0" localSheetId="6">#REF!</definedName>
    <definedName name="TEST0" localSheetId="8">#REF!</definedName>
    <definedName name="TEST0" localSheetId="1">#REF!</definedName>
    <definedName name="TEST0">#REF!</definedName>
    <definedName name="test2" localSheetId="6">'[23]Non-Statutory Deferred Taxes'!#REF!</definedName>
    <definedName name="test2" localSheetId="8">'[23]Non-Statutory Deferred Taxes'!#REF!</definedName>
    <definedName name="test2">'[23]Non-Statutory Deferred Taxes'!#REF!</definedName>
    <definedName name="test5" localSheetId="6">#REF!</definedName>
    <definedName name="test5" localSheetId="8">#REF!</definedName>
    <definedName name="test5">#REF!</definedName>
    <definedName name="test7" localSheetId="6">#REF!</definedName>
    <definedName name="test7" localSheetId="8">#REF!</definedName>
    <definedName name="test7">#REF!</definedName>
    <definedName name="test8" localSheetId="8">#REF!</definedName>
    <definedName name="test8">#REF!</definedName>
    <definedName name="teste2">#REF!</definedName>
    <definedName name="teste5">#REF!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VKEY" localSheetId="1">#REF!</definedName>
    <definedName name="TESTVKEY">#REF!</definedName>
    <definedName name="TFUCA">'[3]data entry'!#REF!</definedName>
    <definedName name="Therm10A">[22]YTD!$AR$109,[22]YTD!$AR$105:$AR$106,[22]YTD!$AR$98:$AR$98,[22]YTD!$AR$15:$AR$93</definedName>
    <definedName name="Therm10DA">[22]YTD!$AR$217,[22]YTD!$AR$213,[22]YTD!$AR$122:$AR$207</definedName>
    <definedName name="Therm11A">[22]YTD!$AS$15:$AS$93,[22]YTD!$AS$98:$AS$98,[22]YTD!$AS$105:$AS$106,[22]YTD!$AS$109</definedName>
    <definedName name="Therm11DA">[22]YTD!$AS$122:$AS$207,[22]YTD!$AS$213,[22]YTD!$AS$217</definedName>
    <definedName name="Therm12A">[22]YTD!$AT$15:$AT$93,[22]YTD!$AT$98:$AT$98,[22]YTD!$AT$105:$AT$106,[22]YTD!$AT$109</definedName>
    <definedName name="Therm12DA">[22]YTD!$AT$122:$AT$207,[22]YTD!$AT$213,[22]YTD!$AT$217</definedName>
    <definedName name="Therm1A">[22]YTD!$AI$15:$AI$93,[22]YTD!$AI$98:$AI$98,[22]YTD!$AI$105:$AI$106,[22]YTD!$AI$109</definedName>
    <definedName name="Therm1DA">[22]YTD!$AI$122:$AI$207,[22]YTD!$AI$213,[22]YTD!$AI$217</definedName>
    <definedName name="Therm2A">[22]YTD!$AJ$109,[22]YTD!$AJ$105:$AJ$106,[22]YTD!$AJ$98:$AJ$98,[22]YTD!$AJ$15:$AJ$93</definedName>
    <definedName name="Therm2DA">[22]YTD!$AJ$217,[22]YTD!$AJ$213,[22]YTD!$AJ$122:$AJ$207</definedName>
    <definedName name="Therm3A">[22]YTD!$AK$15:$AK$93,[22]YTD!$AK$98:$AK$98,[22]YTD!$AK$105:$AK$106,[22]YTD!$AK$109</definedName>
    <definedName name="Therm3DA">[22]YTD!$AK$122:$AK$207,[22]YTD!$AK$213,[22]YTD!$AK$217</definedName>
    <definedName name="Therm4A">[22]YTD!$AL$109,[22]YTD!$AL$105:$AL$106,[22]YTD!$AL$98:$AL$98,[22]YTD!$AL$15:$AL$93</definedName>
    <definedName name="Therm4DA">[22]YTD!$AL$217,[22]YTD!$AL$213,[22]YTD!$AL$122:$AL$207</definedName>
    <definedName name="Therm5A">[22]YTD!$AM$15:$AM$93,[22]YTD!$AM$98:$AM$98,[22]YTD!$AM$105:$AM$106,[22]YTD!$AM$109</definedName>
    <definedName name="Therm5DA">[22]YTD!$AM$122:$AM$207,[22]YTD!$AM$213,[22]YTD!$AM$217</definedName>
    <definedName name="Therm6A">[22]YTD!$AN$109,[22]YTD!$AN$105:$AN$106,[22]YTD!$AN$98:$AN$98,[22]YTD!$AN$15:$AN$93</definedName>
    <definedName name="Therm6DA">[22]YTD!$AN$217,[22]YTD!$AN$213,[22]YTD!$AN$122:$AN$207</definedName>
    <definedName name="Therm7A">[22]YTD!$AO$15:$AO$93,[22]YTD!$AO$98:$AO$98,[22]YTD!$AO$105:$AO$106,[22]YTD!$AO$109</definedName>
    <definedName name="Therm7DA">[22]YTD!$AO$122:$AO$207,[22]YTD!$AO$213,[22]YTD!$AO$217</definedName>
    <definedName name="Therm8A">[22]YTD!$AP$109,[22]YTD!$AP$105:$AP$106,[22]YTD!$AP$98:$AP$98,[22]YTD!$AP$15:$AP$93</definedName>
    <definedName name="Therm8DA">[22]YTD!$AP$217,[22]YTD!$AP$213,[22]YTD!$AP$122:$AP$207</definedName>
    <definedName name="Therm9A">[22]YTD!$AQ$15:$AQ$93,[22]YTD!$AQ$98:$AQ$98,[22]YTD!$AQ$105:$AQ$106,[22]YTD!$AQ$109</definedName>
    <definedName name="Therm9DA">[22]YTD!$AQ$122:$AQ$207,[22]YTD!$AQ$213,[22]YTD!$AQ$217</definedName>
    <definedName name="ThermAprilA">[22]YTD!$AL$15:$AL$36,[22]YTD!$AL$38:$AL$93,[22]YTD!$AL$98:$AL$98,[22]YTD!$AL$105:$AL$106,[22]YTD!$AL$109</definedName>
    <definedName name="ThermAprilDA">[22]YTD!$AL$122:$AL$148,[22]YTD!$AL$150:$AL$207,[22]YTD!$AL$212:$AL$213,[22]YTD!$AL$216:$AL$217</definedName>
    <definedName name="ThermAugA">[22]YTD!$AP$15:$AP$36,[22]YTD!$AP$38:$AP$93,[22]YTD!$AP$98:$AP$98,[22]YTD!$AP$105:$AP$106,[22]YTD!$AP$109</definedName>
    <definedName name="ThermAugDA">[22]YTD!$AP$122:$AP$148,[22]YTD!$AP$150:$AP$207,[22]YTD!$AP$212:$AP$213,[22]YTD!$AP$216:$AP$217</definedName>
    <definedName name="ThermDecA">[22]YTD!$AT$15:$AT$36,[22]YTD!$AT$38:$AT$93,[22]YTD!$AT$98:$AT$98,[22]YTD!$AT$105:$AT$106,[22]YTD!$AT$109</definedName>
    <definedName name="ThermDecDA">[22]YTD!$AT$122:$AT$148,[22]YTD!$AT$150:$AT$207,[22]YTD!$AT$212:$AT$213,[22]YTD!$AT$216:$AT$217</definedName>
    <definedName name="ThermFebA">[22]YTD!$AJ$15:$AJ$36,[22]YTD!$AJ$38:$AJ$93,[22]YTD!$AJ$98:$AJ$98,[22]YTD!$AJ$105:$AJ$106,[22]YTD!$AJ$109</definedName>
    <definedName name="ThermFebDA">[22]YTD!$AJ$122:$AJ$148,[22]YTD!$AJ$150:$AJ$207,[22]YTD!$AJ$212:$AJ$213,[22]YTD!$AJ$216:$AJ$217</definedName>
    <definedName name="ThermJanA">[22]YTD!$AI$15:$AI$36,[22]YTD!$AI$38:$AI$93,[22]YTD!$AI$98:$AI$98,[22]YTD!$AI$105:$AI$106,[22]YTD!$AI$109</definedName>
    <definedName name="ThermJanDA">[22]YTD!$AI$122:$AI$148,[22]YTD!$AI$150:$AI$207,[22]YTD!$AI$212:$AI$213,[22]YTD!$AI$216:$AI$217</definedName>
    <definedName name="ThermJulyA">[22]YTD!$AO$15:$AO$36,[22]YTD!$AO$38:$AO$93,[22]YTD!$AO$98:$AO$98,[22]YTD!$AO$105:$AO$106,[22]YTD!$AO$109</definedName>
    <definedName name="ThermJulyDA">[22]YTD!$AO$122:$AO$148,[22]YTD!$AO$150:$AO$207,[22]YTD!$AO$212:$AO$213,[22]YTD!$AO$216:$AO$217</definedName>
    <definedName name="ThermJuneA">[22]YTD!$AN$15:$AN$36,[22]YTD!$AN$38:$AN$93,[22]YTD!$AN$98:$AN$98,[22]YTD!$AN$105:$AN$106,[22]YTD!$AN$109</definedName>
    <definedName name="ThermJuneDA">[22]YTD!$AN$122:$AN$148,[22]YTD!$AN$150:$AN$207,[22]YTD!$AN$213:$AN$213,[22]YTD!$AN$216:$AN$217</definedName>
    <definedName name="ThermMarchA">[22]YTD!$AK$15:$AK$36,[22]YTD!$AK$38:$AK$93,[22]YTD!$AK$98:$AK$98,[22]YTD!$AK$105:$AK$106,[22]YTD!$AK$109</definedName>
    <definedName name="ThermMarchDA">[22]YTD!$BM$121:$BM$148,[22]YTD!$BM$150:$BM$207,[22]YTD!$BM$212:$BM$213,[22]YTD!$BM$216:$BM$217</definedName>
    <definedName name="ThermMayA">[22]YTD!$AM$15:$AM$36,[22]YTD!$AM$38:$AM$93,[22]YTD!$AM$98:$AM$98,[22]YTD!$AM$105:$AM$106,[22]YTD!$AM$109</definedName>
    <definedName name="ThermMayDa">[22]YTD!$AM$122:$AM$148,[22]YTD!$AM$150:$AM$207,[22]YTD!$AM$212:$AM$213,[22]YTD!$AM$216:$AM$217</definedName>
    <definedName name="ThermNovA">[22]YTD!$AS$15:$AS$36,[22]YTD!$AS$38:$AS$93,[22]YTD!$AS$98:$AS$98,[22]YTD!$AS$105:$AS$106,[22]YTD!$AS$109</definedName>
    <definedName name="ThermNovDA">[22]YTD!$AS$122:$AS$148,[22]YTD!$AS$150:$AS$207,[22]YTD!$AS$212:$AS$213,[22]YTD!$AS$216:$AS$217</definedName>
    <definedName name="ThermOctA">[22]YTD!$AR$15:$AR$36,[22]YTD!$AR$38:$AR$93,[22]YTD!$AR$98,[22]YTD!$AR$98:$AR$98,[22]YTD!$AR$105:$AR$106,[22]YTD!$AR$109</definedName>
    <definedName name="ThermOctDA">[22]YTD!$AR$122:$AR$148,[22]YTD!$AR$150:$AR$207,[22]YTD!$AR$212:$AR$213,[22]YTD!$AR$216:$AR$217</definedName>
    <definedName name="ThermSeptA">[22]YTD!$AQ$15:$AQ$36,[22]YTD!$AQ$38:$AQ$93,[22]YTD!$AQ$98:$AQ$98,[22]YTD!$AQ$105:$AQ$106,[22]YTD!$AQ$109</definedName>
    <definedName name="ThermSeptDA">[22]YTD!$AQ$122:$AQ$148,[22]YTD!$AQ$150:$AQ$207,[22]YTD!$AQ$212:$AQ$213,[22]YTD!$AQ$216:$AQ$217</definedName>
    <definedName name="TINTALLOC" localSheetId="8">'[3]data entry'!#REF!</definedName>
    <definedName name="TINTALLOC">'[3]data entry'!#REF!</definedName>
    <definedName name="Total10A">[22]YTD!$BT$15:$BT$93,[22]YTD!$BT$98:$BT$99,[22]YTD!$BT$105:$BT$106,[22]YTD!$BT$109</definedName>
    <definedName name="Total10DA">[22]YTD!$BT$217,[22]YTD!$BT$213,[22]YTD!$BT$122:$BT$207</definedName>
    <definedName name="Total11DA">[22]YTD!$BU$122:$BU$207,[22]YTD!$BU$213,[22]YTD!$BU$217</definedName>
    <definedName name="Total12A">[22]YTD!$BV$98:$BV$98,[22]YTD!$BV$105:$BV$106,[22]YTD!$BV$109,[22]YTD!$BV$15:$BV$93</definedName>
    <definedName name="Total12DA">[22]YTD!$BV$122:$BV$207,[22]YTD!$BV$213,[22]YTD!$BV$217</definedName>
    <definedName name="Total1A">[22]YTD!$BK$15:$BK$93,[22]YTD!$BK$98:$BK$98,[22]YTD!$BK$105:$BK$106,[22]YTD!$BK$109</definedName>
    <definedName name="Total1DA">[22]YTD!$BK$122:$BK$207,[22]YTD!$BK$213,[22]YTD!$BK$217</definedName>
    <definedName name="Total2A">[22]YTD!$BL$15:$BL$93,[22]YTD!$BL$98:$BL$98,[22]YTD!$BL$105:$BL$106,[22]YTD!$BL$109</definedName>
    <definedName name="Total2DA">[22]YTD!$BL$217,[22]YTD!$BL$213,[22]YTD!$BL$122:$BL$207</definedName>
    <definedName name="Total3A">[22]YTD!$BM$109,[22]YTD!$BM$105:$BM$106,[22]YTD!$BM$98:$BM$98,[22]YTD!$BM$15:$BM$93</definedName>
    <definedName name="Total3DA">[22]YTD!$BM$122:$BM$207,[22]YTD!$BM$213,[22]YTD!$BM$217</definedName>
    <definedName name="Total4A">[22]YTD!$BN$15:$BN$93,[22]YTD!$BN$98:$BN$98,[22]YTD!$BN$105:$BN$106,[22]YTD!$BN$109</definedName>
    <definedName name="Total4DA">[22]YTD!$BN$217,[22]YTD!$BN$213,[22]YTD!$BN$122:$BN$207</definedName>
    <definedName name="Total5A">[22]YTD!$BO$109,[22]YTD!$BO$105:$BO$106,[22]YTD!$BO$98:$BO$98,[22]YTD!$BO$15:$BO$93</definedName>
    <definedName name="Total5DA">[22]YTD!$BO$122:$BO$207,[22]YTD!$BO$213,[22]YTD!$BO$217</definedName>
    <definedName name="Total6A">[22]YTD!$BP$15:$BP$93,[22]YTD!$BP$98:$BP$98,[22]YTD!$BP$105:$BP$106,[22]YTD!$BP$109</definedName>
    <definedName name="Total6DA">[22]YTD!$BP$217,[22]YTD!$BP$213,[22]YTD!$BP$122:$BP$207</definedName>
    <definedName name="Total7A">[22]YTD!$BQ$105:$BQ$106,[22]YTD!$BQ$109,[22]YTD!$BQ$98:$BQ$98,[22]YTD!$BQ$15:$BQ$93</definedName>
    <definedName name="Total7DA">[22]YTD!$BQ$122:$BQ$207,[22]YTD!$BQ$213,[22]YTD!$BQ$217</definedName>
    <definedName name="Total8A">[22]YTD!$BR$15:$BR$93,[22]YTD!$BR$98:$BR$98,[22]YTD!$BR$105:$BR$106,[22]YTD!$BR$109</definedName>
    <definedName name="Total8DA">[22]YTD!$BR$217,[22]YTD!$BR$213,[22]YTD!$BR$122:$BR$207</definedName>
    <definedName name="Total9A">[22]YTD!$BS$109,[22]YTD!$BS$105:$BS$106,[22]YTD!$BS$98:$BS$98,[22]YTD!$BS$15:$BS$93</definedName>
    <definedName name="Total9DA">[22]YTD!$BS$122:$BS$207,[22]YTD!$BS$213,[22]YTD!$BS$217</definedName>
    <definedName name="TotalAprilA">[10]YTD!$AZ$56,[10]YTD!$AZ$51:$AZ$52,[10]YTD!$AZ$31:$AZ$40,[10]YTD!$AZ$15:$AZ$29</definedName>
    <definedName name="TotalAprilDA">[10]YTD!$AZ$70:$AZ$87,[10]YTD!$AZ$89:$AZ$101,[10]YTD!$AZ$105:$AZ$106,[10]YTD!$AZ$110</definedName>
    <definedName name="TotalAugA">[10]YTD!$BD$15:$BD$29,[10]YTD!$BD$31:$BD$40,[10]YTD!$BD$51:$BD$52,[10]YTD!$BD$56</definedName>
    <definedName name="TotalAugDA">[10]YTD!$BD$70:$BD$87,[10]YTD!$BD$89:$BD$101,[10]YTD!$BD$105:$BD$106,[10]YTD!$BD$110</definedName>
    <definedName name="TotalDecA">[10]YTD!$BH$15:$BH$29,[10]YTD!$BH$31:$BH$40,[10]YTD!$BH$51:$BH$52,[10]YTD!$BH$56</definedName>
    <definedName name="TotalDecDA">[10]YTD!$BH$70:$BH$87,[10]YTD!$BH$89:$BH$101,[10]YTD!$BH$105:$BH$106,[10]YTD!$BH$110</definedName>
    <definedName name="TotalFebA">[10]YTD!$AX$56,[10]YTD!$AX$51:$AX$52,[10]YTD!$AX$31:$AX$40,[10]YTD!$AX$15:$AX$29</definedName>
    <definedName name="TotalFebDA">[10]YTD!$AX$70:$AX$87,[10]YTD!$AX$89:$AX$101,[10]YTD!$AX$105:$AX$106,[10]YTD!$AX$110</definedName>
    <definedName name="TotalJanA">[22]YTD!$BK$15:$BK$36,[22]YTD!$BK$38:$BK$93,[22]YTD!$BK$98:$BK$98,[22]YTD!$BK$105:$BK$106,[22]YTD!$BK$109</definedName>
    <definedName name="TotalJanDA">[10]YTD!$AW$70:$AW$87,[10]YTD!$AW$89:$AW$101,[10]YTD!$AW$105:$AW$106,[10]YTD!$AW$110</definedName>
    <definedName name="TotalJulyA">[10]YTD!$BC$56,[10]YTD!$BC$51:$BC$52,[10]YTD!$BC$31:$BC$40,[10]YTD!$BC$15:$BC$29</definedName>
    <definedName name="TotalJulyDA">[10]YTD!$BC$70:$BC$87,[10]YTD!$BC$89:$BC$101,[10]YTD!$BC$105:$BC$106,[10]YTD!$BC$110</definedName>
    <definedName name="TotalJuneA">[10]YTD!$BB$15:$BB$29,[10]YTD!$BB$31:$BB$40,[10]YTD!$BB$51:$BB$52,[10]YTD!$BB$56</definedName>
    <definedName name="TotalJuneDA">[10]YTD!$BB$110,[10]YTD!$BB$105:$BB$106,[10]YTD!$BB$89:$BB$101,[10]YTD!$BB$70:$BB$87</definedName>
    <definedName name="TotalMarchA">[10]YTD!$AY$15:$AY$29,[10]YTD!$AY$31:$AY$40,[10]YTD!$AY$51:$AY$52,[10]YTD!$AY$56</definedName>
    <definedName name="TotalMarchDA">[10]YTD!$AY$70:$AY$87,[10]YTD!$AY$89:$AY$101,[10]YTD!$AY$105:$AY$106,[10]YTD!$AY$110</definedName>
    <definedName name="TotalMayA">[10]YTD!$BA$15:$BA$29,[10]YTD!$BA$31:$BA$40,[10]YTD!$BA$51:$BA$52,[10]YTD!$BA$56</definedName>
    <definedName name="TotalMayDA">[10]YTD!$BA$70:$BA$87,[10]YTD!$BA$89:$BA$101,[10]YTD!$BA$105:$BA$106,[10]YTD!$BA$110</definedName>
    <definedName name="TotalNovA">[10]YTD!$BF$15:$BF$29,[10]YTD!$BF$31:$BF$40,[10]YTD!$BF$51:$BF$52,[10]YTD!$BF$56</definedName>
    <definedName name="TotalNovDA">[10]YTD!$BF$70:$BF$87,[10]YTD!$BF$89:$BF$101,[10]YTD!$BF$105:$BF$106,[10]YTD!$BF$110</definedName>
    <definedName name="TotalOctA">[10]YTD!$BE$15:$BE$29,[10]YTD!$BE$31:$BE$40,[10]YTD!$BE$51:$BE$52,[10]YTD!$BE$56</definedName>
    <definedName name="TotalOctDA">[10]YTD!$BE$70:$BE$87,[10]YTD!$BE$89:$BE$101,[10]YTD!$BE$105:$BE$106,[10]YTD!$BE$110</definedName>
    <definedName name="TOTALSEPT" localSheetId="8">[10]YTD!#REF!</definedName>
    <definedName name="TOTALSEPT">[10]YTD!#REF!</definedName>
    <definedName name="TotalSeptA">[10]YTD!#REF!,[10]YTD!#REF!,[10]YTD!#REF!,[10]YTD!#REF!</definedName>
    <definedName name="TotalSeptD" localSheetId="8">[10]YTD!#REF!</definedName>
    <definedName name="TotalSeptD">[10]YTD!#REF!</definedName>
    <definedName name="TotalSeptDA" localSheetId="8">[10]YTD!#REF!,[10]YTD!#REF!,[10]YTD!#REF!,[10]YTD!#REF!,[10]YTD!#REF!</definedName>
    <definedName name="TotalSeptDA">[10]YTD!#REF!,[10]YTD!#REF!,[10]YTD!#REF!,[10]YTD!#REF!,[10]YTD!#REF!</definedName>
    <definedName name="TOTIADJ" localSheetId="8">#REF!</definedName>
    <definedName name="TOTIADJ">#REF!</definedName>
    <definedName name="Transfer_of_Tiffany_Assets_Report" localSheetId="8">#REF!</definedName>
    <definedName name="Transfer_of_Tiffany_Assets_Report">#REF!</definedName>
    <definedName name="TTOTAUTO" localSheetId="8">'[3]data entry'!#REF!</definedName>
    <definedName name="TTOTAUTO">'[3]data entry'!#REF!</definedName>
    <definedName name="TTOTCPUC" localSheetId="8">'[3]data entry'!#REF!</definedName>
    <definedName name="TTOTCPUC">'[3]data entry'!#REF!</definedName>
    <definedName name="TTOTENVR" localSheetId="8">'[3]data entry'!#REF!</definedName>
    <definedName name="TTOTENVR">'[3]data entry'!#REF!</definedName>
    <definedName name="TTOTFICA" localSheetId="8">'[3]data entry'!#REF!</definedName>
    <definedName name="TTOTFICA">'[3]data entry'!#REF!</definedName>
    <definedName name="TTOTFRAN" localSheetId="8">'[3]data entry'!#REF!</definedName>
    <definedName name="TTOTFRAN">'[3]data entry'!#REF!</definedName>
    <definedName name="TTOTFUTA">'[3]data entry'!#REF!</definedName>
    <definedName name="TTOTMJMD">'[3]data entry'!#REF!</definedName>
    <definedName name="TTOTOCUP">'[3]data entry'!#REF!</definedName>
    <definedName name="TTOTOTHR">'[3]data entry'!#REF!</definedName>
    <definedName name="TTOTPTAX">'[3]data entry'!#REF!</definedName>
    <definedName name="TTOTRTD">'[3]data entry'!#REF!</definedName>
    <definedName name="TTOTSALE">'[3]data entry'!#REF!</definedName>
    <definedName name="TTOTSESA">'[3]data entry'!#REF!</definedName>
    <definedName name="TUTILINTALLOC">'[3]data entry'!#REF!</definedName>
    <definedName name="uaadjfuncfactorstx">#REF!</definedName>
    <definedName name="UnadjFuncFactors">[9]Sheet1!$B$3:$S$21</definedName>
    <definedName name="unadjfuncfactorstx" localSheetId="6">#REF!</definedName>
    <definedName name="unadjfuncfactorstx" localSheetId="8">#REF!</definedName>
    <definedName name="unadjfuncfactorstx">#REF!</definedName>
    <definedName name="unadjustfactors" localSheetId="6">#REF!</definedName>
    <definedName name="unadjustfactors" localSheetId="8">#REF!</definedName>
    <definedName name="unadjustfactors">#REF!</definedName>
    <definedName name="unlock_NonOp" localSheetId="8">'[15]Sched 2'!$B$7:$B$23,'[15]Sched 2'!#REF!,'[15]Sched 2'!$C$7:$C$23,'[15]Sched 2'!$3:$4</definedName>
    <definedName name="unlock_NonOp">'[15]Sched 2'!$B$7:$B$23,'[15]Sched 2'!#REF!,'[15]Sched 2'!$C$7:$C$23,'[15]Sched 2'!$3:$4</definedName>
    <definedName name="valdate">'[19]Liabilities - Input - North'!$C$5</definedName>
    <definedName name="w" localSheetId="6" hidden="1">{"MATALL",#N/A,FALSE,"Sheet4";"matclass",#N/A,FALSE,"Sheet4"}</definedName>
    <definedName name="w" localSheetId="8" hidden="1">{"MATALL",#N/A,FALSE,"Sheet4";"matclass",#N/A,FALSE,"Sheet4"}</definedName>
    <definedName name="w" hidden="1">{"MATALL",#N/A,FALSE,"Sheet4";"matclass",#N/A,FALSE,"Sheet4"}</definedName>
    <definedName name="WE_RES">#REF!</definedName>
    <definedName name="WEL_DCAS">#REF!</definedName>
    <definedName name="WEL_DCAS_COLUMNS">#REF!</definedName>
    <definedName name="WEL_DCAS_PG1">#REF!</definedName>
    <definedName name="WEL_DCAS_PG2">#REF!</definedName>
    <definedName name="WEL_DCAS_ROWS">#REF!</definedName>
    <definedName name="WEL_GAINS_LOSSES_REPORT">#REF!</definedName>
    <definedName name="WEL_GAINS_LOSSES_ROWS">#REF!</definedName>
    <definedName name="WEL_HOB_RETIRE_ANAL">#REF!</definedName>
    <definedName name="WEL_PPE">#REF!</definedName>
    <definedName name="WEL_RES">#REF!</definedName>
    <definedName name="WEL_TRFS_ANALYSIS_COLUMNS">#REF!</definedName>
    <definedName name="WEL_TRFS_ANALYSIS_REPORT">#REF!</definedName>
    <definedName name="WEL_TRFS_ANALYSIS_ROWS">#REF!</definedName>
    <definedName name="WestGas_Supply_Retire">#REF!</definedName>
    <definedName name="WestGas_Supply_Transfers">#REF!</definedName>
    <definedName name="WGasSupply_Retire_Reconcile">#REF!</definedName>
    <definedName name="WGasSupply_Retire_Summary">#REF!</definedName>
    <definedName name="WGasSupply_Retire_Trfs_Columns">#REF!</definedName>
    <definedName name="WGasSupply_Retire_Trfs_Rows">#REF!</definedName>
    <definedName name="WGG_ASSET_VALUE_SCHI">#REF!</definedName>
    <definedName name="WGG_ASSET_VALUE_SCHII_COLUMNS">#REF!</definedName>
    <definedName name="WGG_ASSET_VALUE_SCHII_PG1">#REF!</definedName>
    <definedName name="WGG_ASSET_VALUE_SCHII_PG2">#REF!</definedName>
    <definedName name="WGG_ASSET_VALUE_SCHII_ROWS">#REF!</definedName>
    <definedName name="WGG_ASSET_VALUE_TRANS1_REPORT">#REF!</definedName>
    <definedName name="WGG_DCAS_COLUMNS">#REF!</definedName>
    <definedName name="WGG_DCAS_REPORT">#REF!</definedName>
    <definedName name="WGG_DCAS_ROWS">#REF!</definedName>
    <definedName name="WGG_TAX_RETIRE_REPORT">#REF!</definedName>
    <definedName name="WGG_TAX_RETIRE_SEP_VINTAGES_REPORT">#REF!</definedName>
    <definedName name="WGI_DCAS">#REF!</definedName>
    <definedName name="WGI_RES">#REF!</definedName>
    <definedName name="WGS_UNGND_STORAGE">#REF!</definedName>
    <definedName name="WORKCAPa" localSheetId="6" hidden="1">{"WCCWCLL",#N/A,FALSE,"Sheet3";"PP",#N/A,FALSE,"Sheet3";"MAT1",#N/A,FALSE,"Sheet3";"MAT2",#N/A,FALSE,"Sheet3"}</definedName>
    <definedName name="WORKCAPa" localSheetId="8" hidden="1">{"WCCWCLL",#N/A,FALSE,"Sheet3";"PP",#N/A,FALSE,"Sheet3";"MAT1",#N/A,FALSE,"Sheet3";"MAT2",#N/A,FALSE,"Sheet3"}</definedName>
    <definedName name="WORKCAPa" hidden="1">{"WCCWCLL",#N/A,FALSE,"Sheet3";"PP",#N/A,FALSE,"Sheet3";"MAT1",#N/A,FALSE,"Sheet3";"MAT2",#N/A,FALSE,"Sheet3"}</definedName>
    <definedName name="wrn.cwip." localSheetId="6" hidden="1">{"CWIP2",#N/A,FALSE,"CWIP";"CWIP3",#N/A,FALSE,"CWIP"}</definedName>
    <definedName name="wrn.cwip." localSheetId="8" hidden="1">{"CWIP2",#N/A,FALSE,"CWIP";"CWIP3",#N/A,FALSE,"CWIP"}</definedName>
    <definedName name="wrn.cwip." hidden="1">{"CWIP2",#N/A,FALSE,"CWIP";"CWIP3",#N/A,FALSE,"CWIP"}</definedName>
    <definedName name="wrn.cwipa" localSheetId="6" hidden="1">{"CWIP2",#N/A,FALSE,"CWIP";"CWIP3",#N/A,FALSE,"CWIP"}</definedName>
    <definedName name="wrn.cwipa" localSheetId="8" hidden="1">{"CWIP2",#N/A,FALSE,"CWIP";"CWIP3",#N/A,FALSE,"CWIP"}</definedName>
    <definedName name="wrn.cwipa" hidden="1">{"CWIP2",#N/A,FALSE,"CWIP";"CWIP3",#N/A,FALSE,"CWIP"}</definedName>
    <definedName name="wrn.Earnings._.Test." localSheetId="6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8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full._.print." localSheetId="6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8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matdtl." localSheetId="6" hidden="1">{"MATALL",#N/A,FALSE,"Sheet4";"matclass",#N/A,FALSE,"Sheet4"}</definedName>
    <definedName name="wrn.matdtl." localSheetId="8" hidden="1">{"MATALL",#N/A,FALSE,"Sheet4";"matclass",#N/A,FALSE,"Sheet4"}</definedName>
    <definedName name="wrn.matdtl." hidden="1">{"MATALL",#N/A,FALSE,"Sheet4";"matclass",#N/A,FALSE,"Sheet4"}</definedName>
    <definedName name="wrn.matdtla" localSheetId="6" hidden="1">{"MATALL",#N/A,FALSE,"Sheet4";"matclass",#N/A,FALSE,"Sheet4"}</definedName>
    <definedName name="wrn.matdtla" localSheetId="8" hidden="1">{"MATALL",#N/A,FALSE,"Sheet4";"matclass",#N/A,FALSE,"Sheet4"}</definedName>
    <definedName name="wrn.matdtla" hidden="1">{"MATALL",#N/A,FALSE,"Sheet4";"matclass",#N/A,FALSE,"Sheet4"}</definedName>
    <definedName name="wrn.PPJOURNAL._.ENTRY." localSheetId="6" hidden="1">{"PPDEFERREDBAL",#N/A,FALSE,"PRIOR PERIOD ADJMT";#N/A,#N/A,FALSE,"PRIOR PERIOD ADJMT";"PPJOURNALENTRY",#N/A,FALSE,"PRIOR PERIOD ADJMT"}</definedName>
    <definedName name="wrn.PPJOURNAL._.ENTRY." localSheetId="8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OR._.PERIOD._.ADJMT." localSheetId="6" hidden="1">{#N/A,#N/A,FALSE,"PRIOR PERIOD ADJMT"}</definedName>
    <definedName name="wrn.PRIOR._.PERIOD._.ADJMT." localSheetId="8" hidden="1">{#N/A,#N/A,FALSE,"PRIOR PERIOD ADJMT"}</definedName>
    <definedName name="wrn.PRIOR._.PERIOD._.ADJMT." hidden="1">{#N/A,#N/A,FALSE,"PRIOR PERIOD ADJMT"}</definedName>
    <definedName name="wrn.Production." localSheetId="6" hidden="1">{"Production",#N/A,FALSE,"Electric O&amp;M Functionalization"}</definedName>
    <definedName name="wrn.Production." localSheetId="8" hidden="1">{"Production",#N/A,FALSE,"Electric O&amp;M Functionalization"}</definedName>
    <definedName name="wrn.Production." hidden="1">{"Production",#N/A,FALSE,"Electric O&amp;M Functionalization"}</definedName>
    <definedName name="wrn.Transmission." localSheetId="6" hidden="1">{"Transmission",#N/A,FALSE,"Electric O&amp;M Functionalization"}</definedName>
    <definedName name="wrn.Transmission." localSheetId="8" hidden="1">{"Transmission",#N/A,FALSE,"Electric O&amp;M Functionalization"}</definedName>
    <definedName name="wrn.Transmission." hidden="1">{"Transmission",#N/A,FALSE,"Electric O&amp;M Functionalization"}</definedName>
    <definedName name="wrn.WORKCAP." localSheetId="6" hidden="1">{"WCCWCLL",#N/A,FALSE,"Sheet3";"PP",#N/A,FALSE,"Sheet3";"MAT1",#N/A,FALSE,"Sheet3";"MAT2",#N/A,FALSE,"Sheet3"}</definedName>
    <definedName name="wrn.WORKCAP." localSheetId="8" hidden="1">{"WCCWCLL",#N/A,FALSE,"Sheet3";"PP",#N/A,FALSE,"Sheet3";"MAT1",#N/A,FALSE,"Sheet3";"MAT2",#N/A,FALSE,"Sheet3"}</definedName>
    <definedName name="wrn.WORKCAP." hidden="1">{"WCCWCLL",#N/A,FALSE,"Sheet3";"PP",#N/A,FALSE,"Sheet3";"MAT1",#N/A,FALSE,"Sheet3";"MAT2",#N/A,FALSE,"Sheet3"}</definedName>
    <definedName name="wvu.DATABASE." localSheetId="6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8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6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8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6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8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cel">'[34]Data Entry and Forecaster'!#REF!</definedName>
    <definedName name="yearend" localSheetId="6">#REF!</definedName>
    <definedName name="yearend" localSheetId="8">#REF!</definedName>
    <definedName name="yearend">#REF!</definedName>
    <definedName name="YTDAMT" localSheetId="6">[5]!amttable</definedName>
    <definedName name="YTDAMT" localSheetId="8">[5]!amttable</definedName>
    <definedName name="YTDAMT">[0]!amttable</definedName>
    <definedName name="YTDDT" localSheetId="6">[5]!dttable</definedName>
    <definedName name="YTDDT" localSheetId="8">[5]!dttable</definedName>
    <definedName name="YTDDT">[0]!dttable</definedName>
    <definedName name="YTDREPORT" localSheetId="11">[10]!YTDREPORT</definedName>
    <definedName name="YTDREPORT" localSheetId="0">[10]!YTDREPORT</definedName>
    <definedName name="YTDREPORT">[10]!YTDREPORT</definedName>
  </definedNames>
  <calcPr calcId="191028"/>
  <pivotCaches>
    <pivotCache cacheId="0" r:id="rId4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5" l="1"/>
  <c r="C4" i="5" l="1"/>
  <c r="D4" i="5" s="1"/>
  <c r="C12" i="5"/>
  <c r="C10" i="5"/>
  <c r="B10" i="5"/>
  <c r="B11" i="5"/>
  <c r="D10" i="5"/>
  <c r="D6" i="5"/>
  <c r="D8" i="5"/>
  <c r="D5" i="5"/>
  <c r="C9" i="5"/>
  <c r="D9" i="5" s="1"/>
  <c r="B4" i="5"/>
  <c r="I12" i="2" l="1"/>
  <c r="J12" i="2"/>
  <c r="K12" i="2"/>
  <c r="H12" i="2"/>
  <c r="C35" i="3" l="1"/>
  <c r="D35" i="3"/>
  <c r="F35" i="3"/>
  <c r="H35" i="3"/>
  <c r="F32" i="3" l="1"/>
  <c r="K15" i="2" l="1"/>
  <c r="J10" i="2"/>
  <c r="F19" i="2"/>
  <c r="L19" i="2" s="1"/>
  <c r="C19" i="2" s="1"/>
  <c r="H8" i="9"/>
  <c r="L8" i="9"/>
  <c r="N152" i="12"/>
  <c r="N154" i="12" s="1"/>
  <c r="F152" i="12"/>
  <c r="P147" i="12"/>
  <c r="O147" i="12"/>
  <c r="N147" i="12"/>
  <c r="M147" i="12"/>
  <c r="L147" i="12"/>
  <c r="K147" i="12"/>
  <c r="J147" i="12"/>
  <c r="I147" i="12"/>
  <c r="H147" i="12"/>
  <c r="G147" i="12"/>
  <c r="F147" i="12"/>
  <c r="E147" i="12"/>
  <c r="D147" i="12"/>
  <c r="C147" i="12"/>
  <c r="P146" i="12"/>
  <c r="O146" i="12"/>
  <c r="N146" i="12"/>
  <c r="M146" i="12"/>
  <c r="L146" i="12"/>
  <c r="K146" i="12"/>
  <c r="J146" i="12"/>
  <c r="I146" i="12"/>
  <c r="H146" i="12"/>
  <c r="G146" i="12"/>
  <c r="F146" i="12"/>
  <c r="E146" i="12"/>
  <c r="D146" i="12"/>
  <c r="C146" i="12"/>
  <c r="P145" i="12"/>
  <c r="O145" i="12"/>
  <c r="N145" i="12"/>
  <c r="M145" i="12"/>
  <c r="L145" i="12"/>
  <c r="K145" i="12"/>
  <c r="J145" i="12"/>
  <c r="I145" i="12"/>
  <c r="H145" i="12"/>
  <c r="G145" i="12"/>
  <c r="F145" i="12"/>
  <c r="E145" i="12"/>
  <c r="D145" i="12"/>
  <c r="C145" i="12"/>
  <c r="C153" i="12" s="1"/>
  <c r="P144" i="12"/>
  <c r="O144" i="12"/>
  <c r="N144" i="12"/>
  <c r="M144" i="12"/>
  <c r="L144" i="12"/>
  <c r="K144" i="12"/>
  <c r="J144" i="12"/>
  <c r="I144" i="12"/>
  <c r="H144" i="12"/>
  <c r="G144" i="12"/>
  <c r="F144" i="12"/>
  <c r="E144" i="12"/>
  <c r="D144" i="12"/>
  <c r="C144" i="12"/>
  <c r="P143" i="12"/>
  <c r="O143" i="12"/>
  <c r="N143" i="12"/>
  <c r="M143" i="12"/>
  <c r="L143" i="12"/>
  <c r="K143" i="12"/>
  <c r="J143" i="12"/>
  <c r="I143" i="12"/>
  <c r="H143" i="12"/>
  <c r="G143" i="12"/>
  <c r="F143" i="12"/>
  <c r="E143" i="12"/>
  <c r="D143" i="12"/>
  <c r="C143" i="12"/>
  <c r="P142" i="12"/>
  <c r="O142" i="12"/>
  <c r="N142" i="12"/>
  <c r="M142" i="12"/>
  <c r="L142" i="12"/>
  <c r="K142" i="12"/>
  <c r="J142" i="12"/>
  <c r="I142" i="12"/>
  <c r="H142" i="12"/>
  <c r="G142" i="12"/>
  <c r="F142" i="12"/>
  <c r="E142" i="12"/>
  <c r="D142" i="12"/>
  <c r="C142" i="12"/>
  <c r="P141" i="12"/>
  <c r="O141" i="12"/>
  <c r="N141" i="12"/>
  <c r="M141" i="12"/>
  <c r="L141" i="12"/>
  <c r="L153" i="12" s="1"/>
  <c r="L9" i="9" s="1"/>
  <c r="L10" i="9" s="1"/>
  <c r="K141" i="12"/>
  <c r="J141" i="12"/>
  <c r="I141" i="12"/>
  <c r="H141" i="12"/>
  <c r="G141" i="12"/>
  <c r="F141" i="12"/>
  <c r="E141" i="12"/>
  <c r="D141" i="12"/>
  <c r="C141" i="12"/>
  <c r="P140" i="12"/>
  <c r="P153" i="12" s="1"/>
  <c r="O140" i="12"/>
  <c r="N140" i="12"/>
  <c r="M140" i="12"/>
  <c r="M148" i="12"/>
  <c r="L140" i="12"/>
  <c r="K140" i="12"/>
  <c r="J140" i="12"/>
  <c r="I140" i="12"/>
  <c r="H140" i="12"/>
  <c r="G140" i="12"/>
  <c r="F140" i="12"/>
  <c r="F148" i="12"/>
  <c r="E140" i="12"/>
  <c r="D140" i="12"/>
  <c r="C140" i="12"/>
  <c r="P139" i="12"/>
  <c r="O139" i="12"/>
  <c r="O153" i="12" s="1"/>
  <c r="N139" i="12"/>
  <c r="N153" i="12"/>
  <c r="M139" i="12"/>
  <c r="M153" i="12" s="1"/>
  <c r="M154" i="12" s="1"/>
  <c r="L139" i="12"/>
  <c r="K139" i="12"/>
  <c r="K153" i="12" s="1"/>
  <c r="K9" i="9" s="1"/>
  <c r="J139" i="12"/>
  <c r="J153" i="12"/>
  <c r="J9" i="9" s="1"/>
  <c r="I139" i="12"/>
  <c r="I153" i="12" s="1"/>
  <c r="H139" i="12"/>
  <c r="H153" i="12" s="1"/>
  <c r="G139" i="12"/>
  <c r="F139" i="12"/>
  <c r="F153" i="12" s="1"/>
  <c r="F9" i="9" s="1"/>
  <c r="E139" i="12"/>
  <c r="E153" i="12"/>
  <c r="E154" i="12" s="1"/>
  <c r="D139" i="12"/>
  <c r="D153" i="12" s="1"/>
  <c r="C139" i="12"/>
  <c r="P138" i="12"/>
  <c r="P148" i="12" s="1"/>
  <c r="O138" i="12"/>
  <c r="O152" i="12" s="1"/>
  <c r="O154" i="12" s="1"/>
  <c r="O148" i="12"/>
  <c r="N138" i="12"/>
  <c r="N148" i="12" s="1"/>
  <c r="M138" i="12"/>
  <c r="M152" i="12"/>
  <c r="L138" i="12"/>
  <c r="L148" i="12" s="1"/>
  <c r="K138" i="12"/>
  <c r="K152" i="12" s="1"/>
  <c r="K148" i="12"/>
  <c r="J138" i="12"/>
  <c r="J148" i="12" s="1"/>
  <c r="I138" i="12"/>
  <c r="I148" i="12" s="1"/>
  <c r="H138" i="12"/>
  <c r="H148" i="12" s="1"/>
  <c r="G138" i="12"/>
  <c r="G148" i="12" s="1"/>
  <c r="G152" i="12"/>
  <c r="G8" i="9" s="1"/>
  <c r="F138" i="12"/>
  <c r="E138" i="12"/>
  <c r="E148" i="12" s="1"/>
  <c r="E152" i="12"/>
  <c r="E8" i="9" s="1"/>
  <c r="D138" i="12"/>
  <c r="D148" i="12" s="1"/>
  <c r="C138" i="12"/>
  <c r="C148" i="12"/>
  <c r="P136" i="12"/>
  <c r="O136" i="12"/>
  <c r="N136" i="12"/>
  <c r="M136" i="12"/>
  <c r="L136" i="12"/>
  <c r="K136" i="12"/>
  <c r="J136" i="12"/>
  <c r="I136" i="12"/>
  <c r="H136" i="12"/>
  <c r="G136" i="12"/>
  <c r="F136" i="12"/>
  <c r="E136" i="12"/>
  <c r="D136" i="12"/>
  <c r="C136" i="12"/>
  <c r="P124" i="12"/>
  <c r="O124" i="12"/>
  <c r="N124" i="12"/>
  <c r="M124" i="12"/>
  <c r="L124" i="12"/>
  <c r="K124" i="12"/>
  <c r="J124" i="12"/>
  <c r="I124" i="12"/>
  <c r="I150" i="12" s="1"/>
  <c r="H124" i="12"/>
  <c r="G124" i="12"/>
  <c r="F124" i="12"/>
  <c r="E124" i="12"/>
  <c r="D124" i="12"/>
  <c r="C124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C112" i="12"/>
  <c r="P100" i="12"/>
  <c r="O100" i="12"/>
  <c r="N100" i="12"/>
  <c r="N150" i="12" s="1"/>
  <c r="M100" i="12"/>
  <c r="M150" i="12" s="1"/>
  <c r="L100" i="12"/>
  <c r="K100" i="12"/>
  <c r="J100" i="12"/>
  <c r="I100" i="12"/>
  <c r="H100" i="12"/>
  <c r="G100" i="12"/>
  <c r="F100" i="12"/>
  <c r="E100" i="12"/>
  <c r="D100" i="12"/>
  <c r="C100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P40" i="12"/>
  <c r="O40" i="12"/>
  <c r="N40" i="12"/>
  <c r="M40" i="12"/>
  <c r="L40" i="12"/>
  <c r="K40" i="12"/>
  <c r="K150" i="12" s="1"/>
  <c r="J40" i="12"/>
  <c r="I40" i="12"/>
  <c r="H40" i="12"/>
  <c r="G40" i="12"/>
  <c r="F40" i="12"/>
  <c r="E40" i="12"/>
  <c r="D40" i="12"/>
  <c r="C40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P16" i="12"/>
  <c r="P150" i="12"/>
  <c r="O16" i="12"/>
  <c r="O150" i="12" s="1"/>
  <c r="N16" i="12"/>
  <c r="M16" i="12"/>
  <c r="L16" i="12"/>
  <c r="L150" i="12" s="1"/>
  <c r="K16" i="12"/>
  <c r="J16" i="12"/>
  <c r="J150" i="12" s="1"/>
  <c r="I16" i="12"/>
  <c r="H16" i="12"/>
  <c r="H150" i="12" s="1"/>
  <c r="G16" i="12"/>
  <c r="G150" i="12"/>
  <c r="F16" i="12"/>
  <c r="F150" i="12" s="1"/>
  <c r="E16" i="12"/>
  <c r="E150" i="12" s="1"/>
  <c r="D16" i="12"/>
  <c r="D150" i="12" s="1"/>
  <c r="C16" i="12"/>
  <c r="C150" i="12" s="1"/>
  <c r="G153" i="12"/>
  <c r="G9" i="9" s="1"/>
  <c r="H152" i="12"/>
  <c r="P152" i="12"/>
  <c r="P154" i="12" s="1"/>
  <c r="I152" i="12"/>
  <c r="I8" i="9" s="1"/>
  <c r="J152" i="12"/>
  <c r="J8" i="9" s="1"/>
  <c r="J10" i="9" s="1"/>
  <c r="C152" i="12"/>
  <c r="C8" i="9" s="1"/>
  <c r="D152" i="12"/>
  <c r="D8" i="9" s="1"/>
  <c r="L152" i="12"/>
  <c r="L154" i="12" s="1"/>
  <c r="G12" i="2"/>
  <c r="F24" i="2"/>
  <c r="R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Q45" i="9"/>
  <c r="Q46" i="9" s="1"/>
  <c r="S46" i="9" s="1"/>
  <c r="R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Q43" i="9"/>
  <c r="Q42" i="9"/>
  <c r="Q41" i="9"/>
  <c r="Q40" i="9"/>
  <c r="Q39" i="9"/>
  <c r="Q38" i="9"/>
  <c r="R36" i="9"/>
  <c r="P36" i="9"/>
  <c r="P37" i="9"/>
  <c r="P47" i="9" s="1"/>
  <c r="O36" i="9"/>
  <c r="N36" i="9"/>
  <c r="N37" i="9" s="1"/>
  <c r="M36" i="9"/>
  <c r="L36" i="9"/>
  <c r="K36" i="9"/>
  <c r="J36" i="9"/>
  <c r="I36" i="9"/>
  <c r="I37" i="9" s="1"/>
  <c r="H36" i="9"/>
  <c r="H37" i="9" s="1"/>
  <c r="G36" i="9"/>
  <c r="F36" i="9"/>
  <c r="E36" i="9"/>
  <c r="D36" i="9"/>
  <c r="C36" i="9"/>
  <c r="C37" i="9" s="1"/>
  <c r="Q35" i="9"/>
  <c r="Q34" i="9"/>
  <c r="Q36" i="9" s="1"/>
  <c r="R33" i="9"/>
  <c r="P33" i="9"/>
  <c r="O33" i="9"/>
  <c r="N33" i="9"/>
  <c r="M33" i="9"/>
  <c r="L33" i="9"/>
  <c r="K33" i="9"/>
  <c r="J33" i="9"/>
  <c r="I33" i="9"/>
  <c r="H33" i="9"/>
  <c r="G33" i="9"/>
  <c r="F33" i="9"/>
  <c r="E33" i="9"/>
  <c r="E37" i="9" s="1"/>
  <c r="D33" i="9"/>
  <c r="C33" i="9"/>
  <c r="Q32" i="9"/>
  <c r="Q31" i="9"/>
  <c r="Q33" i="9"/>
  <c r="R30" i="9"/>
  <c r="P30" i="9"/>
  <c r="O30" i="9"/>
  <c r="O37" i="9" s="1"/>
  <c r="O47" i="9" s="1"/>
  <c r="N30" i="9"/>
  <c r="M30" i="9"/>
  <c r="K30" i="9"/>
  <c r="J30" i="9"/>
  <c r="H30" i="9"/>
  <c r="G30" i="9"/>
  <c r="F30" i="9"/>
  <c r="E30" i="9"/>
  <c r="D30" i="9"/>
  <c r="C30" i="9"/>
  <c r="L29" i="9"/>
  <c r="Q29" i="9" s="1"/>
  <c r="L28" i="9"/>
  <c r="L30" i="9" s="1"/>
  <c r="I28" i="9"/>
  <c r="Q28" i="9" s="1"/>
  <c r="I30" i="9"/>
  <c r="R27" i="9"/>
  <c r="P27" i="9"/>
  <c r="O27" i="9"/>
  <c r="N27" i="9"/>
  <c r="M27" i="9"/>
  <c r="L27" i="9"/>
  <c r="K27" i="9"/>
  <c r="K37" i="9" s="1"/>
  <c r="J27" i="9"/>
  <c r="I27" i="9"/>
  <c r="H27" i="9"/>
  <c r="G27" i="9"/>
  <c r="F27" i="9"/>
  <c r="E27" i="9"/>
  <c r="D27" i="9"/>
  <c r="C27" i="9"/>
  <c r="Q26" i="9"/>
  <c r="Q27" i="9" s="1"/>
  <c r="S27" i="9" s="1"/>
  <c r="Q25" i="9"/>
  <c r="Q24" i="9"/>
  <c r="P23" i="9"/>
  <c r="O23" i="9"/>
  <c r="N23" i="9"/>
  <c r="M23" i="9"/>
  <c r="L23" i="9"/>
  <c r="K23" i="9"/>
  <c r="I23" i="9"/>
  <c r="H23" i="9"/>
  <c r="G23" i="9"/>
  <c r="F23" i="9"/>
  <c r="E23" i="9"/>
  <c r="D23" i="9"/>
  <c r="C23" i="9"/>
  <c r="J22" i="9"/>
  <c r="J23" i="9" s="1"/>
  <c r="Q21" i="9"/>
  <c r="R20" i="9"/>
  <c r="P20" i="9"/>
  <c r="O20" i="9"/>
  <c r="N20" i="9"/>
  <c r="M20" i="9"/>
  <c r="L20" i="9"/>
  <c r="K20" i="9"/>
  <c r="J20" i="9"/>
  <c r="I20" i="9"/>
  <c r="H20" i="9"/>
  <c r="G20" i="9"/>
  <c r="F20" i="9"/>
  <c r="F37" i="9" s="1"/>
  <c r="E20" i="9"/>
  <c r="D20" i="9"/>
  <c r="C20" i="9"/>
  <c r="Q19" i="9"/>
  <c r="F12" i="2" s="1"/>
  <c r="Q18" i="9"/>
  <c r="S18" i="9"/>
  <c r="R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Q16" i="9"/>
  <c r="S16" i="9"/>
  <c r="Q15" i="9"/>
  <c r="S15" i="9" s="1"/>
  <c r="Q14" i="9"/>
  <c r="S14" i="9"/>
  <c r="Q13" i="9"/>
  <c r="S13" i="9" s="1"/>
  <c r="Q12" i="9"/>
  <c r="S12" i="9" s="1"/>
  <c r="Q11" i="9"/>
  <c r="S11" i="9" s="1"/>
  <c r="M10" i="9"/>
  <c r="G32" i="3"/>
  <c r="E32" i="3"/>
  <c r="D32" i="3"/>
  <c r="C32" i="3"/>
  <c r="C29" i="3"/>
  <c r="G25" i="3"/>
  <c r="F25" i="3"/>
  <c r="E25" i="3"/>
  <c r="D25" i="3"/>
  <c r="F26" i="3"/>
  <c r="E26" i="3"/>
  <c r="D26" i="3"/>
  <c r="F27" i="3"/>
  <c r="E27" i="3"/>
  <c r="D27" i="3"/>
  <c r="M14" i="8"/>
  <c r="C23" i="8"/>
  <c r="D23" i="8" s="1"/>
  <c r="E23" i="8" s="1"/>
  <c r="F23" i="8" s="1"/>
  <c r="G23" i="8" s="1"/>
  <c r="H23" i="8" s="1"/>
  <c r="I23" i="8" s="1"/>
  <c r="J23" i="8" s="1"/>
  <c r="K23" i="8" s="1"/>
  <c r="L23" i="8" s="1"/>
  <c r="M23" i="8" s="1"/>
  <c r="N23" i="8" s="1"/>
  <c r="I10" i="2"/>
  <c r="H10" i="2"/>
  <c r="G10" i="2"/>
  <c r="G15" i="2" s="1"/>
  <c r="G31" i="3"/>
  <c r="G40" i="3" s="1"/>
  <c r="F31" i="3"/>
  <c r="E31" i="3"/>
  <c r="C31" i="3"/>
  <c r="C40" i="3" s="1"/>
  <c r="H18" i="3"/>
  <c r="H19" i="3"/>
  <c r="H20" i="3"/>
  <c r="H21" i="3"/>
  <c r="H23" i="3"/>
  <c r="H24" i="3"/>
  <c r="H28" i="3"/>
  <c r="H29" i="3"/>
  <c r="H30" i="3"/>
  <c r="H36" i="3"/>
  <c r="G34" i="3"/>
  <c r="F34" i="3"/>
  <c r="E34" i="3"/>
  <c r="D34" i="3"/>
  <c r="C34" i="3"/>
  <c r="H22" i="3"/>
  <c r="E29" i="5"/>
  <c r="E30" i="5" s="1"/>
  <c r="E31" i="5" s="1"/>
  <c r="D22" i="4"/>
  <c r="D21" i="4"/>
  <c r="B15" i="4"/>
  <c r="D6" i="4"/>
  <c r="D7" i="4"/>
  <c r="D18" i="4" s="1"/>
  <c r="D5" i="4"/>
  <c r="D4" i="4"/>
  <c r="H38" i="3"/>
  <c r="H37" i="3"/>
  <c r="H33" i="3"/>
  <c r="H17" i="3"/>
  <c r="A8" i="3"/>
  <c r="A9" i="3"/>
  <c r="C41" i="3" s="1"/>
  <c r="D41" i="3" s="1"/>
  <c r="E41" i="3" s="1"/>
  <c r="F41" i="3" s="1"/>
  <c r="G41" i="3" s="1"/>
  <c r="L24" i="2"/>
  <c r="C24" i="2"/>
  <c r="D24" i="2" s="1"/>
  <c r="L14" i="2"/>
  <c r="C14" i="2"/>
  <c r="D14" i="2" s="1"/>
  <c r="L13" i="2"/>
  <c r="C13" i="2"/>
  <c r="D13" i="2"/>
  <c r="K27" i="2"/>
  <c r="I27" i="2"/>
  <c r="H27" i="2"/>
  <c r="G27" i="2"/>
  <c r="I15" i="2"/>
  <c r="L25" i="2"/>
  <c r="C25" i="2" s="1"/>
  <c r="D25" i="2" s="1"/>
  <c r="B27" i="2"/>
  <c r="B20" i="2"/>
  <c r="U4" i="1"/>
  <c r="V4" i="1"/>
  <c r="B10" i="1"/>
  <c r="D10" i="1" s="1"/>
  <c r="D15" i="1" s="1"/>
  <c r="D29" i="1" s="1"/>
  <c r="F10" i="1"/>
  <c r="U10" i="1"/>
  <c r="V10" i="1" s="1"/>
  <c r="D11" i="1"/>
  <c r="F11" i="1"/>
  <c r="U11" i="1"/>
  <c r="V11" i="1"/>
  <c r="D12" i="1"/>
  <c r="F12" i="1"/>
  <c r="H12" i="1"/>
  <c r="H15" i="1"/>
  <c r="H29" i="1"/>
  <c r="H31" i="1" s="1"/>
  <c r="I31" i="1" s="1"/>
  <c r="I12" i="1"/>
  <c r="I15" i="1"/>
  <c r="I29" i="1"/>
  <c r="J12" i="1"/>
  <c r="J15" i="1" s="1"/>
  <c r="J29" i="1" s="1"/>
  <c r="K12" i="1"/>
  <c r="U12" i="1" s="1"/>
  <c r="V12" i="1" s="1"/>
  <c r="L12" i="1"/>
  <c r="M12" i="1"/>
  <c r="N12" i="1"/>
  <c r="N15" i="1" s="1"/>
  <c r="N29" i="1" s="1"/>
  <c r="O12" i="1"/>
  <c r="O15" i="1" s="1"/>
  <c r="O29" i="1" s="1"/>
  <c r="P12" i="1"/>
  <c r="P15" i="1" s="1"/>
  <c r="P29" i="1" s="1"/>
  <c r="Q12" i="1"/>
  <c r="Q15" i="1" s="1"/>
  <c r="Q29" i="1" s="1"/>
  <c r="R12" i="1"/>
  <c r="R15" i="1"/>
  <c r="R29" i="1" s="1"/>
  <c r="S12" i="1"/>
  <c r="D13" i="1"/>
  <c r="F13" i="1"/>
  <c r="F15" i="1" s="1"/>
  <c r="F29" i="1" s="1"/>
  <c r="U13" i="1"/>
  <c r="V13" i="1" s="1"/>
  <c r="D14" i="1"/>
  <c r="F14" i="1"/>
  <c r="U14" i="1"/>
  <c r="V14" i="1" s="1"/>
  <c r="B15" i="1"/>
  <c r="B29" i="1" s="1"/>
  <c r="C15" i="1"/>
  <c r="C29" i="1" s="1"/>
  <c r="E15" i="1"/>
  <c r="L15" i="1"/>
  <c r="L29" i="1" s="1"/>
  <c r="M15" i="1"/>
  <c r="M29" i="1"/>
  <c r="S15" i="1"/>
  <c r="S29" i="1" s="1"/>
  <c r="T15" i="1"/>
  <c r="T29" i="1" s="1"/>
  <c r="D18" i="1"/>
  <c r="D20" i="1"/>
  <c r="F18" i="1"/>
  <c r="F20" i="1" s="1"/>
  <c r="U18" i="1"/>
  <c r="V18" i="1"/>
  <c r="D19" i="1"/>
  <c r="F19" i="1"/>
  <c r="U19" i="1"/>
  <c r="V19" i="1" s="1"/>
  <c r="U20" i="1"/>
  <c r="B20" i="1"/>
  <c r="C20" i="1"/>
  <c r="E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D23" i="1"/>
  <c r="F23" i="1"/>
  <c r="R23" i="1"/>
  <c r="R27" i="1"/>
  <c r="D24" i="1"/>
  <c r="F24" i="1"/>
  <c r="U24" i="1"/>
  <c r="V24" i="1"/>
  <c r="D25" i="1"/>
  <c r="F25" i="1"/>
  <c r="U25" i="1"/>
  <c r="V25" i="1"/>
  <c r="D26" i="1"/>
  <c r="D27" i="1" s="1"/>
  <c r="E26" i="1"/>
  <c r="E27" i="1" s="1"/>
  <c r="U26" i="1"/>
  <c r="V26" i="1" s="1"/>
  <c r="B27" i="1"/>
  <c r="C27" i="1"/>
  <c r="H27" i="1"/>
  <c r="I27" i="1"/>
  <c r="J27" i="1"/>
  <c r="K27" i="1"/>
  <c r="L27" i="1"/>
  <c r="M27" i="1"/>
  <c r="N27" i="1"/>
  <c r="O27" i="1"/>
  <c r="P27" i="1"/>
  <c r="Q27" i="1"/>
  <c r="S27" i="1"/>
  <c r="T27" i="1"/>
  <c r="B15" i="2"/>
  <c r="B29" i="2"/>
  <c r="B32" i="2" s="1"/>
  <c r="U23" i="1"/>
  <c r="V23" i="1" s="1"/>
  <c r="V27" i="1" s="1"/>
  <c r="F26" i="1"/>
  <c r="F27" i="1"/>
  <c r="D37" i="9"/>
  <c r="M37" i="9"/>
  <c r="M47" i="9" s="1"/>
  <c r="R37" i="9"/>
  <c r="R47" i="9" s="1"/>
  <c r="G37" i="9"/>
  <c r="S33" i="9"/>
  <c r="Q22" i="9"/>
  <c r="Q23" i="9"/>
  <c r="H44" i="3"/>
  <c r="G47" i="9" l="1"/>
  <c r="L155" i="12"/>
  <c r="D7" i="5"/>
  <c r="D11" i="5" s="1"/>
  <c r="C11" i="5"/>
  <c r="C13" i="5" s="1"/>
  <c r="J26" i="2" s="1"/>
  <c r="H26" i="3"/>
  <c r="H32" i="3"/>
  <c r="H34" i="3"/>
  <c r="H25" i="3"/>
  <c r="C42" i="3"/>
  <c r="G18" i="2" s="1"/>
  <c r="G20" i="2" s="1"/>
  <c r="G29" i="2" s="1"/>
  <c r="D40" i="3"/>
  <c r="D42" i="3" s="1"/>
  <c r="H18" i="2" s="1"/>
  <c r="H20" i="2" s="1"/>
  <c r="E40" i="3"/>
  <c r="E42" i="3" s="1"/>
  <c r="I18" i="2" s="1"/>
  <c r="I20" i="2" s="1"/>
  <c r="I29" i="2" s="1"/>
  <c r="Q17" i="9"/>
  <c r="F23" i="2" s="1"/>
  <c r="F11" i="2"/>
  <c r="S28" i="9"/>
  <c r="Q30" i="9"/>
  <c r="S30" i="9" s="1"/>
  <c r="H41" i="3"/>
  <c r="G42" i="3"/>
  <c r="K18" i="2" s="1"/>
  <c r="K20" i="2" s="1"/>
  <c r="K29" i="2" s="1"/>
  <c r="J47" i="9"/>
  <c r="H154" i="12"/>
  <c r="H9" i="9"/>
  <c r="H47" i="9" s="1"/>
  <c r="F154" i="12"/>
  <c r="F47" i="9"/>
  <c r="F10" i="2"/>
  <c r="F15" i="2" s="1"/>
  <c r="S29" i="9"/>
  <c r="I154" i="12"/>
  <c r="I9" i="9"/>
  <c r="I47" i="9" s="1"/>
  <c r="S17" i="9"/>
  <c r="J37" i="9"/>
  <c r="K154" i="12"/>
  <c r="K8" i="9"/>
  <c r="K10" i="9" s="1"/>
  <c r="E29" i="1"/>
  <c r="J31" i="1"/>
  <c r="V15" i="1"/>
  <c r="L37" i="9"/>
  <c r="L47" i="9" s="1"/>
  <c r="D9" i="9"/>
  <c r="D47" i="9" s="1"/>
  <c r="D154" i="12"/>
  <c r="C9" i="9"/>
  <c r="C154" i="12"/>
  <c r="C155" i="12" s="1"/>
  <c r="I10" i="9"/>
  <c r="V20" i="1"/>
  <c r="N47" i="9"/>
  <c r="C10" i="9"/>
  <c r="G10" i="9"/>
  <c r="H31" i="3"/>
  <c r="F40" i="3"/>
  <c r="F42" i="3" s="1"/>
  <c r="J18" i="2" s="1"/>
  <c r="J20" i="2" s="1"/>
  <c r="H27" i="3"/>
  <c r="N26" i="8"/>
  <c r="N28" i="8" s="1"/>
  <c r="F8" i="9"/>
  <c r="F10" i="9" s="1"/>
  <c r="G154" i="12"/>
  <c r="U15" i="1"/>
  <c r="J154" i="12"/>
  <c r="J155" i="12" s="1"/>
  <c r="H15" i="2"/>
  <c r="U27" i="1"/>
  <c r="Q20" i="9"/>
  <c r="S20" i="9" s="1"/>
  <c r="E9" i="9"/>
  <c r="E47" i="9" s="1"/>
  <c r="H40" i="3"/>
  <c r="H42" i="3" s="1"/>
  <c r="K15" i="1"/>
  <c r="K29" i="1" s="1"/>
  <c r="Q44" i="9"/>
  <c r="D17" i="4"/>
  <c r="H46" i="3"/>
  <c r="D19" i="4"/>
  <c r="D25" i="4" s="1"/>
  <c r="J23" i="2" s="1"/>
  <c r="S44" i="9"/>
  <c r="F26" i="2"/>
  <c r="L12" i="2"/>
  <c r="C12" i="2" s="1"/>
  <c r="D19" i="2"/>
  <c r="H10" i="9" l="1"/>
  <c r="G155" i="12"/>
  <c r="J27" i="2"/>
  <c r="H29" i="2"/>
  <c r="Q9" i="9"/>
  <c r="I155" i="12"/>
  <c r="B33" i="2"/>
  <c r="D155" i="12"/>
  <c r="E10" i="9"/>
  <c r="E155" i="12" s="1"/>
  <c r="J11" i="2"/>
  <c r="J15" i="2" s="1"/>
  <c r="C47" i="9"/>
  <c r="H155" i="12"/>
  <c r="K47" i="9"/>
  <c r="Q8" i="9"/>
  <c r="Q10" i="9" s="1"/>
  <c r="K155" i="12"/>
  <c r="L10" i="2"/>
  <c r="C10" i="2" s="1"/>
  <c r="V29" i="1"/>
  <c r="K31" i="1"/>
  <c r="L31" i="1" s="1"/>
  <c r="M31" i="1" s="1"/>
  <c r="N31" i="1" s="1"/>
  <c r="O31" i="1" s="1"/>
  <c r="P31" i="1" s="1"/>
  <c r="Q31" i="1" s="1"/>
  <c r="R31" i="1" s="1"/>
  <c r="S31" i="1" s="1"/>
  <c r="T31" i="1" s="1"/>
  <c r="F155" i="12"/>
  <c r="L23" i="2"/>
  <c r="D10" i="9"/>
  <c r="U29" i="1"/>
  <c r="Q37" i="9"/>
  <c r="S37" i="9" s="1"/>
  <c r="L26" i="2"/>
  <c r="C26" i="2" s="1"/>
  <c r="F27" i="2"/>
  <c r="D12" i="2"/>
  <c r="D10" i="2"/>
  <c r="J29" i="2" l="1"/>
  <c r="L11" i="2"/>
  <c r="C11" i="2" s="1"/>
  <c r="C15" i="2" s="1"/>
  <c r="L27" i="2"/>
  <c r="C23" i="2"/>
  <c r="S10" i="9"/>
  <c r="F18" i="2"/>
  <c r="Q47" i="9"/>
  <c r="S47" i="9" s="1"/>
  <c r="L15" i="2"/>
  <c r="D26" i="2"/>
  <c r="C27" i="2"/>
  <c r="D23" i="2"/>
  <c r="D11" i="2" l="1"/>
  <c r="D15" i="2" s="1"/>
  <c r="F20" i="2"/>
  <c r="F29" i="2" s="1"/>
  <c r="F30" i="2" s="1"/>
  <c r="L18" i="2"/>
  <c r="D27" i="2"/>
  <c r="C18" i="2" l="1"/>
  <c r="L20" i="2"/>
  <c r="L29" i="2" s="1"/>
  <c r="D18" i="2" l="1"/>
  <c r="D20" i="2" s="1"/>
  <c r="D29" i="2" s="1"/>
  <c r="D32" i="2" s="1"/>
  <c r="C20" i="2"/>
  <c r="C29" i="2" s="1"/>
  <c r="C32" i="2" l="1"/>
  <c r="B29" i="8"/>
  <c r="B30" i="8" l="1"/>
  <c r="C36" i="8" s="1"/>
  <c r="D36" i="8" l="1"/>
  <c r="E36" i="8" s="1"/>
  <c r="F36" i="8" s="1"/>
  <c r="G36" i="8" s="1"/>
  <c r="H36" i="8" s="1"/>
  <c r="I36" i="8" s="1"/>
  <c r="J36" i="8" s="1"/>
  <c r="K36" i="8" s="1"/>
  <c r="L36" i="8" s="1"/>
  <c r="M36" i="8" s="1"/>
  <c r="N36" i="8" s="1"/>
  <c r="N39" i="8" l="1"/>
  <c r="N41" i="8" l="1"/>
  <c r="N44" i="8"/>
  <c r="P41" i="8" l="1"/>
  <c r="C33" i="2"/>
  <c r="D33" i="2" s="1"/>
</calcChain>
</file>

<file path=xl/sharedStrings.xml><?xml version="1.0" encoding="utf-8"?>
<sst xmlns="http://schemas.openxmlformats.org/spreadsheetml/2006/main" count="21545" uniqueCount="411">
  <si>
    <t>Florida City Gas</t>
  </si>
  <si>
    <t>Rebuttal, Service Hearings</t>
  </si>
  <si>
    <t>Discovery and Hearing Prep</t>
  </si>
  <si>
    <t>Prehearing Statements, Discovery Ends</t>
  </si>
  <si>
    <t>Mock and Tech Hearings</t>
  </si>
  <si>
    <t>Briefs</t>
  </si>
  <si>
    <t>2022 Rate Case Expense Estimate</t>
  </si>
  <si>
    <t>Filed</t>
  </si>
  <si>
    <t>Revised</t>
  </si>
  <si>
    <t>Actuals</t>
  </si>
  <si>
    <t>Estimate</t>
  </si>
  <si>
    <t>LTD</t>
  </si>
  <si>
    <t>Sept</t>
  </si>
  <si>
    <t>Oct</t>
  </si>
  <si>
    <t>Nov</t>
  </si>
  <si>
    <t>Dec</t>
  </si>
  <si>
    <t>Jan</t>
  </si>
  <si>
    <t>Expense Type</t>
  </si>
  <si>
    <t>Rate Case</t>
  </si>
  <si>
    <t>Difference</t>
  </si>
  <si>
    <t>Total</t>
  </si>
  <si>
    <t>Outside Services:</t>
  </si>
  <si>
    <t xml:space="preserve">     Depreciation Study/Witness</t>
  </si>
  <si>
    <t xml:space="preserve">     ROE Witness</t>
  </si>
  <si>
    <t xml:space="preserve">     Legal</t>
  </si>
  <si>
    <t xml:space="preserve">     Cost of Service</t>
  </si>
  <si>
    <t xml:space="preserve">     Rebuttal (if needed)</t>
  </si>
  <si>
    <t xml:space="preserve">     Total</t>
  </si>
  <si>
    <t>Affiliate Support Charged to FCG:</t>
  </si>
  <si>
    <t xml:space="preserve">     FPL</t>
  </si>
  <si>
    <t xml:space="preserve">     NEER</t>
  </si>
  <si>
    <t>Other:</t>
  </si>
  <si>
    <t xml:space="preserve">     Travel/Hearing Expenses</t>
  </si>
  <si>
    <t xml:space="preserve">     Temporary Services</t>
  </si>
  <si>
    <t xml:space="preserve">     Payroll and Overheads</t>
  </si>
  <si>
    <t xml:space="preserve">     Other (A)</t>
  </si>
  <si>
    <t>Total Estimated Rate Case Expenses</t>
  </si>
  <si>
    <t>Annual Amortization</t>
  </si>
  <si>
    <t>13-Month Average</t>
  </si>
  <si>
    <t>Notes:</t>
  </si>
  <si>
    <t>(A) Printing costs and other costs related to customer notifications.</t>
  </si>
  <si>
    <t>FPLM: 2022 FCG Rate Case</t>
  </si>
  <si>
    <t>B2 - FERC Balance Sheet</t>
  </si>
  <si>
    <t>Jan - 2022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</si>
  <si>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</si>
  <si>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</si>
  <si>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</si>
  <si>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</si>
  <si>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</si>
  <si>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</si>
  <si>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</si>
  <si>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Sep - 2022</t>
  </si>
  <si>
    <t>Oct - 2022</t>
  </si>
  <si>
    <t>Nov - 2022</t>
  </si>
  <si>
    <t>Dec - 2022</t>
  </si>
  <si>
    <t>Check</t>
  </si>
  <si>
    <t>FPLGRUF96: Assets</t>
  </si>
  <si>
    <t>FPLGRUF9108: Deferred Debits</t>
  </si>
  <si>
    <t>FPLGRUF999: Other Deferred Credits</t>
  </si>
  <si>
    <t>FPLGRUF9107: 186-Misc Deferred Debits</t>
  </si>
  <si>
    <t>9186932: Other Assets: Deferred 2022 FCG Rate Case</t>
  </si>
  <si>
    <t>13-Mth Average Adjustment</t>
  </si>
  <si>
    <t>13mth Unamortized Balance</t>
  </si>
  <si>
    <t>Revised Estimate</t>
  </si>
  <si>
    <t>FPL</t>
  </si>
  <si>
    <t>Average Annual Salary</t>
  </si>
  <si>
    <t>FPL Affiliate Payroll Loaders (excludes non-productive)</t>
  </si>
  <si>
    <t>Total Average Annual Salary (fully loaded)</t>
  </si>
  <si>
    <t>Fully Loaded Hourly Rate</t>
  </si>
  <si>
    <t>Mark</t>
  </si>
  <si>
    <t>FPL Finance</t>
  </si>
  <si>
    <t>Scott Bores</t>
  </si>
  <si>
    <t>Ina</t>
  </si>
  <si>
    <t>Ben Greene</t>
  </si>
  <si>
    <t>Mike Wong</t>
  </si>
  <si>
    <t>Kyle</t>
  </si>
  <si>
    <t>FCOE - FP&amp;A</t>
  </si>
  <si>
    <t>Support not required for remainder of case</t>
  </si>
  <si>
    <t>Jun</t>
  </si>
  <si>
    <t>Paul Esposito</t>
  </si>
  <si>
    <t>Liz</t>
  </si>
  <si>
    <t>Loretta</t>
  </si>
  <si>
    <t>Monica</t>
  </si>
  <si>
    <t>Keith</t>
  </si>
  <si>
    <t>Jenn Richards</t>
  </si>
  <si>
    <t>Dave H</t>
  </si>
  <si>
    <t>Regulatory Affairs</t>
  </si>
  <si>
    <t>Includes Tallahassee team</t>
  </si>
  <si>
    <t>Rates</t>
  </si>
  <si>
    <t>Includes Tara D and John M</t>
  </si>
  <si>
    <t>M&amp;C</t>
  </si>
  <si>
    <t>Total M&amp;C</t>
  </si>
  <si>
    <t>Legal</t>
  </si>
  <si>
    <t>Total Legal</t>
  </si>
  <si>
    <t>HR</t>
  </si>
  <si>
    <t>Includes HR witness Rebuttal</t>
  </si>
  <si>
    <t>Aleime</t>
  </si>
  <si>
    <t>Treasury</t>
  </si>
  <si>
    <t>Jenn</t>
  </si>
  <si>
    <t>FCOE - Prop Actg</t>
  </si>
  <si>
    <t>Shereen</t>
  </si>
  <si>
    <t>FCOE - Corp Actg</t>
  </si>
  <si>
    <t>Total Hours</t>
  </si>
  <si>
    <t>Fully Loaded Rate</t>
  </si>
  <si>
    <t>Estimated FPL Payroll to be Charged to FCG</t>
  </si>
  <si>
    <t>Actual Hours through August</t>
  </si>
  <si>
    <t>Total Estimate</t>
  </si>
  <si>
    <t>Remaining Hours</t>
  </si>
  <si>
    <t># of days</t>
  </si>
  <si>
    <t>Hotel (per night)</t>
  </si>
  <si>
    <t>Food (per day)</t>
  </si>
  <si>
    <t>Transportation (air, mileage, car rental)</t>
  </si>
  <si>
    <t>Cost per person at hearing</t>
  </si>
  <si>
    <t>Witnesses (internal)</t>
  </si>
  <si>
    <t>Witness Backup (internal)</t>
  </si>
  <si>
    <t>Attorney</t>
  </si>
  <si>
    <t>RAD</t>
  </si>
  <si>
    <t>IT Support</t>
  </si>
  <si>
    <t>Number of attendees for hearing</t>
  </si>
  <si>
    <t>Food</t>
  </si>
  <si>
    <t>Hotel/Transportation</t>
  </si>
  <si>
    <t xml:space="preserve">      Total Hearing Cost</t>
  </si>
  <si>
    <t>Conference Room (rental at hotel)</t>
  </si>
  <si>
    <t>Security</t>
  </si>
  <si>
    <t>Estimate provided by William Gandy/John Large</t>
  </si>
  <si>
    <t>Prehearing Conference (legal travel only)</t>
  </si>
  <si>
    <t>Total for hearing and prehearing</t>
  </si>
  <si>
    <t>NOTE: Consultant/outside witness travel expenses are included in their total expenses (confirmed with legal).</t>
  </si>
  <si>
    <t>Original Estimate</t>
  </si>
  <si>
    <t>Printing Costs</t>
  </si>
  <si>
    <t>Actual printing cost lower than estimate</t>
  </si>
  <si>
    <t>Website Modifications</t>
  </si>
  <si>
    <t>No longer needed</t>
  </si>
  <si>
    <t>CEO Notifications - Munis and Counties</t>
  </si>
  <si>
    <t>CEO letters through Outlook - no postage needed</t>
  </si>
  <si>
    <t>Actual Newspaper costs - CCOM  (see invoices below)</t>
  </si>
  <si>
    <t>Other</t>
  </si>
  <si>
    <t>Actuals through August 2022</t>
  </si>
  <si>
    <t>Remaining Costs</t>
  </si>
  <si>
    <t>Original Estimates:</t>
  </si>
  <si>
    <t>Printing Cost:</t>
  </si>
  <si>
    <t>Customer Notifications Estimate (Provided by Bianca Soriano on 2.23.2022 - M&amp;C)</t>
  </si>
  <si>
    <t> </t>
  </si>
  <si>
    <t>FCG 2017</t>
  </si>
  <si>
    <t>Multiplier</t>
  </si>
  <si>
    <t>FCG 2022 Est.</t>
  </si>
  <si>
    <t>Notes</t>
  </si>
  <si>
    <t>Petition</t>
  </si>
  <si>
    <t>Assume Petition is same length</t>
  </si>
  <si>
    <t>Direct Testimony &amp; Exhibits (excluding dep. study)</t>
  </si>
  <si>
    <t>Reduced from 10 witnesses to 6</t>
  </si>
  <si>
    <t>Depreciation Study</t>
  </si>
  <si>
    <t>Assume depreciation study is same length</t>
  </si>
  <si>
    <t>MFRs</t>
  </si>
  <si>
    <t>Assume two sets (RASM and non-RSAM)</t>
  </si>
  <si>
    <t>Tariffs (Clean and Legis)</t>
  </si>
  <si>
    <t>Assume two versions (RSAM and non-RSAM)</t>
  </si>
  <si>
    <t xml:space="preserve">Total Pages per Filing </t>
  </si>
  <si>
    <t>Total pages for 12 printed filing sets (10 copies per rule, 1 for OPC, 1 for Tallahassee)</t>
  </si>
  <si>
    <t>Total Cost Initial Filing (5 cents per page for B&amp;W; 24 cents for Color)</t>
  </si>
  <si>
    <t>Assume 85% B&amp;W; 15% Color; 7.5% taxes</t>
  </si>
  <si>
    <t>Other printing costs (e.g., supplemental MFRs)</t>
  </si>
  <si>
    <t>Total Printing Cost Estimate</t>
  </si>
  <si>
    <t>Customer Notifications Cost Estimate</t>
  </si>
  <si>
    <t>Estimate provided by M&amp;C</t>
  </si>
  <si>
    <t xml:space="preserve">Legal </t>
  </si>
  <si>
    <t>FCG 2022 RATE CASE EXPENSES</t>
  </si>
  <si>
    <t>Description</t>
  </si>
  <si>
    <t>DEC</t>
  </si>
  <si>
    <t>Feb</t>
  </si>
  <si>
    <t>March</t>
  </si>
  <si>
    <t>April</t>
  </si>
  <si>
    <t>May</t>
  </si>
  <si>
    <t>June</t>
  </si>
  <si>
    <t>JUL</t>
  </si>
  <si>
    <t>AUG</t>
  </si>
  <si>
    <t>SEP</t>
  </si>
  <si>
    <t>OCT</t>
  </si>
  <si>
    <t>NOV</t>
  </si>
  <si>
    <t>Original
Forecast</t>
  </si>
  <si>
    <t>Variance</t>
  </si>
  <si>
    <t>Budget</t>
  </si>
  <si>
    <t>FPL - Exempt ST</t>
  </si>
  <si>
    <t>FPL - Labor Related Overhead</t>
  </si>
  <si>
    <t>Total Payroll</t>
  </si>
  <si>
    <t>Hotel and Lodging</t>
  </si>
  <si>
    <t>Business &amp; Meeting Meals</t>
  </si>
  <si>
    <t>Airline Travel</t>
  </si>
  <si>
    <t>Vehicle - Car Rental</t>
  </si>
  <si>
    <t>Vehicle - Occasional</t>
  </si>
  <si>
    <t>Travel Expense</t>
  </si>
  <si>
    <t>Employee Related Travel Total</t>
  </si>
  <si>
    <t>Outside Services - Security</t>
  </si>
  <si>
    <t>Gunster - Keating</t>
  </si>
  <si>
    <t>Outside Services - Legal Fees Subtotal</t>
  </si>
  <si>
    <t>FCOE Support</t>
  </si>
  <si>
    <t>FCOE NEER Support</t>
  </si>
  <si>
    <t>Outside Services - IM &amp; Accounting Subtotal</t>
  </si>
  <si>
    <t>Regulatory Affairs Support</t>
  </si>
  <si>
    <t>Service Hearing Support</t>
  </si>
  <si>
    <t>Technical Hearing</t>
  </si>
  <si>
    <t>Outside Services - Temporary Labor Subtotal</t>
  </si>
  <si>
    <t>Concentric Energy Advisors, Inc. - ROE Witness - Nelson</t>
  </si>
  <si>
    <t>Gannett Fleming, Inc. -  Depreciation Study &amp; witness support</t>
  </si>
  <si>
    <t>Outside Services - Professional Subtotal</t>
  </si>
  <si>
    <t>UI Financial Model Support</t>
  </si>
  <si>
    <t>UI Rates and Tariffs Rate Case Support</t>
  </si>
  <si>
    <t>Outside Services - Information Technology</t>
  </si>
  <si>
    <t>Court Reporters - Depositions</t>
  </si>
  <si>
    <t>Media, Movers, Building Services</t>
  </si>
  <si>
    <t>Outside Services - Other Subtotal</t>
  </si>
  <si>
    <t>Contractor &amp; Professional Total</t>
  </si>
  <si>
    <t>Rent - Meeting Facilities</t>
  </si>
  <si>
    <t>Office Supplies</t>
  </si>
  <si>
    <t>Printing</t>
  </si>
  <si>
    <t>Postage</t>
  </si>
  <si>
    <t>Software Purchase</t>
  </si>
  <si>
    <t>Misc</t>
  </si>
  <si>
    <t>Office &amp; Facilities Administration Total</t>
  </si>
  <si>
    <t>Communications - Print</t>
  </si>
  <si>
    <t>Community Relations</t>
  </si>
  <si>
    <t>Grand Total</t>
  </si>
  <si>
    <t>Table</t>
  </si>
  <si>
    <t/>
  </si>
  <si>
    <t>Amount
JAN 2021-
AUG 2022</t>
  </si>
  <si>
    <t>Order</t>
  </si>
  <si>
    <t>Account</t>
  </si>
  <si>
    <t>Vendor</t>
  </si>
  <si>
    <t>Time: Fiscal year/period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</si>
  <si>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</si>
  <si>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</si>
  <si>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</si>
  <si>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</si>
  <si>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</si>
  <si>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</si>
  <si>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</si>
  <si>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</si>
  <si>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</si>
  <si>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</si>
  <si>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Overall Result</t>
  </si>
  <si>
    <t xml:space="preserve"> </t>
  </si>
  <si>
    <t>6670000700</t>
  </si>
  <si>
    <t>2022 FCG Rate Case Expenses</t>
  </si>
  <si>
    <t>5750400</t>
  </si>
  <si>
    <t>OUTSIDE SERVICES: General Business Consu</t>
  </si>
  <si>
    <t>3000026578</t>
  </si>
  <si>
    <t>CONCENTRIC ENERGY ADVISORS INC</t>
  </si>
  <si>
    <t>3000069783</t>
  </si>
  <si>
    <t>GANNETT FLEMING VALUATION AND RATE</t>
  </si>
  <si>
    <t>8110006</t>
  </si>
  <si>
    <t>Corporate Payroll</t>
  </si>
  <si>
    <t>#</t>
  </si>
  <si>
    <t>Not assigned</t>
  </si>
  <si>
    <t>8110028</t>
  </si>
  <si>
    <t>Meals</t>
  </si>
  <si>
    <t>8110029</t>
  </si>
  <si>
    <t>Travel</t>
  </si>
  <si>
    <t>8110037</t>
  </si>
  <si>
    <t>Outside Services - Legal</t>
  </si>
  <si>
    <t>8110044</t>
  </si>
  <si>
    <t>Outside Services - Temporary Labor</t>
  </si>
  <si>
    <t>8110049</t>
  </si>
  <si>
    <t>Office Supplies &amp; Equipment Repair</t>
  </si>
  <si>
    <t>8110117</t>
  </si>
  <si>
    <t>NextEra Analytics P/R</t>
  </si>
  <si>
    <t>8110119</t>
  </si>
  <si>
    <t>Benefits - NextEra Analytics</t>
  </si>
  <si>
    <t>8110120</t>
  </si>
  <si>
    <t>Payroll Taxes - NextEra Analytics</t>
  </si>
  <si>
    <t>8110200</t>
  </si>
  <si>
    <t>FPL Exempt ST</t>
  </si>
  <si>
    <t>8110209</t>
  </si>
  <si>
    <t>FPL Payroll Tax OH</t>
  </si>
  <si>
    <t>8110210</t>
  </si>
  <si>
    <t>FPL Funded Welfare</t>
  </si>
  <si>
    <t>8110211</t>
  </si>
  <si>
    <t>FPL Unfunded Service Cost</t>
  </si>
  <si>
    <t>8110214</t>
  </si>
  <si>
    <t>External - A&amp;G Payroll</t>
  </si>
  <si>
    <t>8110215</t>
  </si>
  <si>
    <t>External - A&amp;G Expenses</t>
  </si>
  <si>
    <t>8110216</t>
  </si>
  <si>
    <t>External - Non-Productive</t>
  </si>
  <si>
    <t>8110217</t>
  </si>
  <si>
    <t>External - Workers Comp</t>
  </si>
  <si>
    <t>8110218</t>
  </si>
  <si>
    <t>Performance Incentives Overhead</t>
  </si>
  <si>
    <t>8110257</t>
  </si>
  <si>
    <t>FPL Unfunded Benefits Costs</t>
  </si>
  <si>
    <t>8110292</t>
  </si>
  <si>
    <t>SOFTWARE PURCHASES</t>
  </si>
  <si>
    <t>Result</t>
  </si>
  <si>
    <t>Mar</t>
  </si>
  <si>
    <t>July</t>
  </si>
  <si>
    <t>Aug</t>
  </si>
  <si>
    <t>Corp Tax</t>
  </si>
  <si>
    <t>6150024246</t>
  </si>
  <si>
    <t>Payroll Tax OH</t>
  </si>
  <si>
    <t>FPL Unfunded Benefits Cost</t>
  </si>
  <si>
    <t>6150024247</t>
  </si>
  <si>
    <t>6150024248</t>
  </si>
  <si>
    <t>6150024249</t>
  </si>
  <si>
    <t>FP&amp;A</t>
  </si>
  <si>
    <t>6150024251</t>
  </si>
  <si>
    <t>FCOE</t>
  </si>
  <si>
    <t>6150024253</t>
  </si>
  <si>
    <t>6150024391</t>
  </si>
  <si>
    <t>6150026109</t>
  </si>
  <si>
    <t>6150026162</t>
  </si>
  <si>
    <t>Internal Audit</t>
  </si>
  <si>
    <t>6150026164</t>
  </si>
  <si>
    <t>Cross check</t>
  </si>
  <si>
    <t>FPL Overheads</t>
  </si>
  <si>
    <t>Check to Cash Flow</t>
  </si>
  <si>
    <t>Sum of Hours</t>
  </si>
  <si>
    <t>Receiver Order</t>
  </si>
  <si>
    <t>Months</t>
  </si>
  <si>
    <t>Posting Date</t>
  </si>
  <si>
    <t>6150024246 Total</t>
  </si>
  <si>
    <t>Apr</t>
  </si>
  <si>
    <t>Jul</t>
  </si>
  <si>
    <t>6150024247 Total</t>
  </si>
  <si>
    <t>6150024248 Total</t>
  </si>
  <si>
    <t>6150024249 Total</t>
  </si>
  <si>
    <t>6150024252</t>
  </si>
  <si>
    <t>6150024252 Total</t>
  </si>
  <si>
    <t>6150024253 Total</t>
  </si>
  <si>
    <t>6150024391 Total</t>
  </si>
  <si>
    <t>6150026109 Total</t>
  </si>
  <si>
    <t>6150026164 Total</t>
  </si>
  <si>
    <t>6150026162 Total</t>
  </si>
  <si>
    <t>6150024251 Total</t>
  </si>
  <si>
    <t>Time Sheet Date</t>
  </si>
  <si>
    <t>Hours</t>
  </si>
  <si>
    <t>Sender Cost Center</t>
  </si>
  <si>
    <t>Receiver cost center</t>
  </si>
  <si>
    <t>WBS Element</t>
  </si>
  <si>
    <t>Project Definition</t>
  </si>
  <si>
    <t>Reason Code</t>
  </si>
  <si>
    <t>CREW</t>
  </si>
  <si>
    <t>670044</t>
  </si>
  <si>
    <t>UCOR.00000686.01.02</t>
  </si>
  <si>
    <t>UCOR.00000686</t>
  </si>
  <si>
    <t>675000</t>
  </si>
  <si>
    <t>UCOR.00000400.01.06</t>
  </si>
  <si>
    <t>UCOR.00000400</t>
  </si>
  <si>
    <t>670032</t>
  </si>
  <si>
    <t>UCOR.00000084.01.02</t>
  </si>
  <si>
    <t>UCOR.00000084</t>
  </si>
  <si>
    <t>670038</t>
  </si>
  <si>
    <t>674002</t>
  </si>
  <si>
    <t>UCOR.00000355.01.08</t>
  </si>
  <si>
    <t>UCOR.00000355</t>
  </si>
  <si>
    <t>670036</t>
  </si>
  <si>
    <t>UCOR.00000050.02.13</t>
  </si>
  <si>
    <t>UCOR.00000050</t>
  </si>
  <si>
    <t>670530</t>
  </si>
  <si>
    <t>UHRS.00000007.03.05</t>
  </si>
  <si>
    <t>UHRS.00000007</t>
  </si>
  <si>
    <t>670041</t>
  </si>
  <si>
    <t>670046</t>
  </si>
  <si>
    <t>670015</t>
  </si>
  <si>
    <t>670047</t>
  </si>
  <si>
    <t>673501</t>
  </si>
  <si>
    <t>UCOR.00000167.11.01</t>
  </si>
  <si>
    <t>UCOR.00000167</t>
  </si>
  <si>
    <t>670201</t>
  </si>
  <si>
    <t>670042</t>
  </si>
  <si>
    <t>670028</t>
  </si>
  <si>
    <t>UCOR.00000052.01.08</t>
  </si>
  <si>
    <t>UCOR.00000052</t>
  </si>
  <si>
    <t>670147</t>
  </si>
  <si>
    <t>671016</t>
  </si>
  <si>
    <t>ULAW.00000023.01.10</t>
  </si>
  <si>
    <t>ULAW.00000023</t>
  </si>
  <si>
    <t>670006</t>
  </si>
  <si>
    <t>671552</t>
  </si>
  <si>
    <t>670170</t>
  </si>
  <si>
    <t>UCOR.00000085.01.09</t>
  </si>
  <si>
    <t>UCOR.00000085</t>
  </si>
  <si>
    <t>670035</t>
  </si>
  <si>
    <t>MFR and Testimony Prep</t>
  </si>
  <si>
    <t>6/1 - filing date
MFR Audit/
Discovery</t>
  </si>
  <si>
    <t>MFR Audit/
Discovery</t>
  </si>
  <si>
    <t>MFR Audit/
Discovery/
Rebuttal Testimony</t>
  </si>
  <si>
    <t>1) File rebuttal, and 2) Discovery ends</t>
  </si>
  <si>
    <t>Hearings</t>
  </si>
  <si>
    <t>Forecasted 2022 FCG Rate Case Expenses By Month</t>
  </si>
  <si>
    <t xml:space="preserve">     Travel Expenses</t>
  </si>
  <si>
    <t xml:space="preserve">     Other (B)</t>
  </si>
  <si>
    <t>(A)</t>
  </si>
  <si>
    <t>Cumulative</t>
  </si>
  <si>
    <t>(A) Per MFR C-13 in 2017 Rate Case.  Note, doesn't include costs for hearings.</t>
  </si>
  <si>
    <t>(B) Printing costs and other costs related to customer notifications.</t>
  </si>
  <si>
    <t>Newspaper Communications</t>
  </si>
  <si>
    <t xml:space="preserve">Quality of Service Hearing Notifications </t>
  </si>
  <si>
    <t>Customer Notifications - New Rates (effective 2/1/2023)</t>
  </si>
  <si>
    <t>See invoices in separate attachment.  Initial estimate included $4K for notifications; however, due to delay in scheduling in-person service hearing dates, notifications were sent separately, instead of being included in bill inserts (as originally planned)</t>
  </si>
  <si>
    <t>20220069-GU</t>
  </si>
  <si>
    <t>FCG 004876</t>
  </si>
  <si>
    <t>FCG 004877</t>
  </si>
  <si>
    <t>FCG 004878</t>
  </si>
  <si>
    <t>FCG 004879</t>
  </si>
  <si>
    <t>FCG 004880</t>
  </si>
  <si>
    <t>FCG 004881</t>
  </si>
  <si>
    <t>FCG 004882</t>
  </si>
  <si>
    <t>FCG 004883</t>
  </si>
  <si>
    <t>FCG 004884</t>
  </si>
  <si>
    <t>FCG 004885</t>
  </si>
  <si>
    <t>FCG 004886</t>
  </si>
  <si>
    <t>FCG 004887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</si>
</sst>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[$$-409]* #,##0_);_([$$-409]* \(#,##0\);_([$$-409]* &quot;-&quot;??_);_(@_)"/>
    <numFmt numFmtId="167" formatCode="mm/dd/yyyy"/>
    <numFmt numFmtId="168" formatCode="_-* #,##0.00\ _D_M_-;\-* #,##0.00\ _D_M_-;_-* &quot;-&quot;??\ _D_M_-;_-@_-"/>
    <numFmt numFmtId="169" formatCode="_-* #,##0\ _D_M_-;\-* #,##0\ _D_M_-;_-* &quot;-&quot;??\ _D_M_-;_-@_-"/>
    <numFmt numFmtId="170" formatCode="_-* #,##0.00\ &quot;DM&quot;_-;\-* #,##0.00\ &quot;DM&quot;_-;_-* &quot;-&quot;??\ &quot;DM&quot;_-;_-@_-"/>
    <numFmt numFmtId="171" formatCode="###,000"/>
    <numFmt numFmtId="172" formatCode="&quot;$ &quot;#,##0;&quot;$ &quot;\(#,##0\);&quot;$ &quot;#,##0"/>
    <numFmt numFmtId="173" formatCode="&quot;[+] &quot;@"/>
    <numFmt numFmtId="174" formatCode="#,##0;\(#,##0\);#,##0"/>
    <numFmt numFmtId="175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b/>
      <u/>
      <sz val="10"/>
      <name val="Arial"/>
      <family val="2"/>
    </font>
    <font>
      <b/>
      <sz val="4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rgb="FF00B05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sz val="8"/>
      <color rgb="FF1F497D"/>
      <name val="Verdana"/>
      <family val="2"/>
    </font>
    <font>
      <sz val="8"/>
      <name val="Arial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sz val="1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</borders>
  <cellStyleXfs count="2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0" fontId="15" fillId="0" borderId="0"/>
    <xf numFmtId="17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171" fontId="28" fillId="0" borderId="40" applyNumberFormat="0" applyProtection="0">
      <alignment horizontal="right" vertical="center"/>
    </xf>
    <xf numFmtId="0" fontId="29" fillId="13" borderId="0"/>
    <xf numFmtId="0" fontId="30" fillId="14" borderId="41" applyNumberFormat="0" applyAlignment="0" applyProtection="0">
      <alignment horizontal="left" vertical="center" indent="1"/>
    </xf>
    <xf numFmtId="0" fontId="31" fillId="15" borderId="41" applyNumberFormat="0" applyAlignment="0" applyProtection="0">
      <alignment horizontal="left" vertical="center" indent="1"/>
    </xf>
    <xf numFmtId="171" fontId="28" fillId="16" borderId="41" applyNumberFormat="0" applyAlignment="0" applyProtection="0">
      <alignment horizontal="left" vertical="center" indent="1"/>
    </xf>
    <xf numFmtId="0" fontId="30" fillId="14" borderId="42" applyNumberFormat="0" applyAlignment="0" applyProtection="0">
      <alignment horizontal="left" vertical="center" indent="1"/>
    </xf>
    <xf numFmtId="171" fontId="30" fillId="0" borderId="42" applyNumberFormat="0" applyProtection="0">
      <alignment horizontal="right" vertical="center"/>
    </xf>
    <xf numFmtId="0" fontId="19" fillId="0" borderId="0"/>
  </cellStyleXfs>
  <cellXfs count="244">
    <xf numFmtId="0" fontId="0" fillId="0" borderId="0" xfId="0"/>
    <xf numFmtId="0" fontId="1" fillId="2" borderId="0" xfId="3" applyFill="1"/>
    <xf numFmtId="0" fontId="2" fillId="2" borderId="0" xfId="3" applyFont="1" applyFill="1"/>
    <xf numFmtId="0" fontId="3" fillId="2" borderId="0" xfId="3" applyFont="1" applyFill="1"/>
    <xf numFmtId="0" fontId="4" fillId="2" borderId="0" xfId="3" applyFont="1" applyFill="1"/>
    <xf numFmtId="164" fontId="3" fillId="2" borderId="0" xfId="3" applyNumberFormat="1" applyFont="1" applyFill="1"/>
    <xf numFmtId="44" fontId="3" fillId="2" borderId="0" xfId="3" applyNumberFormat="1" applyFont="1" applyFill="1"/>
    <xf numFmtId="0" fontId="3" fillId="2" borderId="0" xfId="3" applyFont="1" applyFill="1" applyAlignment="1">
      <alignment horizontal="right"/>
    </xf>
    <xf numFmtId="0" fontId="3" fillId="2" borderId="0" xfId="3" applyFont="1" applyFill="1" applyAlignment="1">
      <alignment horizontal="center"/>
    </xf>
    <xf numFmtId="164" fontId="5" fillId="2" borderId="1" xfId="3" applyNumberFormat="1" applyFont="1" applyFill="1" applyBorder="1"/>
    <xf numFmtId="44" fontId="3" fillId="2" borderId="1" xfId="3" applyNumberFormat="1" applyFont="1" applyFill="1" applyBorder="1"/>
    <xf numFmtId="164" fontId="3" fillId="2" borderId="1" xfId="3" applyNumberFormat="1" applyFont="1" applyFill="1" applyBorder="1"/>
    <xf numFmtId="44" fontId="1" fillId="2" borderId="0" xfId="3" applyNumberFormat="1" applyFill="1"/>
    <xf numFmtId="164" fontId="2" fillId="2" borderId="0" xfId="4" applyNumberFormat="1" applyFont="1" applyFill="1"/>
    <xf numFmtId="44" fontId="0" fillId="2" borderId="0" xfId="4" applyFont="1" applyFill="1"/>
    <xf numFmtId="164" fontId="0" fillId="2" borderId="0" xfId="4" applyNumberFormat="1" applyFont="1" applyFill="1"/>
    <xf numFmtId="165" fontId="2" fillId="2" borderId="2" xfId="5" applyNumberFormat="1" applyFont="1" applyFill="1" applyBorder="1"/>
    <xf numFmtId="44" fontId="0" fillId="2" borderId="2" xfId="5" applyNumberFormat="1" applyFont="1" applyFill="1" applyBorder="1"/>
    <xf numFmtId="165" fontId="0" fillId="2" borderId="2" xfId="5" applyNumberFormat="1" applyFont="1" applyFill="1" applyBorder="1"/>
    <xf numFmtId="165" fontId="0" fillId="0" borderId="2" xfId="5" applyNumberFormat="1" applyFont="1" applyFill="1" applyBorder="1"/>
    <xf numFmtId="165" fontId="2" fillId="2" borderId="0" xfId="5" applyNumberFormat="1" applyFont="1" applyFill="1"/>
    <xf numFmtId="44" fontId="0" fillId="2" borderId="0" xfId="5" applyNumberFormat="1" applyFont="1" applyFill="1"/>
    <xf numFmtId="165" fontId="0" fillId="2" borderId="0" xfId="5" applyNumberFormat="1" applyFont="1" applyFill="1"/>
    <xf numFmtId="165" fontId="0" fillId="0" borderId="0" xfId="5" applyNumberFormat="1" applyFont="1" applyFill="1"/>
    <xf numFmtId="164" fontId="2" fillId="2" borderId="0" xfId="3" applyNumberFormat="1" applyFont="1" applyFill="1"/>
    <xf numFmtId="164" fontId="1" fillId="2" borderId="0" xfId="3" applyNumberFormat="1" applyFill="1"/>
    <xf numFmtId="0" fontId="5" fillId="2" borderId="2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17" fontId="3" fillId="2" borderId="2" xfId="3" applyNumberFormat="1" applyFont="1" applyFill="1" applyBorder="1" applyAlignment="1">
      <alignment horizontal="center"/>
    </xf>
    <xf numFmtId="0" fontId="3" fillId="2" borderId="2" xfId="3" applyFont="1" applyFill="1" applyBorder="1"/>
    <xf numFmtId="0" fontId="5" fillId="2" borderId="0" xfId="3" applyFont="1" applyFill="1"/>
    <xf numFmtId="0" fontId="6" fillId="2" borderId="0" xfId="3" applyFont="1" applyFill="1"/>
    <xf numFmtId="9" fontId="7" fillId="2" borderId="0" xfId="3" applyNumberFormat="1" applyFont="1" applyFill="1"/>
    <xf numFmtId="9" fontId="6" fillId="2" borderId="0" xfId="3" applyNumberFormat="1" applyFont="1" applyFill="1"/>
    <xf numFmtId="9" fontId="6" fillId="2" borderId="0" xfId="6" applyFont="1" applyFill="1"/>
    <xf numFmtId="0" fontId="7" fillId="2" borderId="0" xfId="3" applyFont="1" applyFill="1"/>
    <xf numFmtId="0" fontId="3" fillId="2" borderId="0" xfId="3" applyFont="1" applyFill="1" applyAlignment="1">
      <alignment wrapText="1"/>
    </xf>
    <xf numFmtId="164" fontId="0" fillId="0" borderId="0" xfId="4" applyNumberFormat="1" applyFont="1" applyFill="1"/>
    <xf numFmtId="0" fontId="3" fillId="2" borderId="0" xfId="3" applyFont="1" applyFill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/>
    <xf numFmtId="164" fontId="3" fillId="0" borderId="0" xfId="1" applyNumberFormat="1" applyFont="1"/>
    <xf numFmtId="10" fontId="3" fillId="0" borderId="0" xfId="2" applyNumberFormat="1" applyFont="1"/>
    <xf numFmtId="164" fontId="3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7" fontId="3" fillId="0" borderId="2" xfId="3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6" fontId="8" fillId="0" borderId="0" xfId="0" applyNumberFormat="1" applyFont="1"/>
    <xf numFmtId="6" fontId="8" fillId="0" borderId="2" xfId="0" applyNumberFormat="1" applyFont="1" applyBorder="1"/>
    <xf numFmtId="0" fontId="8" fillId="0" borderId="2" xfId="0" applyFont="1" applyBorder="1"/>
    <xf numFmtId="0" fontId="8" fillId="0" borderId="0" xfId="0" applyFont="1" applyAlignment="1">
      <alignment horizontal="left"/>
    </xf>
    <xf numFmtId="6" fontId="8" fillId="0" borderId="6" xfId="0" applyNumberFormat="1" applyFont="1" applyBorder="1"/>
    <xf numFmtId="0" fontId="9" fillId="0" borderId="0" xfId="0" applyFont="1"/>
    <xf numFmtId="6" fontId="9" fillId="0" borderId="0" xfId="0" applyNumberFormat="1" applyFont="1" applyAlignment="1">
      <alignment horizontal="center"/>
    </xf>
    <xf numFmtId="6" fontId="9" fillId="0" borderId="0" xfId="0" applyNumberFormat="1" applyFont="1"/>
    <xf numFmtId="0" fontId="10" fillId="0" borderId="0" xfId="0" applyFont="1"/>
    <xf numFmtId="166" fontId="0" fillId="0" borderId="0" xfId="0" applyNumberFormat="1"/>
    <xf numFmtId="0" fontId="11" fillId="0" borderId="7" xfId="0" applyFont="1" applyBorder="1" applyAlignment="1">
      <alignment readingOrder="1"/>
    </xf>
    <xf numFmtId="0" fontId="8" fillId="0" borderId="7" xfId="0" applyFont="1" applyBorder="1" applyAlignment="1">
      <alignment horizontal="center" readingOrder="1"/>
    </xf>
    <xf numFmtId="0" fontId="8" fillId="0" borderId="7" xfId="0" applyFont="1" applyBorder="1" applyAlignment="1">
      <alignment horizontal="left" readingOrder="1"/>
    </xf>
    <xf numFmtId="0" fontId="8" fillId="0" borderId="7" xfId="0" applyFont="1" applyBorder="1" applyAlignment="1">
      <alignment readingOrder="1"/>
    </xf>
    <xf numFmtId="165" fontId="8" fillId="0" borderId="7" xfId="0" applyNumberFormat="1" applyFont="1" applyBorder="1" applyAlignment="1">
      <alignment readingOrder="1"/>
    </xf>
    <xf numFmtId="9" fontId="8" fillId="0" borderId="7" xfId="0" applyNumberFormat="1" applyFont="1" applyBorder="1" applyAlignment="1">
      <alignment readingOrder="1"/>
    </xf>
    <xf numFmtId="165" fontId="0" fillId="0" borderId="0" xfId="0" applyNumberFormat="1"/>
    <xf numFmtId="0" fontId="3" fillId="0" borderId="0" xfId="0" applyFont="1" applyAlignment="1">
      <alignment horizontal="right"/>
    </xf>
    <xf numFmtId="6" fontId="3" fillId="0" borderId="0" xfId="0" applyNumberFormat="1" applyFont="1"/>
    <xf numFmtId="0" fontId="13" fillId="3" borderId="8" xfId="7" applyFont="1" applyFill="1" applyBorder="1"/>
    <xf numFmtId="0" fontId="13" fillId="3" borderId="9" xfId="7" applyFont="1" applyFill="1" applyBorder="1"/>
    <xf numFmtId="0" fontId="12" fillId="0" borderId="0" xfId="7"/>
    <xf numFmtId="167" fontId="13" fillId="5" borderId="11" xfId="7" applyNumberFormat="1" applyFont="1" applyFill="1" applyBorder="1"/>
    <xf numFmtId="167" fontId="13" fillId="5" borderId="8" xfId="7" applyNumberFormat="1" applyFont="1" applyFill="1" applyBorder="1" applyAlignment="1">
      <alignment horizontal="left"/>
    </xf>
    <xf numFmtId="0" fontId="13" fillId="4" borderId="10" xfId="7" applyFont="1" applyFill="1" applyBorder="1"/>
    <xf numFmtId="49" fontId="13" fillId="5" borderId="12" xfId="7" applyNumberFormat="1" applyFont="1" applyFill="1" applyBorder="1"/>
    <xf numFmtId="167" fontId="13" fillId="5" borderId="15" xfId="7" applyNumberFormat="1" applyFont="1" applyFill="1" applyBorder="1"/>
    <xf numFmtId="0" fontId="13" fillId="4" borderId="14" xfId="7" applyFont="1" applyFill="1" applyBorder="1"/>
    <xf numFmtId="49" fontId="13" fillId="5" borderId="9" xfId="7" applyNumberFormat="1" applyFont="1" applyFill="1" applyBorder="1"/>
    <xf numFmtId="167" fontId="13" fillId="5" borderId="13" xfId="7" applyNumberFormat="1" applyFont="1" applyFill="1" applyBorder="1" applyAlignment="1">
      <alignment horizontal="left"/>
    </xf>
    <xf numFmtId="167" fontId="13" fillId="5" borderId="17" xfId="7" applyNumberFormat="1" applyFont="1" applyFill="1" applyBorder="1"/>
    <xf numFmtId="167" fontId="13" fillId="5" borderId="9" xfId="7" applyNumberFormat="1" applyFont="1" applyFill="1" applyBorder="1" applyAlignment="1">
      <alignment horizontal="left"/>
    </xf>
    <xf numFmtId="0" fontId="13" fillId="4" borderId="16" xfId="7" applyFont="1" applyFill="1" applyBorder="1"/>
    <xf numFmtId="49" fontId="13" fillId="5" borderId="8" xfId="7" applyNumberFormat="1" applyFont="1" applyFill="1" applyBorder="1"/>
    <xf numFmtId="49" fontId="14" fillId="6" borderId="18" xfId="7" applyNumberFormat="1" applyFont="1" applyFill="1" applyBorder="1"/>
    <xf numFmtId="167" fontId="14" fillId="6" borderId="18" xfId="7" applyNumberFormat="1" applyFont="1" applyFill="1" applyBorder="1"/>
    <xf numFmtId="167" fontId="14" fillId="6" borderId="19" xfId="7" applyNumberFormat="1" applyFont="1" applyFill="1" applyBorder="1"/>
    <xf numFmtId="4" fontId="14" fillId="6" borderId="18" xfId="7" applyNumberFormat="1" applyFont="1" applyFill="1" applyBorder="1"/>
    <xf numFmtId="49" fontId="14" fillId="6" borderId="14" xfId="7" applyNumberFormat="1" applyFont="1" applyFill="1" applyBorder="1"/>
    <xf numFmtId="169" fontId="0" fillId="0" borderId="0" xfId="8" applyNumberFormat="1" applyFont="1"/>
    <xf numFmtId="164" fontId="3" fillId="0" borderId="0" xfId="3" applyNumberFormat="1" applyFont="1"/>
    <xf numFmtId="0" fontId="15" fillId="0" borderId="27" xfId="9" applyBorder="1"/>
    <xf numFmtId="0" fontId="0" fillId="7" borderId="0" xfId="0" applyFill="1"/>
    <xf numFmtId="0" fontId="12" fillId="0" borderId="0" xfId="9" applyFont="1"/>
    <xf numFmtId="0" fontId="15" fillId="0" borderId="0" xfId="9"/>
    <xf numFmtId="0" fontId="12" fillId="0" borderId="28" xfId="9" applyFont="1" applyBorder="1" applyAlignment="1">
      <alignment horizontal="center" vertical="center" wrapText="1"/>
    </xf>
    <xf numFmtId="0" fontId="16" fillId="0" borderId="29" xfId="9" applyFont="1" applyBorder="1" applyAlignment="1">
      <alignment horizontal="center" vertical="center" wrapText="1"/>
    </xf>
    <xf numFmtId="0" fontId="17" fillId="0" borderId="0" xfId="9" applyFont="1" applyAlignment="1">
      <alignment horizontal="left"/>
    </xf>
    <xf numFmtId="37" fontId="12" fillId="0" borderId="0" xfId="9" applyNumberFormat="1" applyFont="1" applyAlignment="1">
      <alignment horizontal="right"/>
    </xf>
    <xf numFmtId="0" fontId="12" fillId="0" borderId="0" xfId="9" applyFont="1" applyAlignment="1">
      <alignment horizontal="left" indent="1"/>
    </xf>
    <xf numFmtId="0" fontId="12" fillId="0" borderId="0" xfId="9" applyFont="1" applyAlignment="1">
      <alignment horizontal="left" indent="2"/>
    </xf>
    <xf numFmtId="0" fontId="12" fillId="0" borderId="0" xfId="9" applyFont="1" applyAlignment="1">
      <alignment horizontal="left" indent="3"/>
    </xf>
    <xf numFmtId="0" fontId="12" fillId="0" borderId="0" xfId="9" applyFont="1" applyAlignment="1">
      <alignment horizontal="left" indent="4"/>
    </xf>
    <xf numFmtId="37" fontId="0" fillId="8" borderId="0" xfId="0" applyNumberFormat="1" applyFill="1"/>
    <xf numFmtId="17" fontId="12" fillId="0" borderId="28" xfId="9" applyNumberFormat="1" applyFont="1" applyBorder="1" applyAlignment="1">
      <alignment horizontal="center" vertical="center" wrapText="1"/>
    </xf>
    <xf numFmtId="0" fontId="3" fillId="9" borderId="0" xfId="0" applyFont="1" applyFill="1"/>
    <xf numFmtId="37" fontId="3" fillId="9" borderId="0" xfId="0" applyNumberFormat="1" applyFont="1" applyFill="1"/>
    <xf numFmtId="0" fontId="3" fillId="7" borderId="0" xfId="0" applyFont="1" applyFill="1"/>
    <xf numFmtId="37" fontId="0" fillId="0" borderId="0" xfId="0" applyNumberFormat="1"/>
    <xf numFmtId="37" fontId="3" fillId="0" borderId="0" xfId="0" applyNumberFormat="1" applyFont="1"/>
    <xf numFmtId="6" fontId="0" fillId="0" borderId="0" xfId="0" applyNumberFormat="1"/>
    <xf numFmtId="165" fontId="12" fillId="0" borderId="0" xfId="7" applyNumberFormat="1"/>
    <xf numFmtId="165" fontId="18" fillId="0" borderId="0" xfId="7" applyNumberFormat="1" applyFont="1" applyAlignment="1">
      <alignment vertical="center"/>
    </xf>
    <xf numFmtId="165" fontId="19" fillId="0" borderId="0" xfId="7" applyNumberFormat="1" applyFont="1" applyAlignment="1">
      <alignment vertical="center"/>
    </xf>
    <xf numFmtId="165" fontId="18" fillId="0" borderId="0" xfId="7" applyNumberFormat="1" applyFont="1" applyAlignment="1">
      <alignment horizontal="center" vertical="center"/>
    </xf>
    <xf numFmtId="165" fontId="20" fillId="10" borderId="32" xfId="8" applyNumberFormat="1" applyFont="1" applyFill="1" applyBorder="1" applyAlignment="1">
      <alignment horizontal="center" vertical="center"/>
    </xf>
    <xf numFmtId="0" fontId="20" fillId="10" borderId="32" xfId="8" quotePrefix="1" applyNumberFormat="1" applyFont="1" applyFill="1" applyBorder="1" applyAlignment="1">
      <alignment horizontal="center" vertical="center"/>
    </xf>
    <xf numFmtId="165" fontId="12" fillId="0" borderId="37" xfId="8" applyNumberFormat="1" applyFont="1" applyFill="1" applyBorder="1" applyAlignment="1">
      <alignment vertical="center"/>
    </xf>
    <xf numFmtId="165" fontId="20" fillId="11" borderId="37" xfId="8" applyNumberFormat="1" applyFont="1" applyFill="1" applyBorder="1" applyAlignment="1">
      <alignment vertical="center"/>
    </xf>
    <xf numFmtId="165" fontId="20" fillId="12" borderId="37" xfId="8" applyNumberFormat="1" applyFont="1" applyFill="1" applyBorder="1" applyAlignment="1">
      <alignment horizontal="center" vertical="center"/>
    </xf>
    <xf numFmtId="165" fontId="20" fillId="12" borderId="37" xfId="8" applyNumberFormat="1" applyFont="1" applyFill="1" applyBorder="1" applyAlignment="1">
      <alignment vertical="center"/>
    </xf>
    <xf numFmtId="165" fontId="22" fillId="0" borderId="0" xfId="7" applyNumberFormat="1" applyFont="1" applyAlignment="1">
      <alignment vertical="center"/>
    </xf>
    <xf numFmtId="165" fontId="12" fillId="0" borderId="0" xfId="7" applyNumberFormat="1" applyAlignment="1">
      <alignment vertical="center"/>
    </xf>
    <xf numFmtId="165" fontId="12" fillId="0" borderId="2" xfId="8" applyNumberFormat="1" applyFont="1" applyFill="1" applyBorder="1" applyAlignment="1">
      <alignment vertical="center"/>
    </xf>
    <xf numFmtId="165" fontId="20" fillId="11" borderId="2" xfId="8" applyNumberFormat="1" applyFont="1" applyFill="1" applyBorder="1" applyAlignment="1">
      <alignment vertical="center"/>
    </xf>
    <xf numFmtId="165" fontId="20" fillId="12" borderId="2" xfId="8" applyNumberFormat="1" applyFont="1" applyFill="1" applyBorder="1" applyAlignment="1">
      <alignment horizontal="center" vertical="center"/>
    </xf>
    <xf numFmtId="165" fontId="20" fillId="12" borderId="2" xfId="8" applyNumberFormat="1" applyFont="1" applyFill="1" applyBorder="1" applyAlignment="1">
      <alignment vertical="center"/>
    </xf>
    <xf numFmtId="165" fontId="23" fillId="10" borderId="0" xfId="10" applyNumberFormat="1" applyFont="1" applyFill="1" applyAlignment="1">
      <alignment horizontal="left" vertical="center"/>
    </xf>
    <xf numFmtId="165" fontId="20" fillId="10" borderId="4" xfId="8" applyNumberFormat="1" applyFont="1" applyFill="1" applyBorder="1" applyAlignment="1">
      <alignment vertical="center"/>
    </xf>
    <xf numFmtId="165" fontId="20" fillId="11" borderId="4" xfId="8" applyNumberFormat="1" applyFont="1" applyFill="1" applyBorder="1" applyAlignment="1">
      <alignment vertical="center"/>
    </xf>
    <xf numFmtId="165" fontId="20" fillId="12" borderId="4" xfId="8" applyNumberFormat="1" applyFont="1" applyFill="1" applyBorder="1" applyAlignment="1">
      <alignment horizontal="center" vertical="center"/>
    </xf>
    <xf numFmtId="165" fontId="20" fillId="12" borderId="4" xfId="8" applyNumberFormat="1" applyFont="1" applyFill="1" applyBorder="1" applyAlignment="1">
      <alignment vertical="center"/>
    </xf>
    <xf numFmtId="165" fontId="12" fillId="0" borderId="0" xfId="10" applyNumberFormat="1" applyFont="1" applyFill="1" applyAlignment="1">
      <alignment vertical="center"/>
    </xf>
    <xf numFmtId="165" fontId="12" fillId="0" borderId="0" xfId="8" applyNumberFormat="1" applyFont="1" applyFill="1" applyAlignment="1">
      <alignment vertical="center"/>
    </xf>
    <xf numFmtId="165" fontId="12" fillId="11" borderId="0" xfId="8" applyNumberFormat="1" applyFont="1" applyFill="1" applyBorder="1" applyAlignment="1">
      <alignment vertical="center"/>
    </xf>
    <xf numFmtId="165" fontId="12" fillId="12" borderId="0" xfId="8" applyNumberFormat="1" applyFont="1" applyFill="1" applyAlignment="1">
      <alignment horizontal="center" vertical="center"/>
    </xf>
    <xf numFmtId="165" fontId="12" fillId="12" borderId="0" xfId="8" applyNumberFormat="1" applyFont="1" applyFill="1" applyAlignment="1">
      <alignment vertical="center"/>
    </xf>
    <xf numFmtId="165" fontId="20" fillId="0" borderId="0" xfId="10" applyNumberFormat="1" applyFont="1" applyFill="1" applyBorder="1" applyAlignment="1">
      <alignment vertical="center"/>
    </xf>
    <xf numFmtId="165" fontId="20" fillId="0" borderId="4" xfId="8" applyNumberFormat="1" applyFont="1" applyFill="1" applyBorder="1" applyAlignment="1">
      <alignment vertical="center"/>
    </xf>
    <xf numFmtId="165" fontId="20" fillId="0" borderId="0" xfId="7" applyNumberFormat="1" applyFont="1" applyAlignment="1">
      <alignment vertical="center"/>
    </xf>
    <xf numFmtId="165" fontId="12" fillId="0" borderId="0" xfId="11" applyNumberFormat="1" applyFont="1" applyFill="1" applyAlignment="1">
      <alignment vertical="center"/>
    </xf>
    <xf numFmtId="165" fontId="12" fillId="11" borderId="4" xfId="8" applyNumberFormat="1" applyFont="1" applyFill="1" applyBorder="1" applyAlignment="1">
      <alignment vertical="center"/>
    </xf>
    <xf numFmtId="165" fontId="12" fillId="12" borderId="4" xfId="8" applyNumberFormat="1" applyFont="1" applyFill="1" applyBorder="1" applyAlignment="1">
      <alignment horizontal="center" vertical="center"/>
    </xf>
    <xf numFmtId="165" fontId="12" fillId="12" borderId="4" xfId="8" applyNumberFormat="1" applyFont="1" applyFill="1" applyBorder="1" applyAlignment="1">
      <alignment vertical="center"/>
    </xf>
    <xf numFmtId="165" fontId="20" fillId="0" borderId="0" xfId="10" applyNumberFormat="1" applyFont="1" applyFill="1" applyAlignment="1">
      <alignment vertical="center"/>
    </xf>
    <xf numFmtId="165" fontId="20" fillId="0" borderId="37" xfId="8" applyNumberFormat="1" applyFont="1" applyFill="1" applyBorder="1" applyAlignment="1">
      <alignment vertical="center"/>
    </xf>
    <xf numFmtId="165" fontId="20" fillId="12" borderId="0" xfId="8" applyNumberFormat="1" applyFont="1" applyFill="1" applyBorder="1" applyAlignment="1">
      <alignment horizontal="center" vertical="center"/>
    </xf>
    <xf numFmtId="165" fontId="12" fillId="0" borderId="0" xfId="8" applyNumberFormat="1" applyFont="1" applyFill="1" applyBorder="1" applyAlignment="1">
      <alignment vertical="center"/>
    </xf>
    <xf numFmtId="165" fontId="12" fillId="12" borderId="0" xfId="8" applyNumberFormat="1" applyFont="1" applyFill="1" applyBorder="1" applyAlignment="1">
      <alignment horizontal="center" vertical="center"/>
    </xf>
    <xf numFmtId="165" fontId="12" fillId="12" borderId="0" xfId="8" applyNumberFormat="1" applyFont="1" applyFill="1" applyBorder="1" applyAlignment="1">
      <alignment vertical="center"/>
    </xf>
    <xf numFmtId="165" fontId="12" fillId="11" borderId="2" xfId="8" applyNumberFormat="1" applyFont="1" applyFill="1" applyBorder="1" applyAlignment="1">
      <alignment vertical="center"/>
    </xf>
    <xf numFmtId="165" fontId="12" fillId="12" borderId="0" xfId="8" applyNumberFormat="1" applyFont="1" applyFill="1" applyAlignment="1">
      <alignment horizontal="right" vertical="center"/>
    </xf>
    <xf numFmtId="165" fontId="12" fillId="0" borderId="2" xfId="7" applyNumberFormat="1" applyBorder="1" applyAlignment="1">
      <alignment vertical="center"/>
    </xf>
    <xf numFmtId="165" fontId="12" fillId="12" borderId="2" xfId="8" applyNumberFormat="1" applyFont="1" applyFill="1" applyBorder="1" applyAlignment="1">
      <alignment horizontal="center" vertical="center"/>
    </xf>
    <xf numFmtId="165" fontId="20" fillId="0" borderId="0" xfId="8" applyNumberFormat="1" applyFont="1" applyFill="1" applyAlignment="1">
      <alignment vertical="center"/>
    </xf>
    <xf numFmtId="165" fontId="20" fillId="11" borderId="0" xfId="8" applyNumberFormat="1" applyFont="1" applyFill="1" applyBorder="1" applyAlignment="1">
      <alignment vertical="center"/>
    </xf>
    <xf numFmtId="165" fontId="20" fillId="12" borderId="0" xfId="8" applyNumberFormat="1" applyFont="1" applyFill="1" applyAlignment="1">
      <alignment horizontal="center" vertical="center"/>
    </xf>
    <xf numFmtId="165" fontId="12" fillId="12" borderId="2" xfId="8" applyNumberFormat="1" applyFont="1" applyFill="1" applyBorder="1" applyAlignment="1">
      <alignment horizontal="right" vertical="center"/>
    </xf>
    <xf numFmtId="165" fontId="20" fillId="0" borderId="0" xfId="8" applyNumberFormat="1" applyFont="1" applyFill="1" applyBorder="1" applyAlignment="1">
      <alignment vertical="center"/>
    </xf>
    <xf numFmtId="165" fontId="12" fillId="0" borderId="38" xfId="8" applyNumberFormat="1" applyFont="1" applyFill="1" applyBorder="1" applyAlignment="1">
      <alignment vertical="center"/>
    </xf>
    <xf numFmtId="165" fontId="12" fillId="0" borderId="4" xfId="8" applyNumberFormat="1" applyFont="1" applyFill="1" applyBorder="1" applyAlignment="1">
      <alignment vertical="center"/>
    </xf>
    <xf numFmtId="165" fontId="24" fillId="10" borderId="4" xfId="8" applyNumberFormat="1" applyFont="1" applyFill="1" applyBorder="1" applyAlignment="1">
      <alignment vertical="center"/>
    </xf>
    <xf numFmtId="165" fontId="24" fillId="11" borderId="4" xfId="8" applyNumberFormat="1" applyFont="1" applyFill="1" applyBorder="1" applyAlignment="1">
      <alignment vertical="center"/>
    </xf>
    <xf numFmtId="165" fontId="24" fillId="12" borderId="4" xfId="8" applyNumberFormat="1" applyFont="1" applyFill="1" applyBorder="1" applyAlignment="1">
      <alignment vertical="center"/>
    </xf>
    <xf numFmtId="165" fontId="25" fillId="0" borderId="0" xfId="7" applyNumberFormat="1" applyFont="1" applyAlignment="1">
      <alignment vertical="center"/>
    </xf>
    <xf numFmtId="165" fontId="12" fillId="0" borderId="0" xfId="8" applyNumberFormat="1" applyFont="1" applyFill="1"/>
    <xf numFmtId="165" fontId="12" fillId="0" borderId="0" xfId="8" applyNumberFormat="1" applyFont="1" applyFill="1" applyAlignment="1">
      <alignment horizontal="center"/>
    </xf>
    <xf numFmtId="164" fontId="1" fillId="2" borderId="0" xfId="4" applyNumberFormat="1" applyFont="1" applyFill="1"/>
    <xf numFmtId="1" fontId="0" fillId="0" borderId="0" xfId="0" applyNumberFormat="1"/>
    <xf numFmtId="43" fontId="0" fillId="0" borderId="0" xfId="0" applyNumberFormat="1"/>
    <xf numFmtId="0" fontId="26" fillId="0" borderId="0" xfId="14"/>
    <xf numFmtId="165" fontId="0" fillId="0" borderId="0" xfId="15" applyNumberFormat="1" applyFont="1"/>
    <xf numFmtId="165" fontId="12" fillId="0" borderId="0" xfId="8" quotePrefix="1" applyNumberFormat="1" applyFont="1" applyFill="1"/>
    <xf numFmtId="165" fontId="0" fillId="0" borderId="4" xfId="15" applyNumberFormat="1" applyFont="1" applyBorder="1"/>
    <xf numFmtId="165" fontId="0" fillId="0" borderId="0" xfId="15" applyNumberFormat="1" applyFont="1" applyBorder="1"/>
    <xf numFmtId="165" fontId="0" fillId="0" borderId="39" xfId="15" applyNumberFormat="1" applyFont="1" applyBorder="1"/>
    <xf numFmtId="0" fontId="27" fillId="0" borderId="0" xfId="14" applyFont="1"/>
    <xf numFmtId="165" fontId="26" fillId="0" borderId="0" xfId="14" applyNumberFormat="1"/>
    <xf numFmtId="0" fontId="29" fillId="0" borderId="0" xfId="17" applyFill="1"/>
    <xf numFmtId="0" fontId="20" fillId="0" borderId="0" xfId="17" applyFont="1" applyFill="1"/>
    <xf numFmtId="0" fontId="30" fillId="0" borderId="41" xfId="18" quotePrefix="1" applyNumberFormat="1" applyFill="1" applyAlignment="1"/>
    <xf numFmtId="173" fontId="31" fillId="0" borderId="41" xfId="19" quotePrefix="1" applyNumberFormat="1" applyFill="1" applyAlignment="1">
      <alignment wrapText="1"/>
    </xf>
    <xf numFmtId="0" fontId="31" fillId="0" borderId="41" xfId="19" applyNumberFormat="1" applyFill="1" applyAlignment="1"/>
    <xf numFmtId="0" fontId="30" fillId="0" borderId="41" xfId="18" applyNumberFormat="1" applyFill="1" applyAlignment="1"/>
    <xf numFmtId="0" fontId="28" fillId="0" borderId="41" xfId="20" quotePrefix="1" applyNumberFormat="1" applyFill="1" applyAlignment="1"/>
    <xf numFmtId="0" fontId="30" fillId="0" borderId="43" xfId="21" quotePrefix="1" applyNumberFormat="1" applyFill="1" applyBorder="1" applyAlignment="1"/>
    <xf numFmtId="174" fontId="28" fillId="0" borderId="40" xfId="16" applyNumberFormat="1">
      <alignment horizontal="right" vertical="center"/>
    </xf>
    <xf numFmtId="172" fontId="28" fillId="0" borderId="40" xfId="16" applyNumberFormat="1">
      <alignment horizontal="right" vertical="center"/>
    </xf>
    <xf numFmtId="172" fontId="30" fillId="0" borderId="44" xfId="22" applyNumberFormat="1" applyBorder="1">
      <alignment horizontal="right" vertical="center"/>
    </xf>
    <xf numFmtId="0" fontId="28" fillId="0" borderId="41" xfId="20" applyNumberFormat="1" applyFill="1" applyAlignment="1"/>
    <xf numFmtId="0" fontId="30" fillId="0" borderId="45" xfId="21" quotePrefix="1" applyNumberFormat="1" applyFill="1" applyBorder="1" applyAlignment="1"/>
    <xf numFmtId="0" fontId="30" fillId="0" borderId="45" xfId="21" applyNumberFormat="1" applyFill="1" applyBorder="1" applyAlignment="1"/>
    <xf numFmtId="0" fontId="30" fillId="0" borderId="43" xfId="21" applyNumberFormat="1" applyFill="1" applyBorder="1" applyAlignment="1"/>
    <xf numFmtId="172" fontId="30" fillId="0" borderId="45" xfId="22" applyNumberFormat="1" applyBorder="1">
      <alignment horizontal="right" vertical="center"/>
    </xf>
    <xf numFmtId="172" fontId="30" fillId="0" borderId="43" xfId="22" applyNumberFormat="1" applyBorder="1">
      <alignment horizontal="right" vertical="center"/>
    </xf>
    <xf numFmtId="165" fontId="8" fillId="0" borderId="0" xfId="13" applyNumberFormat="1" applyFont="1"/>
    <xf numFmtId="165" fontId="8" fillId="0" borderId="0" xfId="0" applyNumberFormat="1" applyFont="1"/>
    <xf numFmtId="165" fontId="8" fillId="0" borderId="2" xfId="13" applyNumberFormat="1" applyFont="1" applyBorder="1"/>
    <xf numFmtId="8" fontId="0" fillId="0" borderId="0" xfId="0" applyNumberFormat="1"/>
    <xf numFmtId="165" fontId="0" fillId="0" borderId="0" xfId="13" applyNumberFormat="1" applyFont="1"/>
    <xf numFmtId="165" fontId="0" fillId="0" borderId="2" xfId="13" applyNumberFormat="1" applyFont="1" applyBorder="1"/>
    <xf numFmtId="165" fontId="0" fillId="0" borderId="0" xfId="13" applyNumberFormat="1" applyFont="1" applyFill="1"/>
    <xf numFmtId="44" fontId="0" fillId="0" borderId="2" xfId="1" applyFont="1" applyFill="1" applyBorder="1"/>
    <xf numFmtId="0" fontId="1" fillId="0" borderId="0" xfId="3"/>
    <xf numFmtId="175" fontId="1" fillId="2" borderId="0" xfId="13" applyNumberFormat="1" applyFill="1"/>
    <xf numFmtId="10" fontId="12" fillId="0" borderId="0" xfId="2" applyNumberFormat="1" applyFont="1" applyFill="1" applyAlignment="1">
      <alignment vertical="center"/>
    </xf>
    <xf numFmtId="164" fontId="3" fillId="2" borderId="0" xfId="3" applyNumberFormat="1" applyFont="1" applyFill="1" applyAlignment="1">
      <alignment horizontal="right"/>
    </xf>
    <xf numFmtId="44" fontId="0" fillId="0" borderId="0" xfId="0" applyNumberFormat="1"/>
    <xf numFmtId="164" fontId="0" fillId="0" borderId="0" xfId="0" applyNumberFormat="1"/>
    <xf numFmtId="0" fontId="0" fillId="0" borderId="20" xfId="0" pivotButton="1" applyBorder="1"/>
    <xf numFmtId="0" fontId="0" fillId="0" borderId="21" xfId="0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5" fontId="0" fillId="0" borderId="0" xfId="13" applyNumberFormat="1" applyFont="1" applyBorder="1"/>
    <xf numFmtId="6" fontId="0" fillId="0" borderId="2" xfId="0" applyNumberFormat="1" applyBorder="1"/>
    <xf numFmtId="166" fontId="0" fillId="0" borderId="2" xfId="0" applyNumberFormat="1" applyBorder="1"/>
    <xf numFmtId="0" fontId="0" fillId="17" borderId="0" xfId="0" applyFill="1"/>
    <xf numFmtId="166" fontId="0" fillId="17" borderId="0" xfId="0" applyNumberFormat="1" applyFill="1"/>
    <xf numFmtId="165" fontId="0" fillId="17" borderId="0" xfId="13" applyNumberFormat="1" applyFont="1" applyFill="1" applyBorder="1"/>
    <xf numFmtId="10" fontId="12" fillId="0" borderId="0" xfId="2" applyNumberFormat="1" applyFont="1" applyAlignment="1">
      <alignment vertical="center"/>
    </xf>
    <xf numFmtId="165" fontId="20" fillId="12" borderId="32" xfId="8" applyNumberFormat="1" applyFont="1" applyFill="1" applyBorder="1" applyAlignment="1">
      <alignment horizontal="center" vertical="center" wrapText="1"/>
    </xf>
    <xf numFmtId="165" fontId="21" fillId="0" borderId="0" xfId="10" applyNumberFormat="1" applyFont="1" applyFill="1" applyBorder="1" applyAlignment="1">
      <alignment horizontal="left" vertical="center"/>
    </xf>
    <xf numFmtId="165" fontId="24" fillId="10" borderId="0" xfId="10" applyNumberFormat="1" applyFont="1" applyFill="1" applyAlignment="1">
      <alignment horizontal="center" vertical="center"/>
    </xf>
    <xf numFmtId="165" fontId="18" fillId="0" borderId="0" xfId="7" applyNumberFormat="1" applyFont="1" applyAlignment="1">
      <alignment horizontal="center" vertical="center"/>
    </xf>
    <xf numFmtId="165" fontId="20" fillId="10" borderId="30" xfId="8" applyNumberFormat="1" applyFont="1" applyFill="1" applyBorder="1" applyAlignment="1">
      <alignment horizontal="center" vertical="center" wrapText="1"/>
    </xf>
    <xf numFmtId="165" fontId="20" fillId="10" borderId="31" xfId="8" applyNumberFormat="1" applyFont="1" applyFill="1" applyBorder="1" applyAlignment="1">
      <alignment horizontal="center" vertical="center" wrapText="1"/>
    </xf>
    <xf numFmtId="165" fontId="20" fillId="10" borderId="33" xfId="8" applyNumberFormat="1" applyFont="1" applyFill="1" applyBorder="1" applyAlignment="1">
      <alignment horizontal="center" vertical="center" wrapText="1"/>
    </xf>
    <xf numFmtId="165" fontId="20" fillId="10" borderId="34" xfId="8" applyNumberFormat="1" applyFont="1" applyFill="1" applyBorder="1" applyAlignment="1">
      <alignment horizontal="center" vertical="center" wrapText="1"/>
    </xf>
    <xf numFmtId="165" fontId="20" fillId="10" borderId="35" xfId="8" applyNumberFormat="1" applyFont="1" applyFill="1" applyBorder="1" applyAlignment="1">
      <alignment horizontal="center" vertical="center" wrapText="1"/>
    </xf>
    <xf numFmtId="165" fontId="20" fillId="10" borderId="36" xfId="8" applyNumberFormat="1" applyFont="1" applyFill="1" applyBorder="1" applyAlignment="1">
      <alignment horizontal="center" vertical="center" wrapText="1"/>
    </xf>
    <xf numFmtId="165" fontId="20" fillId="11" borderId="32" xfId="8" applyNumberFormat="1" applyFont="1" applyFill="1" applyBorder="1" applyAlignment="1">
      <alignment horizontal="center" vertical="center" wrapText="1"/>
    </xf>
    <xf numFmtId="165" fontId="21" fillId="0" borderId="0" xfId="10" applyNumberFormat="1" applyFont="1" applyFill="1" applyAlignment="1">
      <alignment horizontal="left" vertical="center"/>
    </xf>
    <xf numFmtId="165" fontId="23" fillId="10" borderId="0" xfId="10" applyNumberFormat="1" applyFont="1" applyFill="1" applyAlignment="1">
      <alignment horizontal="left" vertical="center"/>
    </xf>
    <xf numFmtId="0" fontId="3" fillId="2" borderId="5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2" fillId="0" borderId="0" xfId="23" applyFont="1"/>
  </cellXfs>
  <cellStyles count="24">
    <cellStyle name="Comma" xfId="13" builtinId="3"/>
    <cellStyle name="Comma 2" xfId="8" xr:uid="{8916092C-0A9A-49D5-8D8E-4F85301638B6}"/>
    <cellStyle name="Comma 3" xfId="11" xr:uid="{8BF9F123-E46E-4007-A58C-0E13DD9F40E1}"/>
    <cellStyle name="Comma 4" xfId="15" xr:uid="{CFB347E5-B114-42B2-9AE8-66E2F694ECFC}"/>
    <cellStyle name="Comma 6" xfId="5" xr:uid="{08BF4003-6FE7-4374-88BA-9E28C3B7708A}"/>
    <cellStyle name="Currency" xfId="1" builtinId="4"/>
    <cellStyle name="Currency 2" xfId="10" xr:uid="{BB1A90BD-6128-4EBB-84FD-D4EC0E50573E}"/>
    <cellStyle name="Currency 6" xfId="4" xr:uid="{11E2F79F-9336-4310-AF58-190C707947A1}"/>
    <cellStyle name="Normal" xfId="0" builtinId="0"/>
    <cellStyle name="Normal 2" xfId="7" xr:uid="{00C324EB-55FB-4DB5-A4CF-C34D5BE8FCE1}"/>
    <cellStyle name="Normal 2 2" xfId="9" xr:uid="{8537963F-15D9-45DD-8C26-9FF40EE5AB77}"/>
    <cellStyle name="Normal 3" xfId="14" xr:uid="{425F4F0E-2081-4191-9F14-708C84C9A2B4}"/>
    <cellStyle name="Normal 4" xfId="17" xr:uid="{032057AB-AE03-42AC-A744-FC4E277A1E5E}"/>
    <cellStyle name="Normal 7" xfId="3" xr:uid="{31E70288-9AE9-49E6-B3DD-DE2E44BDBCAD}"/>
    <cellStyle name="Normal 8" xfId="23" xr:uid="{2185BD3F-74CC-4868-8899-17635B15CB38}"/>
    <cellStyle name="Percent" xfId="2" builtinId="5"/>
    <cellStyle name="Percent 2" xfId="12" xr:uid="{E19D1328-B62A-44BB-9921-7E119DDBE4C5}"/>
    <cellStyle name="Percent 6" xfId="6" xr:uid="{7CD72DC7-A78D-4EF2-AB4A-D7F174A8C393}"/>
    <cellStyle name="SAPDataCell" xfId="16" xr:uid="{F2475B4E-F663-45CA-911F-461E6A670703}"/>
    <cellStyle name="SAPDataTotalCell" xfId="22" xr:uid="{F0DDE8F7-D620-4486-B02F-9B0CF5698BC4}"/>
    <cellStyle name="SAPDimensionCell" xfId="18" xr:uid="{2E3380EA-8FAD-4628-AA0F-49857013CD12}"/>
    <cellStyle name="SAPHierarchyCell0" xfId="19" xr:uid="{533F7A10-D6FB-47FB-A431-6BE79A798320}"/>
    <cellStyle name="SAPMemberCell" xfId="20" xr:uid="{5F391262-88FB-49E6-8286-5CF3FC549B65}"/>
    <cellStyle name="SAPMemberTotalCell" xfId="21" xr:uid="{C3D982F3-9125-4376-AC09-F0B4978068B7}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pivotCacheDefinition" Target="pivotCache/pivotCacheDefinition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428624</xdr:colOff>
      <xdr:row>21</xdr:row>
      <xdr:rowOff>38100</xdr:rowOff>
    </xdr:from>
    <xdr:to>
      <xdr:col>21</xdr:col>
      <xdr:colOff>47151</xdr:colOff>
      <xdr:row>51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E52AD-3685-468C-92B3-EC281129A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899" y="819150"/>
          <a:ext cx="8154197" cy="5888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</xdr:row>
      <xdr:rowOff>41353</xdr:rowOff>
    </xdr:from>
    <xdr:to>
      <xdr:col>21</xdr:col>
      <xdr:colOff>499700</xdr:colOff>
      <xdr:row>20</xdr:row>
      <xdr:rowOff>93422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334D8-1970-45B4-AE7B-BBDCD251A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409653"/>
          <a:ext cx="13288600" cy="33667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120650</xdr:rowOff>
    </xdr:from>
    <xdr:to>
      <xdr:col>19</xdr:col>
      <xdr:colOff>218715</xdr:colOff>
      <xdr:row>37</xdr:row>
      <xdr:rowOff>165725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CEE218-7BFA-4A5F-B0D7-9B58BDF64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987800"/>
          <a:ext cx="11801115" cy="2991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92277</xdr:rowOff>
    </xdr:from>
    <xdr:to>
      <xdr:col>28</xdr:col>
      <xdr:colOff>454950</xdr:colOff>
      <xdr:row>68</xdr:row>
      <xdr:rowOff>65969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7F44AB-F626-4B52-B330-051ACAB24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089977"/>
          <a:ext cx="17523750" cy="54981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47</xdr:row>
      <xdr:rowOff>127000</xdr:rowOff>
    </xdr:from>
    <xdr:to>
      <xdr:col>3</xdr:col>
      <xdr:colOff>440483</xdr:colOff>
      <xdr:row>75</xdr:row>
      <xdr:rowOff>14854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80303E-6496-4E1F-8653-E132DE5B1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996" y="11437938"/>
          <a:ext cx="5228724" cy="4405879"/>
        </a:xfrm>
        <a:prstGeom prst="rect">
          <a:avLst/>
        </a:prstGeom>
      </xdr:spPr>
    </xdr:pic>
    <xdr:clientData/>
  </xdr:twoCellAnchor>
  <xdr:twoCellAnchor editAs="oneCell">
    <xdr:from>
      <xdr:col>3</xdr:col>
      <xdr:colOff>824625</xdr:colOff>
      <xdr:row>48</xdr:row>
      <xdr:rowOff>83632</xdr:rowOff>
    </xdr:from>
    <xdr:to>
      <xdr:col>10</xdr:col>
      <xdr:colOff>973761</xdr:colOff>
      <xdr:row>67</xdr:row>
      <xdr:rowOff>92419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6E6D4A0-CB08-442D-A3DF-FFEA1E765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6278" y="11897705"/>
          <a:ext cx="8975001" cy="3148227"/>
        </a:xfrm>
        <a:prstGeom prst="rect">
          <a:avLst/>
        </a:prstGeom>
      </xdr:spPr>
    </xdr:pic>
    <xdr:clientData/>
  </xdr:twoCellAnchor>
  <xdr:twoCellAnchor editAs="oneCell">
    <xdr:from>
      <xdr:col>10</xdr:col>
      <xdr:colOff>1112756</xdr:colOff>
      <xdr:row>46</xdr:row>
      <xdr:rowOff>76264</xdr:rowOff>
    </xdr:from>
    <xdr:to>
      <xdr:col>17</xdr:col>
      <xdr:colOff>537702</xdr:colOff>
      <xdr:row>67</xdr:row>
      <xdr:rowOff>145696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EACDA9-0EDF-4790-8581-425B9C1C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39087" y="11552353"/>
          <a:ext cx="8903857" cy="3741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INCOME\1998\1998ftr\PSC1\sched_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INCOME\1997\ACCRUAL\CHY97AC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Surv2005\12%202005\Dec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ROR03\BU03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cs01\Local%20Settings\Temporary%20Internet%20Files\OLK1632\FINANC\AFUDC\AFUDC%202002\AFUDC2002%20Forecast%20All%20Cos%20Act.%20thru%20Ma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TaxSrvcs\INCOME\1998\tax_pymts\summar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wtg0lds\FPL_2007PlngProc_Sec3_Apnd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29\Budtrac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an\Local%20Settings\Temporary%20Internet%20Files\OLK10\200012%20COS\200012%20Rate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ERICA\SFAS109\MAY9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s\66120\2002\pen\ss\FAS%2087\2002%20Expense\March%202002\Change%205%20-%20South%20Actual%20Elections%20-%20Starting%20Poi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PROPACCT\PACON\PPE\PJUN\PP69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an\Local%20Settings\Temporary%20Internet%20Files\OLK10\200012%20COS\200012%20Expens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REQ\EXCEL\FERC\Cos1998\9812R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2746\CLOSE\96\PSC96AC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TaxDepr\fe00\ch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SSP-SS\RATES\PSCo%202002%20Rate%20Case\Settlement\PSC0112-S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SPS%20COSS%20for%202003\December%202003\BK%20Inpu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S\a1-Wally\Formula%20Rates\EMT%20Formula%20Rates\Financial%20Approach\LCEC%20Financial%20Approach%203_2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S\a1-Wally\Formula%20Rates\EMT%20Formula%20Rates\Alan%20Heintz%20Formula%20Rate%20Format\2005\EMT%20Rate%202005%2003_1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T1088\EXCELDOC\1997_SPS_Tax\SFAS109\LIBDEP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Surv2003\09%202003\Se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SSP-SS\TaxSrvcs\INCOME\2001\2001ftr\SPS\tax_j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Cos%202002\0212%20A%20Statemen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PROVIS\96ACTUAL\1ST_QTR\CEDEF96.XLW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S\a1-Wally\Formula%20Rates\EMT%20Formula%20Rates\Alan%20Heintz%20Formula%20Rate%20Format\2005\EMT%20Rate%202005%2003_08%20fixed%20vs%20variab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K-XCEL%20COSS%20092601Fc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SPS%20COSS%20for%202003\December%202003\December%2031,%202003%20A%20Statemen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seworks.nee.com/personal/eam0bt1_fpl_com/Documents/Desktop/FCG%20Rate%20Case/Rate%20Case%20Expenses%20-%20Revise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PCPSS01\Home\te594\Dassler\AR-FI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93RTN\FEDERAL\NSP(MN)\93GLD2A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TaxDepr\fit00\Psc\psc.xlw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p_bdc1\SHARED\RATES\FERC\SPS%20200012%20COS\Tx%20COSS-1\File%20Not%20Link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 software &lt;25k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YTD"/>
      <sheetName val="CHY97ACC"/>
    </sheetNames>
    <definedNames>
      <definedName name="Cosum"/>
      <definedName name="Module1.Deferred"/>
      <definedName name="Module1.Print_Income1"/>
      <definedName name="YTDREPORT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erb"/>
      <sheetName val="grb"/>
      <sheetName val="trb"/>
      <sheetName val="cwc"/>
      <sheetName val="Fuel and O&amp;M"/>
      <sheetName val="precwc"/>
      <sheetName val="Lost Time"/>
      <sheetName val="2004 Lost Time Detail"/>
      <sheetName val="2005 Lost Time Detail"/>
      <sheetName val="fsv"/>
      <sheetName val="Check Figures"/>
      <sheetName val="deftax"/>
      <sheetName val="Deferred Tax Detail"/>
      <sheetName val="ITC Amortization"/>
      <sheetName val="ITC Detail"/>
      <sheetName val="cocsup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 of Adjustments"/>
      <sheetName val="Earnings Test Adjustments"/>
      <sheetName val="Rate Base Adjustments"/>
      <sheetName val="BoulderHydro"/>
      <sheetName val="SterlingStip"/>
      <sheetName val="Fuel Costs"/>
      <sheetName val="Electric O&amp;M Functionalization"/>
      <sheetName val="Gas O&amp;M Functionalization"/>
      <sheetName val="Thermal O&amp;M "/>
      <sheetName val="Electric Plant"/>
      <sheetName val="Gas Plant"/>
      <sheetName val="Labor"/>
      <sheetName val="Deprec. &amp; Amort. Exp"/>
      <sheetName val="Future Use Earnings"/>
      <sheetName val="Benefits"/>
      <sheetName val="Dues"/>
      <sheetName val="TOTI"/>
      <sheetName val="A&amp;G Adjustments"/>
      <sheetName val="GRI"/>
      <sheetName val="Deferred Taxes"/>
      <sheetName val="AFDC"/>
      <sheetName val="PSCredit Fees"/>
      <sheetName val="Non-Utility Projects"/>
      <sheetName val="Customer O&amp;M"/>
      <sheetName val="NCS LeadLag"/>
      <sheetName val="Environmental Clean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98_1"/>
      <sheetName val="summary 98_2"/>
      <sheetName val="summary 98_3"/>
      <sheetName val="summary 98_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"/>
      <sheetName val="Sched 3a '07"/>
      <sheetName val="Sched 3a '08"/>
      <sheetName val="Sched 3a '09"/>
      <sheetName val="Sched 3b '07"/>
      <sheetName val="Sched 3b '08"/>
      <sheetName val="Sched 3b '09"/>
      <sheetName val="Sched 4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D - PLANT"/>
      <sheetName val="PlantData"/>
      <sheetName val="AE - AccumDepr"/>
      <sheetName val="Accum Depr Data Input"/>
      <sheetName val="AD,AF"/>
      <sheetName val="AG "/>
      <sheetName val="AL - CWC"/>
      <sheetName val="AL - Prepay"/>
      <sheetName val="AL - M&amp;S sum"/>
      <sheetName val="M&amp;S data"/>
      <sheetName val="AM - CWIP"/>
      <sheetName val="CWIP Allocator"/>
      <sheetName val="AV - COC"/>
      <sheetName val="AN - NO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FIT Activity   {A}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-Input, MRV calc-North"/>
      <sheetName val="Dec terms - pd in Jan - North"/>
      <sheetName val="Assets-Input, MRV calc-South CB"/>
      <sheetName val="Assets-Input,MRV calc-South SPS"/>
      <sheetName val="Assets-Input,MRV calc-South PSC"/>
      <sheetName val="Assets-rollforward"/>
      <sheetName val="Assets-2003"/>
      <sheetName val="Liabilities - Input - North"/>
      <sheetName val="Liabilities-round-North"/>
      <sheetName val="Liabilities-roll &amp; load-North"/>
      <sheetName val="Liabilities-proj2003-North"/>
      <sheetName val="Liabilities"/>
      <sheetName val="Liabilities - Input - South"/>
      <sheetName val="Liabilities-round-South"/>
      <sheetName val="Liabilities-roll &amp; load-South"/>
      <sheetName val="Liabilities-proj2003-South"/>
      <sheetName val="PSC Detail - North"/>
      <sheetName val="PSC Detail - North 2003"/>
      <sheetName val="PSC Summary - North"/>
      <sheetName val="Adjustments"/>
      <sheetName val="prior-year-disclosure"/>
      <sheetName val="Pass 1"/>
      <sheetName val="Pass 2"/>
      <sheetName val="Pass 3"/>
      <sheetName val="Pass 4"/>
      <sheetName val="Pass 5"/>
      <sheetName val="Pass 6"/>
      <sheetName val="Pass 7"/>
      <sheetName val="Pass 8"/>
      <sheetName val="Estimated Disclosure"/>
      <sheetName val="Actual Disclosure"/>
      <sheetName val="Estimated Disclosure 2002"/>
      <sheetName val="Next Year Forecast - Rate 1"/>
      <sheetName val="Next Year Forecast - 7.25%"/>
      <sheetName val="2003 estimates "/>
      <sheetName val="Next Year Forecast - Rate 2"/>
      <sheetName val="2003 estimates with plan change"/>
      <sheetName val="Next Year Forecast - Rate 3"/>
      <sheetName val="Next Year Forecast - Rate 4"/>
      <sheetName val="Reconciliation"/>
      <sheetName val="Notes on Results"/>
      <sheetName val="Summary for Xcel"/>
      <sheetName val="Exhibit Ia"/>
      <sheetName val="Exhibit Ib"/>
      <sheetName val="Table 1a"/>
      <sheetName val="Table 1b"/>
      <sheetName val="Table 1c"/>
      <sheetName val="NRG-2a"/>
      <sheetName val="NRG-2b"/>
      <sheetName val="NRG-2c"/>
      <sheetName val="Table 12a"/>
      <sheetName val="Table 12b"/>
      <sheetName val="Table 12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802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H &amp; AI - O&amp;M"/>
      <sheetName val="Fuel by Acct"/>
      <sheetName val="Wheeling"/>
      <sheetName val="AJ - Ferc Approved Rates"/>
      <sheetName val=" Depr Exp  Data - Ferc Only"/>
      <sheetName val="AJ - Blended Rates"/>
      <sheetName val=" Depr Exp  Data - Blend"/>
      <sheetName val="AK - TOTI"/>
      <sheetName val="AO-AFUDC"/>
      <sheetName val="AP - FITINT"/>
      <sheetName val="AQ - FITDED"/>
      <sheetName val="AU - REVCR"/>
      <sheetName val="RevCR 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T"/>
      <sheetName val="Plant Data"/>
      <sheetName val="Dist Plant"/>
      <sheetName val="AFUDC"/>
      <sheetName val="Depr"/>
      <sheetName val="Depr Data"/>
      <sheetName val="AD,AF,AG"/>
      <sheetName val="Future Land"/>
      <sheetName val="Future Use"/>
      <sheetName val="Trans Intangible"/>
      <sheetName val="CWC"/>
      <sheetName val="Prepay"/>
      <sheetName val="M&amp;S sum"/>
      <sheetName val="M&amp;S detail"/>
      <sheetName val="Storeroom"/>
      <sheetName val="CWIP"/>
      <sheetName val="TAXLIAB"/>
      <sheetName val="COC"/>
      <sheetName val="NOTES"/>
      <sheetName val="Order 144"/>
      <sheetName val="Sheet11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"/>
      <sheetName val="YTD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 Tax Summary (2)"/>
      <sheetName val="MEMO"/>
      <sheetName val="Def Tax Summary"/>
      <sheetName val="Tax Basis Additions"/>
      <sheetName val="Non-Statutory Deferred Taxes"/>
      <sheetName val="Bk Depr on AFUDC Equity"/>
      <sheetName val="Bk Depr on ITC Basis Adjustmen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"/>
      <sheetName val="Gas"/>
      <sheetName val="Thermal"/>
      <sheetName val="CWC"/>
      <sheetName val="Capital Structures"/>
      <sheetName val="Rider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 BK - Funct Model"/>
      <sheetName val="meter check"/>
      <sheetName val="Constants"/>
      <sheetName val="#RE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- Base"/>
      <sheetName val="WITHOUT NEW GEN"/>
      <sheetName val="PL - Base"/>
      <sheetName val="PL - with Lee County"/>
      <sheetName val="BS - With Lee County"/>
      <sheetName val="O&amp;M CPI Application"/>
      <sheetName val="Notes"/>
      <sheetName val="Payroll Allocator"/>
      <sheetName val="Plant Allocator"/>
      <sheetName val="FERC-1 PIS"/>
      <sheetName val="A&amp;G O&amp;M"/>
      <sheetName val="TOTI"/>
      <sheetName val="FERC-1 PHFU"/>
      <sheetName val=" Purch Pwr Fcst (RAP)"/>
      <sheetName val="PL - With Lee County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Cover"/>
      <sheetName val="A-1"/>
      <sheetName val="A-2"/>
      <sheetName val="A-4"/>
      <sheetName val="A-4a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4(a)"/>
      <sheetName val="A-15"/>
      <sheetName val="A-16"/>
      <sheetName val="A-17"/>
      <sheetName val="A-18"/>
      <sheetName val="FERC-1 BalSh"/>
      <sheetName val="FERC-1 IncStmt"/>
      <sheetName val="FERC-1 PIS"/>
      <sheetName val="FERC-1 PHFU"/>
      <sheetName val="FERC-1 AccDepr"/>
      <sheetName val="FERC-1 Taxes Accrued"/>
      <sheetName val="Other Reg Assets"/>
      <sheetName val="Other Reg Liab"/>
      <sheetName val="FERC-1 Resale"/>
      <sheetName val="FERC-1 O&amp;M"/>
      <sheetName val="FERC-1 PurchPwr"/>
      <sheetName val="FERC-1 Deprec Amort"/>
      <sheetName val="FERC-1 RegComm"/>
      <sheetName val="FERC-1 Payroll Dist"/>
      <sheetName val="FERC-1 Peaks"/>
      <sheetName val="CWIP"/>
      <sheetName val="G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 - FY1997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Selection1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qry_process_all_WMS 0101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cwc"/>
      <sheetName val="Fuel and O&amp;M"/>
      <sheetName val="precwc"/>
      <sheetName val="Lost Time"/>
      <sheetName val="erb"/>
      <sheetName val="grb"/>
      <sheetName val="trb"/>
      <sheetName val="cocsup"/>
      <sheetName val="fsv"/>
      <sheetName val="Check Figures"/>
      <sheetName val="deftax"/>
      <sheetName val="ITC Amortization"/>
      <sheetName val="FAS109 &amp; OCI Allocations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0015 (2)"/>
      <sheetName val="DATABASE"/>
      <sheetName val="010098"/>
      <sheetName val="010114"/>
      <sheetName val="13.351260"/>
      <sheetName val="13.351290"/>
      <sheetName val="020015"/>
      <sheetName val="13.149125.05"/>
      <sheetName val="13.149125.08"/>
      <sheetName val="13.149130.05"/>
      <sheetName val="13.149130.08"/>
      <sheetName val="0901BR"/>
      <sheetName val="090017"/>
      <sheetName val="090034"/>
      <sheetName val="090048"/>
      <sheetName val="1001BR"/>
      <sheetName val="100067"/>
      <sheetName val="100244"/>
      <sheetName val="100274"/>
      <sheetName val="1301BR"/>
      <sheetName val="FERC Form 1 Labor pg 354"/>
      <sheetName val="130018"/>
      <sheetName val="130025"/>
      <sheetName val="13.431560"/>
      <sheetName val="130045"/>
      <sheetName val="130058"/>
      <sheetName val="13.331900"/>
      <sheetName val="13.331100"/>
      <sheetName val="130068"/>
      <sheetName val="130078"/>
      <sheetName val="13.337100"/>
      <sheetName val="1301BR (2)"/>
      <sheetName val="140108"/>
      <sheetName val="140118"/>
      <sheetName val="150018"/>
      <sheetName val="170012"/>
      <sheetName val="170028"/>
      <sheetName val="state inc taxes paid"/>
      <sheetName val="180018"/>
      <sheetName val="180025"/>
      <sheetName val="180035"/>
      <sheetName val="aci calc"/>
      <sheetName val="180045"/>
      <sheetName val="200018"/>
      <sheetName val="corptax depr profile adjustment"/>
      <sheetName val="200025"/>
      <sheetName val="auto depr exp"/>
      <sheetName val="220018"/>
      <sheetName val="dep on royalty inc"/>
      <sheetName val="999004.825250"/>
      <sheetName val="220038"/>
      <sheetName val="Depl on Wtr Rghts"/>
      <sheetName val="240015"/>
      <sheetName val="240025"/>
      <sheetName val="250028"/>
      <sheetName val="250038"/>
      <sheetName val="13.151900"/>
      <sheetName val="250095"/>
      <sheetName val="250105"/>
      <sheetName val="250115"/>
      <sheetName val="p &amp; b capitalized"/>
      <sheetName val="2601BR"/>
      <sheetName val="260015"/>
      <sheetName val="260025"/>
      <sheetName val="XXXXXX.723850"/>
      <sheetName val="260035"/>
      <sheetName val="723835 analysis"/>
      <sheetName val="260118"/>
      <sheetName val="260568"/>
      <sheetName val="260815"/>
      <sheetName val="260828"/>
      <sheetName val="260845"/>
      <sheetName val="260855"/>
      <sheetName val="260985"/>
      <sheetName val="260995"/>
      <sheetName val="261005"/>
      <sheetName val="261028"/>
      <sheetName val="261068"/>
      <sheetName val="261105"/>
      <sheetName val="def dr recon"/>
      <sheetName val="261118"/>
      <sheetName val="261248"/>
      <sheetName val="amort pref stk exp &amp; premium"/>
      <sheetName val="cis conversion"/>
      <sheetName val="trial balance"/>
      <sheetName val="Update Dates"/>
      <sheetName val="DSM"/>
      <sheetName val="DSM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A-Balance Sheet"/>
      <sheetName val="AB-Income Statement"/>
      <sheetName val="AC-Retained Earnings"/>
      <sheetName val="AD-PP&amp;E, Page 1 of 2"/>
      <sheetName val="AD-PP&amp;E, Page 2 of 2"/>
      <sheetName val="WPAD-Intangible Summary"/>
      <sheetName val="WPAD-PIS Intangible"/>
      <sheetName val="WPAD-Reclass"/>
      <sheetName val="WPAD-PIS by Function"/>
      <sheetName val="WPAD-Change in Intangibles"/>
      <sheetName val="WPAD-AFUDC Summary"/>
      <sheetName val="WPAD-AFUDC Detail"/>
      <sheetName val="AE-AD&amp;A Summary"/>
      <sheetName val="WPAE-AD&amp;A Detail"/>
      <sheetName val="AF-Deferred Credits"/>
      <sheetName val="WPAF-Accumulated Def. ITC"/>
      <sheetName val="AG-Def. Debits, Page 1 of 3"/>
      <sheetName val="AG-CWIP PCF, Page 2 &amp; 3 of 3"/>
      <sheetName val="WPAG-Future Use &amp; Land Rights "/>
      <sheetName val="WPAG-Future Use by Function"/>
      <sheetName val="AH-O&amp;M, Pages 1 of 9"/>
      <sheetName val="AH-O&amp;M, Pages 2-7 of 9"/>
      <sheetName val="AH-Purchase Pwr, Page 8 of 9"/>
      <sheetName val="AH-O&amp;M, Page 9 of 9"/>
      <sheetName val="WPAH-Per Book Energy Costs"/>
      <sheetName val="WPAH-Fuel Cost Adjustments"/>
      <sheetName val="Dist Functionalized"/>
      <sheetName val="AI-Labor"/>
      <sheetName val="WPAI-2002 O&amp;M Labor Detail"/>
      <sheetName val="AJ-Dep. &amp; Amort. Expense"/>
      <sheetName val="WPAJ-Dep. &amp; Amort. Exp. Detail"/>
      <sheetName val="WPAJ-Reclass"/>
      <sheetName val="WPAJ-PIS at 12-31-02"/>
      <sheetName val="AK-Taxes Other Than Income"/>
      <sheetName val="AL-CWC, Pages 1 &amp; 2 of 5"/>
      <sheetName val="AL-CWC, Prepmnts., Page 3 of 5"/>
      <sheetName val="AL-CWC, M &amp; S, Page 4 of 5"/>
      <sheetName val="AL-CWC, Fuel Stock, Page 5 of 5"/>
      <sheetName val="WPAL-Young Gas Storage"/>
      <sheetName val="WPAL-Calc of Lead Lag Days"/>
      <sheetName val="WPAL-M &amp; S Allocation"/>
      <sheetName val="WPAL-CWC"/>
      <sheetName val="AM-CWIP"/>
      <sheetName val="AN-Notes Payable"/>
      <sheetName val="WPAN Notes Elec Ratio"/>
      <sheetName val="AO-Rates for AFUDC"/>
      <sheetName val="WPAO-Monthly AFUDC Book Rates"/>
      <sheetName val="AP-FIT Ded, Interest"/>
      <sheetName val="WPAP-2002 Schedule M"/>
      <sheetName val="AQ - FIT Ded"/>
      <sheetName val="AR-Federal Tax Adjustments"/>
      <sheetName val="Tax Liability 281"/>
      <sheetName val="Order 144"/>
      <sheetName val="Tax Liab 282"/>
      <sheetName val="Tax Liab 190"/>
      <sheetName val="AS-Additional SIT Adjustments"/>
      <sheetName val="AT-SIT Adjustments"/>
      <sheetName val="AU-Revenue Credits-Page 1 of 2"/>
      <sheetName val="AV-Cost of Capital-Page 1"/>
      <sheetName val="AW-Cash Flow Statement"/>
      <sheetName val="AV-Supplemt Fin Info-Page 10"/>
      <sheetName val="AW-Cost of Short Term Debt"/>
      <sheetName val="AX-Recent &amp; Pending Rate Change"/>
      <sheetName val="AY-Revenue Tax Rate Date"/>
      <sheetName val="Gen and Prop Book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Portion"/>
      <sheetName val="EMC Portion"/>
      <sheetName val="Current JE"/>
      <sheetName val="Prior Period"/>
      <sheetName val="Amort Sch"/>
      <sheetName val="Contrac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-1"/>
      <sheetName val="A-2"/>
      <sheetName val="A-4"/>
      <sheetName val="A-4a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4(a)"/>
      <sheetName val="A-15"/>
      <sheetName val="A-16"/>
      <sheetName val="A-17"/>
      <sheetName val="A-18"/>
      <sheetName val="FERC-1 BalSh"/>
      <sheetName val="FERC-1 IncStmt"/>
      <sheetName val="FERC-1 PIS"/>
      <sheetName val="FERC-1 PHFU"/>
      <sheetName val="FERC-1 AccDepr"/>
      <sheetName val="FERC-1 Taxes Accrued"/>
      <sheetName val="Other Reg Assets"/>
      <sheetName val="Other Reg Liab"/>
      <sheetName val="FERC-1 Resale"/>
      <sheetName val="FERC-1 O&amp;M"/>
      <sheetName val="FERC-1 PurchPwr"/>
      <sheetName val="FERC-1 Deprec Amort"/>
      <sheetName val="FERC-1 RegComm"/>
      <sheetName val="FERC-1 Payroll Dist"/>
      <sheetName val="FERC-1 Peaks"/>
      <sheetName val="CWIP"/>
      <sheetName val="GSU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Peaks"/>
      <sheetName val="EPRI-REG-ADVT"/>
      <sheetName val="Data Entry and Forecaster"/>
      <sheetName val="IOU Cost of Ser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-Balance Sheet"/>
      <sheetName val="WPAA-BS Adjustments"/>
      <sheetName val="WPAA2-BS Adjustments"/>
      <sheetName val="AB-Income Statement"/>
      <sheetName val="AC-Retained Earnings"/>
      <sheetName val="AD - Page 1 of 1 - PLANT"/>
      <sheetName val="WPAD-Plant Data"/>
      <sheetName val="Average of Asset Reclass"/>
      <sheetName val="Asset Reclass - 2003"/>
      <sheetName val="Asset Reclass - 2002"/>
      <sheetName val="WPAD-Reclass of Future Use Land"/>
      <sheetName val="Overhead Conductor Percentage"/>
      <sheetName val="Underground Conductor Percent"/>
      <sheetName val="AE - AccumDepr"/>
      <sheetName val="WPAE-Accum Depr Data Input"/>
      <sheetName val="WPAE-Reclass"/>
      <sheetName val="AF - Deferred Credits"/>
      <sheetName val="WPAF-ITC Amortization"/>
      <sheetName val="WPAF-ADIT LINE ITEMS"/>
      <sheetName val="AG - Deferred Debits"/>
      <sheetName val="WPAG-Account 186"/>
      <sheetName val="AH-O&amp;M, Pages 1 of 7"/>
      <sheetName val="AH-O&amp;M, Pages 2-7 of 7"/>
      <sheetName val="AH-Purchase Pwr, Page 8 of 8"/>
      <sheetName val="AH-O&amp;M, Page 9 of 9"/>
      <sheetName val="WPAH-Per Book Energy Costs"/>
      <sheetName val="AI-Labor"/>
      <sheetName val="WPAI-Labor Detail"/>
      <sheetName val="AJ-Dep &amp; Amort Page 1 of 2"/>
      <sheetName val="AJ-Dep &amp; Amort Page 2 of 2"/>
      <sheetName val="WPAJ-Deprec. Exp. Detail"/>
      <sheetName val="WPAJ-Dep. Exp. FERC Rates"/>
      <sheetName val="WPAJ-Amortization of LTD Assets"/>
      <sheetName val="WPAJ-Reclass"/>
      <sheetName val="AK-Taxes Other Than Income"/>
      <sheetName val="AL - Page 1 - 2, CWC (MISO)"/>
      <sheetName val="AL - Page 4, Prepayments (MISO)"/>
      <sheetName val="AL - Page 5, Pension (MISO)"/>
      <sheetName val="AL - Page 1, CWC"/>
      <sheetName val="AL-CWC, Pages 2 of 5"/>
      <sheetName val="AL - Page 3, Prepayments"/>
      <sheetName val="AL - Page 4, Fuel Stock"/>
      <sheetName val="AL - Page 5, M&amp;S Summary"/>
      <sheetName val="AL - Page 6, Lead Lag Factors"/>
      <sheetName val="WPAL - Prepmnts Detail"/>
      <sheetName val="WPAL - M&amp;S Allocation"/>
      <sheetName val="AM - CWIP"/>
      <sheetName val="AN-Notes Payable"/>
      <sheetName val="AO - AFUDC"/>
      <sheetName val="AP - FITINT"/>
      <sheetName val="AQ - FIT Ded"/>
      <sheetName val="AR-FIT"/>
      <sheetName val="AS-Additional SIT Adjustments"/>
      <sheetName val="AT-SIT Adjustments"/>
      <sheetName val="AU-Revenue Credits"/>
      <sheetName val="AV - Page 1 of 2"/>
      <sheetName val="AV - Page 2 of 2"/>
      <sheetName val="AW-Cost of Short Term Debt"/>
      <sheetName val="AX-Rate Changes"/>
      <sheetName val="AY-Revenue Tax Rate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Rate Case Exp - Filed"/>
      <sheetName val="Total Rate Case Exp - Revised"/>
      <sheetName val="Affiliate Support - Revised"/>
      <sheetName val="Travel"/>
      <sheetName val="Other"/>
      <sheetName val="Rate Case Expenses - Revised"/>
    </sheetNames>
    <definedNames>
      <definedName name="amttable" refersTo="#REF!"/>
      <definedName name="dttable" refersTo="#REF!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-FIT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C Detail by Month"/>
      <sheetName val="METERS_&amp;_TRANSFORMERS"/>
      <sheetName val="Table of Contents"/>
      <sheetName val="Job Order Review"/>
      <sheetName val="Job Order Requests"/>
      <sheetName val="Job Order Requests Status"/>
      <sheetName val="PSC_PPE"/>
      <sheetName val="1999 P2A"/>
      <sheetName val="1998 P2A"/>
      <sheetName val="PSC_TAX_BASIS_ADDITIONS"/>
      <sheetName val="Hayden Poll Control Summary"/>
      <sheetName val="Hayden Poll Control-Unit 1 Detl"/>
      <sheetName val="Hayden Poll Control-Com Detail"/>
      <sheetName val="CIACS_&amp;_CUST_ADV_PSC"/>
      <sheetName val="ProjDetl Elec 11_99"/>
      <sheetName val="ProjDetl Elec 12_99"/>
      <sheetName val="ProjDetl Gas 03_99"/>
      <sheetName val="ProjDetl Gas 06_99"/>
      <sheetName val="ProjDetl Gas 08_99"/>
      <sheetName val="ProjDetl Gas 10_99"/>
      <sheetName val="ProjDetl Gas 11_99"/>
      <sheetName val="ProjDetl Gas 12_99"/>
      <sheetName val="tax overheads"/>
      <sheetName val="ptrep10d"/>
      <sheetName val="book overheads"/>
      <sheetName val="pm10dy99"/>
      <sheetName val="PSC_DEPR_CAP_ANAL"/>
      <sheetName val="DEPR_CAP_ANAL"/>
      <sheetName val="voucher #6 anlysis"/>
      <sheetName val="voucher #9 analysis"/>
      <sheetName val="Use Taxes Capitalized"/>
      <sheetName val="Use Tax Summary"/>
      <sheetName val="meals cap"/>
      <sheetName val="meals99"/>
      <sheetName val="RELOCATION_PYMTS"/>
      <sheetName val="elec meters exchanged"/>
      <sheetName val="NEW METERS"/>
      <sheetName val="1999LRGS"/>
      <sheetName val="Gas Regulator Report"/>
      <sheetName val="Contributions Restored to Basis"/>
      <sheetName val="Ponnequin Wind Power Project"/>
      <sheetName val="PLT_TRFS_BETWEEN_FGROUPS"/>
      <sheetName val="PLT_TRFS_BY FUNCGRP_BY_VINTAGE"/>
      <sheetName val="undergnr_storg_detail_analysis"/>
      <sheetName val="LEYDON_UNGND_STORAGE LIFO ADJ"/>
      <sheetName val="WGS_UNGND_STORAGE LIFO ADJ"/>
      <sheetName val="Tax Software Summary"/>
      <sheetName val="Tax Software Amort 1999 Detail"/>
      <sheetName val="FSV ANALYSI"/>
      <sheetName val="PSC_DCAS"/>
      <sheetName val="PSC_Tax_Basis_Recon"/>
      <sheetName val="Retirement Corrections"/>
      <sheetName val="Cost of Removal Analysiis"/>
      <sheetName val="EMER_FAC"/>
      <sheetName val="POLL_CONT_RETIRE"/>
      <sheetName val="Gain_Loss Detail"/>
      <sheetName val="RAR1"/>
      <sheetName val="RAR6"/>
      <sheetName val="CO_EZone_Credit_Qual_Prop"/>
      <sheetName val="CO_EZone_Credit_Lookup_Table"/>
      <sheetName val="EZone 01"/>
      <sheetName val="EZone 02"/>
      <sheetName val="EZone 02 revised"/>
      <sheetName val="EZone 06"/>
      <sheetName val="EZone 07"/>
      <sheetName val="Ezone 07 - FSV Additions"/>
      <sheetName val="EZone 08"/>
      <sheetName val="EZone 10"/>
      <sheetName val="EZone 11"/>
      <sheetName val="EZone 13"/>
      <sheetName val="EZone 13-Upper Arkansas Valley"/>
      <sheetName val="EZone 13 - San Luis Valley"/>
      <sheetName val="EZone 14"/>
      <sheetName val="EZone 15"/>
      <sheetName val="EZone 16"/>
      <sheetName val="EZone 17"/>
      <sheetName val="EZONE SUMMARY"/>
      <sheetName val="EZONE summary payroll info"/>
      <sheetName val="EZone original payroll info"/>
      <sheetName val="BOOK_DEPR RATES"/>
      <sheetName val="MASTER LEASE BOOK DEPR RATES"/>
      <sheetName val="GENERAL PROPERTY BOOK DEPR RATE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 Linked"/>
      <sheetName val="Sheet1"/>
      <sheetName val="allocIndv"/>
    </sheetNames>
    <sheetDataSet>
      <sheetData sheetId="0" refreshError="1"/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sites/finance/regaccounting/REGULATORY%20ACCOUNTING%20LIBRARY/FCG/2022%20Base%20Rate%20Case/Rate%20Case%20Expenses/FCG%20Timesheets%20-%20through%208-29-22.xls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uthor" refreshedDate="44824.468512037034" createdVersion="1" refreshedVersion="6" recordCount="1698" xr:uid="{35855E1C-5CF0-4865-AC0E-DFF0B1E9A9B7}">
  <cacheSource type="worksheet">
    <worksheetSource ref="A1:L65536" sheet="Format" r:id="rId1"/>
  </cacheSource>
  <cacheFields count="15">
    <cacheField name="Personnel Number" numFmtId="0">
      <sharedItems containsBlank="1"/>
    </cacheField>
    <cacheField name="Employee/app.name" numFmtId="0">
      <sharedItems containsBlank="1"/>
    </cacheField>
    <cacheField name="Posting Date" numFmtId="0">
      <sharedItems containsNonDate="0" containsDate="1" containsString="0" containsBlank="1" minDate="2022-01-03T00:00:00" maxDate="2022-08-29T00:00:00" count="184">
        <d v="2022-08-26T00:00:00"/>
        <d v="2022-05-23T00:00:00"/>
        <d v="2022-04-01T00:00:00"/>
        <d v="2022-04-10T00:00:00"/>
        <d v="2022-06-17T00:00:00"/>
        <d v="2022-01-28T00:00:00"/>
        <d v="2022-01-31T00:00:00"/>
        <d v="2022-02-08T00:00:00"/>
        <d v="2022-02-11T00:00:00"/>
        <d v="2022-02-28T00:00:00"/>
        <d v="2022-03-07T00:00:00"/>
        <d v="2022-03-11T00:00:00"/>
        <d v="2022-03-18T00:00:00"/>
        <d v="2022-04-04T00:00:00"/>
        <d v="2022-04-08T00:00:00"/>
        <d v="2022-04-25T00:00:00"/>
        <d v="2022-05-02T00:00:00"/>
        <d v="2022-05-06T00:00:00"/>
        <d v="2022-05-13T00:00:00"/>
        <d v="2022-05-26T00:00:00"/>
        <d v="2022-05-27T00:00:00"/>
        <d v="2022-06-03T00:00:00"/>
        <d v="2022-07-02T00:00:00"/>
        <d v="2022-07-12T00:00:00"/>
        <d v="2022-07-15T00:00:00"/>
        <d v="2022-07-22T00:00:00"/>
        <d v="2022-08-01T00:00:00"/>
        <d v="2022-08-15T00:00:00"/>
        <d v="2022-08-25T00:00:00"/>
        <d v="2022-05-03T00:00:00"/>
        <d v="2022-05-04T00:00:00"/>
        <d v="2022-05-05T00:00:00"/>
        <d v="2022-05-24T00:00:00"/>
        <d v="2022-05-25T00:00:00"/>
        <d v="2022-06-29T00:00:00"/>
        <d v="2022-06-30T00:00:00"/>
        <d v="2022-07-01T00:00:00"/>
        <d v="2022-07-19T00:00:00"/>
        <d v="2022-07-29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22T00:00:00"/>
        <d v="2022-08-23T00:00:00"/>
        <d v="2022-08-24T00:00:00"/>
        <d v="2022-02-09T00:00:00"/>
        <d v="2022-02-10T00:00:00"/>
        <d v="2022-03-08T00:00:00"/>
        <d v="2022-03-23T00:00:00"/>
        <d v="2022-04-06T00:00:00"/>
        <d v="2022-04-15T00:00:00"/>
        <d v="2022-04-22T00:00:00"/>
        <d v="2022-06-19T00:00:00"/>
        <d v="2022-07-14T00:00:00"/>
        <d v="2022-07-17T00:00:00"/>
        <d v="2022-07-26T00:00:00"/>
        <d v="2022-05-09T00:00:00"/>
        <d v="2022-06-08T00:00:00"/>
        <d v="2022-06-07T00:00:00"/>
        <d v="2022-01-23T00:00:00"/>
        <d v="2022-05-28T00:00:00"/>
        <d v="2022-06-28T00:00:00"/>
        <d v="2022-07-18T00:00:00"/>
        <d v="2022-02-16T00:00:00"/>
        <d v="2022-03-22T00:00:00"/>
        <d v="2022-03-24T00:00:00"/>
        <d v="2022-03-25T00:00:00"/>
        <d v="2022-04-07T00:00:00"/>
        <d v="2022-06-15T00:00:00"/>
        <d v="2022-06-16T00:00:00"/>
        <d v="2022-06-23T00:00:00"/>
        <d v="2022-07-11T00:00:00"/>
        <d v="2022-06-20T00:00:00"/>
        <d v="2022-07-28T00:00:00"/>
        <d v="2022-08-17T00:00:00"/>
        <d v="2022-04-09T00:00:00"/>
        <d v="2022-06-18T00:00:00"/>
        <d v="2022-05-20T00:00:00"/>
        <d v="2022-05-11T00:00:00"/>
        <d v="2022-05-12T00:00:00"/>
        <d v="2022-05-16T00:00:00"/>
        <d v="2022-05-17T00:00:00"/>
        <d v="2022-05-18T00:00:00"/>
        <d v="2022-05-19T00:00:00"/>
        <d v="2022-06-09T00:00:00"/>
        <d v="2022-07-25T00:00:00"/>
        <d v="2022-07-05T00:00:00"/>
        <d v="2022-01-10T00:00:00"/>
        <d v="2022-01-14T00:00:00"/>
        <d v="2022-01-25T00:00:00"/>
        <d v="2022-01-27T00:00:00"/>
        <d v="2022-02-04T00:00:00"/>
        <d v="2022-02-14T00:00:00"/>
        <d v="2022-02-21T00:00:00"/>
        <d v="2022-03-30T00:00:00"/>
        <d v="2022-03-31T00:00:00"/>
        <d v="2022-04-13T00:00:00"/>
        <d v="2022-04-19T00:00:00"/>
        <d v="2022-04-21T00:00:00"/>
        <d v="2022-04-28T00:00:00"/>
        <d v="2022-04-29T00:00:00"/>
        <d v="2022-06-01T00:00:00"/>
        <d v="2022-06-06T00:00:00"/>
        <d v="2022-06-22T00:00:00"/>
        <d v="2022-06-27T00:00:00"/>
        <d v="2022-07-08T00:00:00"/>
        <d v="2022-08-16T00:00:00"/>
        <d v="2022-08-18T00:00:00"/>
        <d v="2022-08-19T00:00:00"/>
        <d v="2022-06-21T00:00:00"/>
        <d v="2022-07-10T00:00:00"/>
        <d v="2022-07-13T00:00:00"/>
        <d v="2022-07-20T00:00:00"/>
        <d v="2022-05-31T00:00:00"/>
        <d v="2022-02-07T00:00:00"/>
        <d v="2022-02-22T00:00:00"/>
        <d v="2022-02-23T00:00:00"/>
        <d v="2022-02-25T00:00:00"/>
        <d v="2022-03-29T00:00:00"/>
        <d v="2022-07-21T00:00:00"/>
        <d v="2022-07-27T00:00:00"/>
        <d v="2022-02-15T00:00:00"/>
        <d v="2022-06-24T00:00:00"/>
        <d v="2022-01-04T00:00:00"/>
        <d v="2022-01-18T00:00:00"/>
        <d v="2022-03-14T00:00:00"/>
        <d v="2022-04-11T00:00:00"/>
        <d v="2022-07-06T00:00:00"/>
        <d v="2022-07-07T00:00:00"/>
        <d v="2022-01-03T00:00:00"/>
        <d v="2022-01-26T00:00:00"/>
        <d v="2022-03-21T00:00:00"/>
        <d v="2022-06-02T00:00:00"/>
        <d v="2022-06-13T00:00:00"/>
        <d v="2022-02-18T00:00:00"/>
        <d v="2022-03-02T00:00:00"/>
        <d v="2022-06-10T00:00:00"/>
        <d v="2022-01-05T00:00:00"/>
        <d v="2022-01-06T00:00:00"/>
        <d v="2022-01-07T00:00:00"/>
        <d v="2022-01-11T00:00:00"/>
        <d v="2022-01-12T00:00:00"/>
        <d v="2022-01-13T00:00:00"/>
        <d v="2022-02-01T00:00:00"/>
        <d v="2022-02-03T00:00:00"/>
        <d v="2022-02-17T00:00:00"/>
        <d v="2022-02-24T00:00:00"/>
        <d v="2022-03-01T00:00:00"/>
        <d v="2022-03-03T00:00:00"/>
        <d v="2022-03-09T00:00:00"/>
        <d v="2022-03-10T00:00:00"/>
        <d v="2022-03-15T00:00:00"/>
        <d v="2022-03-17T00:00:00"/>
        <d v="2022-03-28T00:00:00"/>
        <d v="2022-04-05T00:00:00"/>
        <d v="2022-04-12T00:00:00"/>
        <d v="2022-04-14T00:00:00"/>
        <d v="2022-04-20T00:00:00"/>
        <d v="2022-04-26T00:00:00"/>
        <d v="2022-01-20T00:00:00"/>
        <d v="2022-01-24T00:00:00"/>
        <d v="2022-03-04T00:00:00"/>
        <d v="2022-08-02T00:00:00"/>
        <d v="2022-04-27T00:00:00"/>
        <d v="2022-05-10T00:00:00"/>
        <d v="2022-06-14T00:00:00"/>
        <d v="2022-08-03T00:00:00"/>
        <d v="2022-05-08T00:00:00"/>
        <d v="2022-05-22T00:00:00"/>
        <d v="2022-06-05T00:00:00"/>
        <d v="2022-05-30T00:00:00"/>
        <d v="2022-07-03T00:00:00"/>
        <d v="2022-07-04T00:00:00"/>
        <d v="2022-07-31T00:00:00"/>
        <d v="2022-08-14T00:00:00"/>
        <d v="2022-08-28T00:00:00"/>
        <d v="2022-07-24T00:00:00"/>
        <d v="2022-04-02T00:00:00"/>
        <d v="2022-01-21T00:00:00"/>
        <m/>
      </sharedItems>
      <fieldGroup par="12" base="2">
        <rangePr groupBy="days" startDate="2022-01-03T00:00:00" endDate="2022-08-29T00:00:00"/>
        <groupItems count="368">
          <s v="(blank)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8/29/2022"/>
        </groupItems>
      </fieldGroup>
    </cacheField>
    <cacheField name="Time Sheet Date" numFmtId="0">
      <sharedItems containsNonDate="0" containsDate="1" containsString="0" containsBlank="1" minDate="2021-11-01T00:00:00" maxDate="2022-08-27T00:00:00" count="195">
        <d v="2022-08-15T00:00:00"/>
        <d v="2022-08-17T00:00:00"/>
        <d v="2022-08-19T00:00:00"/>
        <d v="2022-08-22T00:00:00"/>
        <d v="2022-08-23T00:00:00"/>
        <d v="2022-08-24T00:00:00"/>
        <d v="2022-08-25T00:00:00"/>
        <d v="2022-05-13T00:00:00"/>
        <d v="2022-02-15T00:00:00"/>
        <d v="2022-02-21T00:00:00"/>
        <d v="2022-02-22T00:00:00"/>
        <d v="2022-02-23T00:00:00"/>
        <d v="2022-02-28T00:00:00"/>
        <d v="2022-03-18T00:00:00"/>
        <d v="2022-03-29T00:00:00"/>
        <d v="2022-04-07T00:00:00"/>
        <d v="2022-06-16T00:00:00"/>
        <d v="2022-06-17T00:00:00"/>
        <d v="2022-01-05T00:00:00"/>
        <d v="2022-01-11T00:00:00"/>
        <d v="2022-01-27T00:00:00"/>
        <d v="2022-01-28T00:00:00"/>
        <d v="2022-01-31T00:00:00"/>
        <d v="2022-02-01T00:00:00"/>
        <d v="2022-02-04T00:00:00"/>
        <d v="2022-02-09T00:00:00"/>
        <d v="2022-02-10T00:00:00"/>
        <d v="2022-02-11T00:00:00"/>
        <d v="2022-02-14T00:00:00"/>
        <d v="2022-02-16T00:00:00"/>
        <d v="2022-02-17T00:00:00"/>
        <d v="2022-02-18T00:00:00"/>
        <d v="2022-02-24T00:00:00"/>
        <d v="2022-02-25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28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8T00:00:00"/>
        <d v="2022-04-29T00:00:00"/>
        <d v="2022-05-02T00:00:00"/>
        <d v="2022-05-03T00:00:00"/>
        <d v="2022-05-04T00:00:00"/>
        <d v="2022-05-05T00:00:00"/>
        <d v="2022-05-06T00:00:00"/>
        <d v="2022-05-09T00:00:00"/>
        <d v="2022-05-11T00:00:00"/>
        <d v="2022-05-12T00:00:00"/>
        <d v="2022-05-18T00:00:00"/>
        <d v="2022-05-19T00:00:00"/>
        <d v="2022-05-23T00:00:00"/>
        <d v="2022-05-24T00:00:00"/>
        <d v="2022-05-25T00:00:00"/>
        <d v="2022-05-26T00:00:00"/>
        <d v="2022-06-03T00:00:00"/>
        <d v="2022-06-10T00:00:00"/>
        <d v="2022-06-13T00:00:00"/>
        <d v="2022-06-14T00:00:00"/>
        <d v="2022-06-15T00:00:00"/>
        <d v="2022-06-20T00:00:00"/>
        <d v="2022-06-21T00:00:00"/>
        <d v="2022-06-27T00:00:00"/>
        <d v="2022-06-28T00:00:00"/>
        <d v="2022-06-29T00:00:00"/>
        <d v="2022-06-30T00:00:00"/>
        <d v="2022-07-01T00:00:00"/>
        <d v="2022-07-05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10T00:00:00"/>
        <d v="2022-08-11T00:00:00"/>
        <d v="2022-08-12T00:00:00"/>
        <d v="2022-08-16T00:00:00"/>
        <d v="2022-08-18T00:00:00"/>
        <d v="2022-05-10T00:00:00"/>
        <d v="2022-05-16T00:00:00"/>
        <d v="2022-05-17T00:00:00"/>
        <d v="2022-05-20T00:00:00"/>
        <d v="2022-05-27T00:00:00"/>
        <d v="2022-06-22T00:00:00"/>
        <d v="2022-06-23T00:00:00"/>
        <d v="2022-06-24T00:00:00"/>
        <d v="2022-07-06T00:00:00"/>
        <d v="2022-07-07T00:00:00"/>
        <d v="2022-08-08T00:00:00"/>
        <d v="2022-08-09T00:00:00"/>
        <d v="2022-08-26T00:00:00"/>
        <d v="2022-01-26T00:00:00"/>
        <d v="2022-02-02T00:00:00"/>
        <d v="2022-02-03T00:00:00"/>
        <d v="2022-02-07T00:00:00"/>
        <d v="2022-02-08T00:00:00"/>
        <d v="2022-03-22T00:00:00"/>
        <d v="2022-03-23T00:00:00"/>
        <d v="2022-01-25T00:00:00"/>
        <d v="2022-06-07T00:00:00"/>
        <d v="2022-06-09T00:00:00"/>
        <d v="2022-01-13T00:00:00"/>
        <d v="2022-01-20T00:00:00"/>
        <d v="2022-01-21T00:00:00"/>
        <d v="2022-01-24T00:00:00"/>
        <d v="2022-03-24T00:00:00"/>
        <d v="2022-03-25T00:00:00"/>
        <d v="2021-12-16T00:00:00"/>
        <d v="2022-04-15T00:00:00"/>
        <d v="2022-03-21T00:00:00"/>
        <d v="2022-01-03T00:00:00"/>
        <d v="2022-01-04T00:00:00"/>
        <d v="2022-01-06T00:00:00"/>
        <d v="2022-01-07T00:00:00"/>
        <d v="2022-01-10T00:00:00"/>
        <d v="2022-01-12T00:00:00"/>
        <d v="2022-01-14T00:00:00"/>
        <d v="2022-01-17T00:00:00"/>
        <d v="2022-01-18T00:00:00"/>
        <d v="2022-01-19T00:00:00"/>
        <d v="2022-05-31T00:00:00"/>
        <d v="2022-06-01T00:00:00"/>
        <d v="2022-06-02T00:00:00"/>
        <d v="2022-06-06T00:00:00"/>
        <d v="2022-06-08T00:00:00"/>
        <d v="2022-07-04T00:00:00"/>
        <m/>
        <d v="2021-12-20T00:00:00"/>
        <d v="2021-12-21T00:00:00"/>
        <d v="2022-05-30T00:00:00"/>
        <d v="2021-11-01T00:00:00"/>
        <d v="2021-11-02T00:00:00"/>
        <d v="2021-11-03T00:00:00"/>
        <d v="2021-11-04T00:00:00"/>
        <d v="2021-11-12T00:00:00"/>
        <d v="2021-11-15T00:00:00"/>
        <d v="2021-11-16T00:00:00"/>
        <d v="2021-11-17T00:00:00"/>
        <d v="2021-11-18T00:00:00"/>
        <d v="2021-11-19T00:00:00"/>
        <d v="2021-11-29T00:00:00"/>
        <d v="2021-11-30T00:00:00"/>
        <d v="2021-12-01T00:00:00"/>
        <d v="2021-12-02T00:00:00"/>
        <d v="2021-12-03T00:00:00"/>
        <d v="2021-12-06T00:00:00"/>
        <d v="2021-12-14T00:00:00"/>
        <d v="2021-12-15T00:00:00"/>
        <d v="2021-12-28T00:00:00"/>
        <d v="2021-12-29T00:00:00"/>
        <d v="2021-12-30T00:00:00"/>
      </sharedItems>
      <fieldGroup par="14" base="3">
        <rangePr groupBy="months" startDate="2021-11-01T00:00:00" endDate="2022-08-27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8/27/2022"/>
        </groupItems>
      </fieldGroup>
    </cacheField>
    <cacheField name="Hours" numFmtId="0">
      <sharedItems containsString="0" containsBlank="1" containsNumber="1" minValue="-6.4" maxValue="7968.47"/>
    </cacheField>
    <cacheField name="Sender Cost Center" numFmtId="0">
      <sharedItems containsBlank="1"/>
    </cacheField>
    <cacheField name="Receiver cost center" numFmtId="0">
      <sharedItems containsBlank="1"/>
    </cacheField>
    <cacheField name="WBS Element" numFmtId="0">
      <sharedItems containsBlank="1"/>
    </cacheField>
    <cacheField name="Project Definition" numFmtId="0">
      <sharedItems containsBlank="1"/>
    </cacheField>
    <cacheField name="Receiver Order" numFmtId="0">
      <sharedItems containsBlank="1" count="13">
        <s v="6150024247"/>
        <s v="6150026164"/>
        <s v="6150024252"/>
        <s v="6150024249"/>
        <s v="6150024246"/>
        <s v="6150026162"/>
        <s v="6150024248"/>
        <s v="6150024391"/>
        <s v="6150026109"/>
        <s v="6150024253"/>
        <s v="6150024251"/>
        <s v=""/>
        <m/>
      </sharedItems>
    </cacheField>
    <cacheField name="Reason Code" numFmtId="0">
      <sharedItems containsBlank="1"/>
    </cacheField>
    <cacheField name="CREW" numFmtId="0">
      <sharedItems containsBlank="1"/>
    </cacheField>
    <cacheField name="Months" numFmtId="0" databaseField="0">
      <fieldGroup base="2">
        <rangePr groupBy="months" startDate="2022-01-03T00:00:00" endDate="2022-08-29T00:00:00"/>
        <groupItems count="14">
          <s v="&lt;1/3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8/29/2022"/>
        </groupItems>
      </fieldGroup>
    </cacheField>
    <cacheField name="Quarters" numFmtId="0" databaseField="0">
      <fieldGroup base="3">
        <rangePr groupBy="quarters" startDate="2021-11-01T00:00:00" endDate="2022-08-27T00:00:00"/>
        <groupItems count="6">
          <s v="&lt;11/1/2021"/>
          <s v="Qtr1"/>
          <s v="Qtr2"/>
          <s v="Qtr3"/>
          <s v="Qtr4"/>
          <s v="&gt;8/27/2022"/>
        </groupItems>
      </fieldGroup>
    </cacheField>
    <cacheField name="Years" numFmtId="0" databaseField="0">
      <fieldGroup base="3">
        <rangePr groupBy="years" startDate="2021-11-01T00:00:00" endDate="2022-08-27T00:00:00"/>
        <groupItems count="4">
          <s v="&lt;11/1/2021"/>
          <s v="2021"/>
          <s v="2022"/>
          <s v="&gt;8/27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922998-34DE-415A-957E-9B7E7C0F0EBF}" name="PivotTable1" cacheId="0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5:D72" firstHeaderRow="2" firstDataRow="2" firstDataCol="3"/>
  <pivotFields count="15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14">
        <item h="1" x="11"/>
        <item x="4"/>
        <item x="0"/>
        <item x="6"/>
        <item x="3"/>
        <item x="2"/>
        <item x="9"/>
        <item x="7"/>
        <item x="8"/>
        <item x="1"/>
        <item h="1" x="12"/>
        <item x="5"/>
        <item x="10"/>
        <item t="default"/>
      </items>
    </pivotField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compact="0" outline="0" showAll="0" includeNewItemsInFilter="1">
      <items count="7">
        <item sd="0" x="1"/>
        <item sd="0" x="2"/>
        <item sd="0" x="3"/>
        <item sd="0" x="4"/>
        <item x="0"/>
        <item x="5"/>
        <item t="default"/>
      </items>
    </pivotField>
    <pivotField compact="0" outline="0" showAll="0" includeNewItemsInFilter="1">
      <items count="5">
        <item sd="0" x="1"/>
        <item sd="0" x="2"/>
        <item x="0"/>
        <item x="3"/>
        <item t="default"/>
      </items>
    </pivotField>
  </pivotFields>
  <rowFields count="3">
    <field x="9"/>
    <field x="12"/>
    <field x="2"/>
  </rowFields>
  <rowItems count="66">
    <i>
      <x v="1"/>
      <x v="5"/>
    </i>
    <i r="1">
      <x v="8"/>
    </i>
    <i t="default">
      <x v="1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2"/>
    </i>
    <i>
      <x v="3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3"/>
    </i>
    <i>
      <x v="4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4"/>
    </i>
    <i>
      <x v="5"/>
      <x v="1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5"/>
    </i>
    <i>
      <x v="6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6"/>
    </i>
    <i>
      <x v="7"/>
      <x v="5"/>
    </i>
    <i r="1">
      <x v="6"/>
    </i>
    <i r="1">
      <x v="7"/>
    </i>
    <i r="1">
      <x v="8"/>
    </i>
    <i t="default">
      <x v="7"/>
    </i>
    <i>
      <x v="8"/>
      <x v="5"/>
    </i>
    <i r="1">
      <x v="7"/>
    </i>
    <i t="default">
      <x v="8"/>
    </i>
    <i>
      <x v="9"/>
      <x v="5"/>
    </i>
    <i t="default">
      <x v="9"/>
    </i>
    <i>
      <x v="11"/>
      <x v="6"/>
    </i>
    <i r="1">
      <x v="7"/>
    </i>
    <i r="1">
      <x v="8"/>
    </i>
    <i t="default">
      <x v="11"/>
    </i>
    <i>
      <x v="12"/>
      <x v="6"/>
    </i>
    <i r="1">
      <x v="7"/>
    </i>
    <i r="1">
      <x v="8"/>
    </i>
    <i t="default">
      <x v="12"/>
    </i>
    <i t="grand">
      <x/>
    </i>
  </rowItems>
  <colItems count="1">
    <i/>
  </colItems>
  <dataFields count="1">
    <dataField name="Sum of Hours" fld="4" baseField="0" baseItem="0"/>
  </dataFields>
  <formats count="1">
    <format dxfId="0">
      <pivotArea dataOnly="0" labelOnly="1" outline="0" offset="IV1" fieldPosition="0">
        <references count="1">
          <reference field="9" count="1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4B1D-B83D-407F-8C70-F77076D7A4D3}">
  <dimension ref="A1:Q36"/>
  <sheetViews>
    <sheetView showGridLines="0" workbookViewId="0"/>
  </sheetViews>
  <sheetFormatPr defaultColWidth="8.85546875" defaultRowHeight="15" x14ac:dyDescent="0.25"/>
  <cols>
    <col min="1" max="1" width="34.140625" style="1" customWidth="1"/>
    <col min="2" max="3" width="12.85546875" style="1" customWidth="1"/>
    <col min="4" max="4" width="12.140625" style="1" customWidth="1"/>
    <col min="5" max="5" width="11.42578125" style="1" customWidth="1"/>
    <col min="6" max="6" width="15" style="1" customWidth="1"/>
    <col min="7" max="7" width="11.85546875" style="1" customWidth="1"/>
    <col min="8" max="12" width="11.5703125" style="1" customWidth="1"/>
    <col min="13" max="13" width="7.140625" style="1" customWidth="1"/>
    <col min="14" max="16384" width="8.85546875" style="1"/>
  </cols>
  <sheetData>
    <row r="1" spans="1:17" x14ac:dyDescent="0.25">
      <c r="A1" s="243" t="s">
        <v>399</v>
      </c>
    </row>
    <row r="2" spans="1:17" x14ac:dyDescent="0.25">
      <c r="A2" s="243" t="s">
        <v>398</v>
      </c>
    </row>
    <row r="3" spans="1:17" s="31" customFormat="1" ht="60.75" x14ac:dyDescent="0.3">
      <c r="A3" s="31" t="s">
        <v>0</v>
      </c>
      <c r="G3" s="38" t="s">
        <v>1</v>
      </c>
      <c r="H3" s="38" t="s">
        <v>2</v>
      </c>
      <c r="I3" s="38" t="s">
        <v>3</v>
      </c>
      <c r="J3" s="38" t="s">
        <v>4</v>
      </c>
      <c r="K3" s="38" t="s">
        <v>5</v>
      </c>
    </row>
    <row r="4" spans="1:17" s="31" customFormat="1" ht="18.75" x14ac:dyDescent="0.3">
      <c r="A4" s="31" t="s">
        <v>6</v>
      </c>
    </row>
    <row r="5" spans="1:17" s="3" customFormat="1" x14ac:dyDescent="0.25">
      <c r="B5" s="8" t="s">
        <v>7</v>
      </c>
      <c r="C5" s="8" t="s">
        <v>8</v>
      </c>
      <c r="F5" s="8" t="s">
        <v>9</v>
      </c>
      <c r="G5" s="8" t="s">
        <v>10</v>
      </c>
      <c r="H5" s="8" t="s">
        <v>10</v>
      </c>
      <c r="I5" s="8" t="s">
        <v>10</v>
      </c>
      <c r="J5" s="8" t="s">
        <v>10</v>
      </c>
      <c r="K5" s="8" t="s">
        <v>10</v>
      </c>
    </row>
    <row r="6" spans="1:17" s="3" customFormat="1" x14ac:dyDescent="0.25">
      <c r="B6" s="8">
        <v>2022</v>
      </c>
      <c r="C6" s="8">
        <v>2022</v>
      </c>
      <c r="D6" s="8"/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/>
    </row>
    <row r="7" spans="1:17" s="3" customFormat="1" x14ac:dyDescent="0.25">
      <c r="A7" s="29" t="s">
        <v>17</v>
      </c>
      <c r="B7" s="27" t="s">
        <v>18</v>
      </c>
      <c r="C7" s="27" t="s">
        <v>18</v>
      </c>
      <c r="D7" s="27" t="s">
        <v>19</v>
      </c>
      <c r="F7" s="50">
        <v>44774</v>
      </c>
      <c r="G7" s="27">
        <v>2022</v>
      </c>
      <c r="H7" s="27">
        <v>2022</v>
      </c>
      <c r="I7" s="27">
        <v>2022</v>
      </c>
      <c r="J7" s="27">
        <v>2022</v>
      </c>
      <c r="K7" s="27">
        <v>2023</v>
      </c>
      <c r="L7" s="27" t="s">
        <v>20</v>
      </c>
    </row>
    <row r="9" spans="1:17" x14ac:dyDescent="0.25">
      <c r="A9" s="1" t="s">
        <v>21</v>
      </c>
    </row>
    <row r="10" spans="1:17" x14ac:dyDescent="0.25">
      <c r="A10" s="1" t="s">
        <v>22</v>
      </c>
      <c r="B10" s="15">
        <v>157862.39999999999</v>
      </c>
      <c r="C10" s="15">
        <f>+L10</f>
        <v>106999.84</v>
      </c>
      <c r="D10" s="15">
        <f>+C10-B10</f>
        <v>-50862.559999999998</v>
      </c>
      <c r="F10" s="170">
        <f>'FCG - Cash Flow Actuals August'!Q29</f>
        <v>67445.84</v>
      </c>
      <c r="G10" s="37">
        <f>40000/5</f>
        <v>8000</v>
      </c>
      <c r="H10" s="37">
        <f>40000/5</f>
        <v>8000</v>
      </c>
      <c r="I10" s="37">
        <f>40000/5</f>
        <v>8000</v>
      </c>
      <c r="J10" s="37">
        <f>16000-446</f>
        <v>15554</v>
      </c>
      <c r="K10" s="37"/>
      <c r="L10" s="15">
        <f>SUM(F10:K10)</f>
        <v>106999.84</v>
      </c>
      <c r="M10" s="206"/>
      <c r="N10" s="206"/>
      <c r="O10" s="206"/>
      <c r="P10" s="206"/>
      <c r="Q10" s="206"/>
    </row>
    <row r="11" spans="1:17" x14ac:dyDescent="0.25">
      <c r="A11" s="1" t="s">
        <v>23</v>
      </c>
      <c r="B11" s="22">
        <v>60000</v>
      </c>
      <c r="C11" s="22">
        <f t="shared" ref="C11:C14" si="0">+L11</f>
        <v>60000</v>
      </c>
      <c r="D11" s="22">
        <f t="shared" ref="D11:D14" si="1">+C11-B11</f>
        <v>0</v>
      </c>
      <c r="F11" s="37">
        <f>'FCG - Cash Flow Actuals August'!Q28</f>
        <v>36722.5</v>
      </c>
      <c r="G11" s="23">
        <v>0</v>
      </c>
      <c r="H11" s="23">
        <v>0</v>
      </c>
      <c r="I11" s="23">
        <v>0</v>
      </c>
      <c r="J11" s="23">
        <f>60000-F11</f>
        <v>23277.5</v>
      </c>
      <c r="K11" s="23">
        <v>0</v>
      </c>
      <c r="L11" s="23">
        <f t="shared" ref="L11:L14" si="2">SUM(F11:K11)</f>
        <v>60000</v>
      </c>
      <c r="M11" s="206"/>
      <c r="N11" s="206"/>
      <c r="O11" s="206"/>
      <c r="P11" s="206"/>
      <c r="Q11" s="206"/>
    </row>
    <row r="12" spans="1:17" x14ac:dyDescent="0.25">
      <c r="A12" s="1" t="s">
        <v>24</v>
      </c>
      <c r="B12" s="22">
        <v>150000</v>
      </c>
      <c r="C12" s="22">
        <f t="shared" si="0"/>
        <v>67040</v>
      </c>
      <c r="D12" s="22">
        <f t="shared" si="1"/>
        <v>-82960</v>
      </c>
      <c r="F12" s="15">
        <f>'FCG - Cash Flow Actuals August'!Q19</f>
        <v>8600</v>
      </c>
      <c r="G12" s="23">
        <f>8120+320</f>
        <v>8440</v>
      </c>
      <c r="H12" s="23">
        <f>(50000)/4</f>
        <v>12500</v>
      </c>
      <c r="I12" s="23">
        <f t="shared" ref="I12:K12" si="3">(50000)/4</f>
        <v>12500</v>
      </c>
      <c r="J12" s="23">
        <f t="shared" si="3"/>
        <v>12500</v>
      </c>
      <c r="K12" s="23">
        <f t="shared" si="3"/>
        <v>12500</v>
      </c>
      <c r="L12" s="22">
        <f t="shared" si="2"/>
        <v>67040</v>
      </c>
    </row>
    <row r="13" spans="1:17" x14ac:dyDescent="0.25">
      <c r="A13" s="1" t="s">
        <v>25</v>
      </c>
      <c r="B13" s="22">
        <v>0</v>
      </c>
      <c r="C13" s="22">
        <f t="shared" si="0"/>
        <v>0</v>
      </c>
      <c r="D13" s="22">
        <f t="shared" si="1"/>
        <v>0</v>
      </c>
      <c r="F13" s="15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2">
        <f t="shared" si="2"/>
        <v>0</v>
      </c>
    </row>
    <row r="14" spans="1:17" x14ac:dyDescent="0.25">
      <c r="A14" s="1" t="s">
        <v>26</v>
      </c>
      <c r="B14" s="18">
        <v>0</v>
      </c>
      <c r="C14" s="18">
        <f t="shared" si="0"/>
        <v>0</v>
      </c>
      <c r="D14" s="18">
        <f t="shared" si="1"/>
        <v>0</v>
      </c>
      <c r="F14" s="205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f t="shared" si="2"/>
        <v>0</v>
      </c>
      <c r="M14" s="206"/>
      <c r="N14" s="206"/>
      <c r="O14" s="206"/>
    </row>
    <row r="15" spans="1:17" x14ac:dyDescent="0.25">
      <c r="A15" s="1" t="s">
        <v>27</v>
      </c>
      <c r="B15" s="15">
        <f>SUM(B10:B14)</f>
        <v>367862.4</v>
      </c>
      <c r="C15" s="15">
        <f>SUM(C10:C14)</f>
        <v>234039.84</v>
      </c>
      <c r="D15" s="15">
        <f>SUM(D10:D14)</f>
        <v>-133822.56</v>
      </c>
      <c r="F15" s="15">
        <f t="shared" ref="F15:L15" si="4">SUM(F10:F14)</f>
        <v>112768.34</v>
      </c>
      <c r="G15" s="15">
        <f t="shared" si="4"/>
        <v>16440</v>
      </c>
      <c r="H15" s="15">
        <f t="shared" si="4"/>
        <v>20500</v>
      </c>
      <c r="I15" s="15">
        <f t="shared" si="4"/>
        <v>20500</v>
      </c>
      <c r="J15" s="15">
        <f t="shared" si="4"/>
        <v>51331.5</v>
      </c>
      <c r="K15" s="15">
        <f t="shared" si="4"/>
        <v>12500</v>
      </c>
      <c r="L15" s="15">
        <f t="shared" si="4"/>
        <v>234039.84</v>
      </c>
    </row>
    <row r="17" spans="1:13" x14ac:dyDescent="0.25">
      <c r="A17" s="1" t="s">
        <v>28</v>
      </c>
    </row>
    <row r="18" spans="1:13" x14ac:dyDescent="0.25">
      <c r="A18" s="1" t="s">
        <v>29</v>
      </c>
      <c r="B18" s="37">
        <v>1564980.95</v>
      </c>
      <c r="C18" s="15">
        <f t="shared" ref="C18:C19" si="5">+L18</f>
        <v>1530517.6156730771</v>
      </c>
      <c r="D18" s="15">
        <f t="shared" ref="D18:D19" si="6">+C18-B18</f>
        <v>-34463.334326922894</v>
      </c>
      <c r="F18" s="15">
        <f>'FCG - Cash Flow Actuals August'!Q10</f>
        <v>963670.32000000007</v>
      </c>
      <c r="G18" s="37">
        <f>'Affiliate Support - Revised'!C42</f>
        <v>150128.33076923076</v>
      </c>
      <c r="H18" s="37">
        <f>'Affiliate Support - Revised'!D42</f>
        <v>111363.28990384615</v>
      </c>
      <c r="I18" s="37">
        <f>'Affiliate Support - Revised'!E42</f>
        <v>113557.53750000001</v>
      </c>
      <c r="J18" s="37">
        <f>'Affiliate Support - Revised'!F42</f>
        <v>144277.00384615385</v>
      </c>
      <c r="K18" s="37">
        <f>'Affiliate Support - Revised'!G42</f>
        <v>47521.133653846155</v>
      </c>
      <c r="L18" s="15">
        <f t="shared" ref="L18:L19" si="7">SUM(F18:K18)</f>
        <v>1530517.6156730771</v>
      </c>
    </row>
    <row r="19" spans="1:13" x14ac:dyDescent="0.25">
      <c r="A19" s="1" t="s">
        <v>30</v>
      </c>
      <c r="B19" s="18">
        <v>0</v>
      </c>
      <c r="C19" s="18">
        <f t="shared" si="5"/>
        <v>1274.02</v>
      </c>
      <c r="D19" s="18">
        <f t="shared" si="6"/>
        <v>1274.02</v>
      </c>
      <c r="F19" s="18">
        <f>+'FCG - Cash Flow Actuals August'!Q23</f>
        <v>1274.02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f t="shared" si="7"/>
        <v>1274.02</v>
      </c>
    </row>
    <row r="20" spans="1:13" x14ac:dyDescent="0.25">
      <c r="A20" s="1" t="s">
        <v>27</v>
      </c>
      <c r="B20" s="25">
        <f>SUM(B18:B19)</f>
        <v>1564980.95</v>
      </c>
      <c r="C20" s="25">
        <f>SUM(C18:C19)</f>
        <v>1531791.6356730771</v>
      </c>
      <c r="D20" s="25">
        <f>SUM(D18:D19)</f>
        <v>-33189.314326922897</v>
      </c>
      <c r="F20" s="25">
        <f t="shared" ref="F20:L20" si="8">SUM(F18:F19)</f>
        <v>964944.34000000008</v>
      </c>
      <c r="G20" s="25">
        <f t="shared" si="8"/>
        <v>150128.33076923076</v>
      </c>
      <c r="H20" s="25">
        <f t="shared" si="8"/>
        <v>111363.28990384615</v>
      </c>
      <c r="I20" s="25">
        <f t="shared" si="8"/>
        <v>113557.53750000001</v>
      </c>
      <c r="J20" s="25">
        <f t="shared" si="8"/>
        <v>144277.00384615385</v>
      </c>
      <c r="K20" s="25">
        <f t="shared" si="8"/>
        <v>47521.133653846155</v>
      </c>
      <c r="L20" s="25">
        <f t="shared" si="8"/>
        <v>1531791.6356730771</v>
      </c>
    </row>
    <row r="21" spans="1:13" x14ac:dyDescent="0.25">
      <c r="E21" s="3"/>
      <c r="F21" s="5"/>
      <c r="G21" s="5"/>
      <c r="H21" s="5"/>
      <c r="I21" s="5"/>
      <c r="J21" s="5"/>
      <c r="K21" s="5"/>
      <c r="L21" s="5"/>
      <c r="M21" s="3"/>
    </row>
    <row r="22" spans="1:13" x14ac:dyDescent="0.25">
      <c r="A22" s="1" t="s">
        <v>31</v>
      </c>
    </row>
    <row r="23" spans="1:13" x14ac:dyDescent="0.25">
      <c r="A23" s="1" t="s">
        <v>32</v>
      </c>
      <c r="B23" s="15">
        <v>18200</v>
      </c>
      <c r="C23" s="15">
        <f>L23</f>
        <v>53387.22</v>
      </c>
      <c r="D23" s="15">
        <f t="shared" ref="D23:D26" si="9">+C23-B23</f>
        <v>35187.22</v>
      </c>
      <c r="F23" s="15">
        <f>'FCG - Cash Flow Actuals August'!Q17</f>
        <v>87.22</v>
      </c>
      <c r="G23" s="37"/>
      <c r="H23" s="37"/>
      <c r="I23" s="37"/>
      <c r="J23" s="37">
        <f>Travel!D25</f>
        <v>53300</v>
      </c>
      <c r="K23" s="37"/>
      <c r="L23" s="22">
        <f t="shared" ref="L23:L26" si="10">SUM(F23:K23)</f>
        <v>53387.22</v>
      </c>
    </row>
    <row r="24" spans="1:13" x14ac:dyDescent="0.25">
      <c r="A24" s="1" t="s">
        <v>33</v>
      </c>
      <c r="B24" s="23">
        <v>0</v>
      </c>
      <c r="C24" s="22">
        <f t="shared" ref="C24:C26" si="11">+L24</f>
        <v>7862.4</v>
      </c>
      <c r="D24" s="22">
        <f t="shared" si="9"/>
        <v>7862.4</v>
      </c>
      <c r="F24" s="22">
        <f>'FCG - Cash Flow Actuals August'!Q24</f>
        <v>7862.4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2">
        <f t="shared" si="10"/>
        <v>7862.4</v>
      </c>
    </row>
    <row r="25" spans="1:13" x14ac:dyDescent="0.25">
      <c r="A25" s="1" t="s">
        <v>34</v>
      </c>
      <c r="B25" s="22">
        <v>0</v>
      </c>
      <c r="C25" s="22">
        <f t="shared" si="11"/>
        <v>0</v>
      </c>
      <c r="D25" s="22">
        <f t="shared" si="9"/>
        <v>0</v>
      </c>
      <c r="F25" s="22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2">
        <f t="shared" si="10"/>
        <v>0</v>
      </c>
    </row>
    <row r="26" spans="1:13" x14ac:dyDescent="0.25">
      <c r="A26" s="1" t="s">
        <v>35</v>
      </c>
      <c r="B26" s="19">
        <v>40073</v>
      </c>
      <c r="C26" s="18">
        <f t="shared" si="11"/>
        <v>53755.33</v>
      </c>
      <c r="D26" s="18">
        <f t="shared" si="9"/>
        <v>13682.330000000002</v>
      </c>
      <c r="F26" s="18">
        <f>'FCG - Cash Flow Actuals August'!Q44</f>
        <v>1247.9000000000001</v>
      </c>
      <c r="G26" s="19"/>
      <c r="H26" s="19"/>
      <c r="I26" s="19"/>
      <c r="J26" s="19">
        <f>+Other!C13</f>
        <v>52507.43</v>
      </c>
      <c r="K26" s="19"/>
      <c r="L26" s="18">
        <f t="shared" si="10"/>
        <v>53755.33</v>
      </c>
    </row>
    <row r="27" spans="1:13" x14ac:dyDescent="0.25">
      <c r="B27" s="15">
        <f>SUM(B23:B26)</f>
        <v>58273</v>
      </c>
      <c r="C27" s="15">
        <f>SUM(C23:C26)</f>
        <v>115004.95000000001</v>
      </c>
      <c r="D27" s="15">
        <f>SUM(D23:D26)</f>
        <v>56731.950000000004</v>
      </c>
      <c r="F27" s="15">
        <f t="shared" ref="F27:L27" si="12">SUM(F23:F26)</f>
        <v>9197.52</v>
      </c>
      <c r="G27" s="15">
        <f t="shared" si="12"/>
        <v>0</v>
      </c>
      <c r="H27" s="15">
        <f t="shared" si="12"/>
        <v>0</v>
      </c>
      <c r="I27" s="15">
        <f t="shared" si="12"/>
        <v>0</v>
      </c>
      <c r="J27" s="15">
        <f t="shared" si="12"/>
        <v>105807.43</v>
      </c>
      <c r="K27" s="15">
        <f t="shared" si="12"/>
        <v>0</v>
      </c>
      <c r="L27" s="15">
        <f t="shared" si="12"/>
        <v>115004.95000000001</v>
      </c>
    </row>
    <row r="29" spans="1:13" ht="15.75" thickBot="1" x14ac:dyDescent="0.3">
      <c r="A29" s="3" t="s">
        <v>36</v>
      </c>
      <c r="B29" s="11">
        <f>B15+B20+B27</f>
        <v>1991116.35</v>
      </c>
      <c r="C29" s="11">
        <f>C15+C20+C27</f>
        <v>1880836.4256730771</v>
      </c>
      <c r="D29" s="11">
        <f>D15+D20+D27</f>
        <v>-110279.92432692289</v>
      </c>
      <c r="F29" s="11">
        <f t="shared" ref="F29:L29" si="13">F15+F20+F27</f>
        <v>1086910.2000000002</v>
      </c>
      <c r="G29" s="11">
        <f t="shared" si="13"/>
        <v>166568.33076923076</v>
      </c>
      <c r="H29" s="11">
        <f t="shared" si="13"/>
        <v>131863.28990384616</v>
      </c>
      <c r="I29" s="11">
        <f t="shared" si="13"/>
        <v>134057.53750000001</v>
      </c>
      <c r="J29" s="11">
        <f t="shared" si="13"/>
        <v>301415.93384615384</v>
      </c>
      <c r="K29" s="11">
        <f t="shared" si="13"/>
        <v>60021.133653846155</v>
      </c>
      <c r="L29" s="11">
        <f t="shared" si="13"/>
        <v>1880836.4256730771</v>
      </c>
    </row>
    <row r="30" spans="1:13" ht="15.75" thickTop="1" x14ac:dyDescent="0.25">
      <c r="C30" s="8"/>
      <c r="F30" s="25">
        <f>'FCG - Cash Flow Actuals August'!Q47-F29</f>
        <v>0</v>
      </c>
    </row>
    <row r="31" spans="1:13" x14ac:dyDescent="0.25">
      <c r="E31" s="7"/>
      <c r="F31" s="5"/>
      <c r="G31" s="5"/>
      <c r="H31" s="5"/>
      <c r="I31" s="5"/>
      <c r="J31" s="5"/>
      <c r="K31" s="5"/>
      <c r="L31" s="5"/>
      <c r="M31" s="7"/>
    </row>
    <row r="32" spans="1:13" x14ac:dyDescent="0.25">
      <c r="A32" s="3" t="s">
        <v>37</v>
      </c>
      <c r="B32" s="5">
        <f>B29/4</f>
        <v>497779.08750000002</v>
      </c>
      <c r="C32" s="5">
        <f>C29/4</f>
        <v>470209.10641826928</v>
      </c>
      <c r="D32" s="5">
        <f>D29/4</f>
        <v>-27569.981081730723</v>
      </c>
      <c r="E32" s="209"/>
      <c r="F32" s="5"/>
      <c r="G32" s="5"/>
      <c r="H32" s="5"/>
      <c r="I32" s="5"/>
      <c r="J32" s="5"/>
      <c r="K32" s="5"/>
      <c r="L32" s="5"/>
      <c r="M32" s="7"/>
    </row>
    <row r="33" spans="1:13" x14ac:dyDescent="0.25">
      <c r="A33" s="3" t="s">
        <v>38</v>
      </c>
      <c r="B33" s="93">
        <f>'Revised Deferred Debit'!N28</f>
        <v>1742226.8587500001</v>
      </c>
      <c r="C33" s="93">
        <f>'Revised Deferred Debit'!N41</f>
        <v>1645731.8724639425</v>
      </c>
      <c r="D33" s="93">
        <f>C33-B33</f>
        <v>-96494.986286057625</v>
      </c>
      <c r="E33" s="7"/>
      <c r="F33" s="5"/>
      <c r="G33" s="5"/>
      <c r="H33" s="5"/>
      <c r="I33" s="5"/>
      <c r="J33" s="5"/>
      <c r="K33" s="5"/>
      <c r="L33" s="5"/>
      <c r="M33" s="7"/>
    </row>
    <row r="34" spans="1:13" x14ac:dyDescent="0.25">
      <c r="C34" s="207"/>
      <c r="E34" s="7"/>
      <c r="F34" s="5"/>
      <c r="G34" s="5"/>
      <c r="H34" s="5"/>
      <c r="I34" s="5"/>
      <c r="J34" s="5"/>
      <c r="K34" s="5"/>
      <c r="L34" s="5"/>
      <c r="M34" s="7"/>
    </row>
    <row r="35" spans="1:13" ht="29.45" customHeight="1" x14ac:dyDescent="0.25">
      <c r="A35" s="4" t="s">
        <v>39</v>
      </c>
    </row>
    <row r="36" spans="1:13" x14ac:dyDescent="0.25">
      <c r="A36" s="3" t="s">
        <v>40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5A8A-EC2E-432F-8C5E-C288BEF3038D}">
  <dimension ref="A1:I317"/>
  <sheetViews>
    <sheetView workbookViewId="0"/>
  </sheetViews>
  <sheetFormatPr defaultRowHeight="12.75" x14ac:dyDescent="0.2"/>
  <cols>
    <col min="1" max="1" width="15.5703125" style="74" bestFit="1" customWidth="1"/>
    <col min="2" max="2" width="27.5703125" style="74" bestFit="1" customWidth="1"/>
    <col min="3" max="3" width="14.42578125" style="74" bestFit="1" customWidth="1"/>
    <col min="4" max="4" width="8" style="74" bestFit="1" customWidth="1"/>
    <col min="5" max="5" width="7.85546875" style="74" bestFit="1" customWidth="1"/>
    <col min="6" max="6" width="8" style="74" bestFit="1" customWidth="1"/>
    <col min="7" max="8" width="8.85546875" style="74"/>
    <col min="9" max="9" width="13.140625" style="74" bestFit="1" customWidth="1"/>
    <col min="10" max="256" width="8.85546875" style="74"/>
    <col min="257" max="257" width="15.5703125" style="74" bestFit="1" customWidth="1"/>
    <col min="258" max="258" width="27.5703125" style="74" bestFit="1" customWidth="1"/>
    <col min="259" max="259" width="9.42578125" style="74" bestFit="1" customWidth="1"/>
    <col min="260" max="260" width="13.42578125" style="74" bestFit="1" customWidth="1"/>
    <col min="261" max="261" width="7.85546875" style="74" bestFit="1" customWidth="1"/>
    <col min="262" max="262" width="8" style="74" bestFit="1" customWidth="1"/>
    <col min="263" max="264" width="8.85546875" style="74"/>
    <col min="265" max="265" width="13.140625" style="74" bestFit="1" customWidth="1"/>
    <col min="266" max="512" width="8.85546875" style="74"/>
    <col min="513" max="513" width="15.5703125" style="74" bestFit="1" customWidth="1"/>
    <col min="514" max="514" width="27.5703125" style="74" bestFit="1" customWidth="1"/>
    <col min="515" max="515" width="9.42578125" style="74" bestFit="1" customWidth="1"/>
    <col min="516" max="516" width="13.42578125" style="74" bestFit="1" customWidth="1"/>
    <col min="517" max="517" width="7.85546875" style="74" bestFit="1" customWidth="1"/>
    <col min="518" max="518" width="8" style="74" bestFit="1" customWidth="1"/>
    <col min="519" max="520" width="8.85546875" style="74"/>
    <col min="521" max="521" width="13.140625" style="74" bestFit="1" customWidth="1"/>
    <col min="522" max="768" width="8.85546875" style="74"/>
    <col min="769" max="769" width="15.5703125" style="74" bestFit="1" customWidth="1"/>
    <col min="770" max="770" width="27.5703125" style="74" bestFit="1" customWidth="1"/>
    <col min="771" max="771" width="9.42578125" style="74" bestFit="1" customWidth="1"/>
    <col min="772" max="772" width="13.42578125" style="74" bestFit="1" customWidth="1"/>
    <col min="773" max="773" width="7.85546875" style="74" bestFit="1" customWidth="1"/>
    <col min="774" max="774" width="8" style="74" bestFit="1" customWidth="1"/>
    <col min="775" max="776" width="8.85546875" style="74"/>
    <col min="777" max="777" width="13.140625" style="74" bestFit="1" customWidth="1"/>
    <col min="778" max="1024" width="8.85546875" style="74"/>
    <col min="1025" max="1025" width="15.5703125" style="74" bestFit="1" customWidth="1"/>
    <col min="1026" max="1026" width="27.5703125" style="74" bestFit="1" customWidth="1"/>
    <col min="1027" max="1027" width="9.42578125" style="74" bestFit="1" customWidth="1"/>
    <col min="1028" max="1028" width="13.42578125" style="74" bestFit="1" customWidth="1"/>
    <col min="1029" max="1029" width="7.85546875" style="74" bestFit="1" customWidth="1"/>
    <col min="1030" max="1030" width="8" style="74" bestFit="1" customWidth="1"/>
    <col min="1031" max="1032" width="8.85546875" style="74"/>
    <col min="1033" max="1033" width="13.140625" style="74" bestFit="1" customWidth="1"/>
    <col min="1034" max="1280" width="8.85546875" style="74"/>
    <col min="1281" max="1281" width="15.5703125" style="74" bestFit="1" customWidth="1"/>
    <col min="1282" max="1282" width="27.5703125" style="74" bestFit="1" customWidth="1"/>
    <col min="1283" max="1283" width="9.42578125" style="74" bestFit="1" customWidth="1"/>
    <col min="1284" max="1284" width="13.42578125" style="74" bestFit="1" customWidth="1"/>
    <col min="1285" max="1285" width="7.85546875" style="74" bestFit="1" customWidth="1"/>
    <col min="1286" max="1286" width="8" style="74" bestFit="1" customWidth="1"/>
    <col min="1287" max="1288" width="8.85546875" style="74"/>
    <col min="1289" max="1289" width="13.140625" style="74" bestFit="1" customWidth="1"/>
    <col min="1290" max="1536" width="8.85546875" style="74"/>
    <col min="1537" max="1537" width="15.5703125" style="74" bestFit="1" customWidth="1"/>
    <col min="1538" max="1538" width="27.5703125" style="74" bestFit="1" customWidth="1"/>
    <col min="1539" max="1539" width="9.42578125" style="74" bestFit="1" customWidth="1"/>
    <col min="1540" max="1540" width="13.42578125" style="74" bestFit="1" customWidth="1"/>
    <col min="1541" max="1541" width="7.85546875" style="74" bestFit="1" customWidth="1"/>
    <col min="1542" max="1542" width="8" style="74" bestFit="1" customWidth="1"/>
    <col min="1543" max="1544" width="8.85546875" style="74"/>
    <col min="1545" max="1545" width="13.140625" style="74" bestFit="1" customWidth="1"/>
    <col min="1546" max="1792" width="8.85546875" style="74"/>
    <col min="1793" max="1793" width="15.5703125" style="74" bestFit="1" customWidth="1"/>
    <col min="1794" max="1794" width="27.5703125" style="74" bestFit="1" customWidth="1"/>
    <col min="1795" max="1795" width="9.42578125" style="74" bestFit="1" customWidth="1"/>
    <col min="1796" max="1796" width="13.42578125" style="74" bestFit="1" customWidth="1"/>
    <col min="1797" max="1797" width="7.85546875" style="74" bestFit="1" customWidth="1"/>
    <col min="1798" max="1798" width="8" style="74" bestFit="1" customWidth="1"/>
    <col min="1799" max="1800" width="8.85546875" style="74"/>
    <col min="1801" max="1801" width="13.140625" style="74" bestFit="1" customWidth="1"/>
    <col min="1802" max="2048" width="8.85546875" style="74"/>
    <col min="2049" max="2049" width="15.5703125" style="74" bestFit="1" customWidth="1"/>
    <col min="2050" max="2050" width="27.5703125" style="74" bestFit="1" customWidth="1"/>
    <col min="2051" max="2051" width="9.42578125" style="74" bestFit="1" customWidth="1"/>
    <col min="2052" max="2052" width="13.42578125" style="74" bestFit="1" customWidth="1"/>
    <col min="2053" max="2053" width="7.85546875" style="74" bestFit="1" customWidth="1"/>
    <col min="2054" max="2054" width="8" style="74" bestFit="1" customWidth="1"/>
    <col min="2055" max="2056" width="8.85546875" style="74"/>
    <col min="2057" max="2057" width="13.140625" style="74" bestFit="1" customWidth="1"/>
    <col min="2058" max="2304" width="8.85546875" style="74"/>
    <col min="2305" max="2305" width="15.5703125" style="74" bestFit="1" customWidth="1"/>
    <col min="2306" max="2306" width="27.5703125" style="74" bestFit="1" customWidth="1"/>
    <col min="2307" max="2307" width="9.42578125" style="74" bestFit="1" customWidth="1"/>
    <col min="2308" max="2308" width="13.42578125" style="74" bestFit="1" customWidth="1"/>
    <col min="2309" max="2309" width="7.85546875" style="74" bestFit="1" customWidth="1"/>
    <col min="2310" max="2310" width="8" style="74" bestFit="1" customWidth="1"/>
    <col min="2311" max="2312" width="8.85546875" style="74"/>
    <col min="2313" max="2313" width="13.140625" style="74" bestFit="1" customWidth="1"/>
    <col min="2314" max="2560" width="8.85546875" style="74"/>
    <col min="2561" max="2561" width="15.5703125" style="74" bestFit="1" customWidth="1"/>
    <col min="2562" max="2562" width="27.5703125" style="74" bestFit="1" customWidth="1"/>
    <col min="2563" max="2563" width="9.42578125" style="74" bestFit="1" customWidth="1"/>
    <col min="2564" max="2564" width="13.42578125" style="74" bestFit="1" customWidth="1"/>
    <col min="2565" max="2565" width="7.85546875" style="74" bestFit="1" customWidth="1"/>
    <col min="2566" max="2566" width="8" style="74" bestFit="1" customWidth="1"/>
    <col min="2567" max="2568" width="8.85546875" style="74"/>
    <col min="2569" max="2569" width="13.140625" style="74" bestFit="1" customWidth="1"/>
    <col min="2570" max="2816" width="8.85546875" style="74"/>
    <col min="2817" max="2817" width="15.5703125" style="74" bestFit="1" customWidth="1"/>
    <col min="2818" max="2818" width="27.5703125" style="74" bestFit="1" customWidth="1"/>
    <col min="2819" max="2819" width="9.42578125" style="74" bestFit="1" customWidth="1"/>
    <col min="2820" max="2820" width="13.42578125" style="74" bestFit="1" customWidth="1"/>
    <col min="2821" max="2821" width="7.85546875" style="74" bestFit="1" customWidth="1"/>
    <col min="2822" max="2822" width="8" style="74" bestFit="1" customWidth="1"/>
    <col min="2823" max="2824" width="8.85546875" style="74"/>
    <col min="2825" max="2825" width="13.140625" style="74" bestFit="1" customWidth="1"/>
    <col min="2826" max="3072" width="8.85546875" style="74"/>
    <col min="3073" max="3073" width="15.5703125" style="74" bestFit="1" customWidth="1"/>
    <col min="3074" max="3074" width="27.5703125" style="74" bestFit="1" customWidth="1"/>
    <col min="3075" max="3075" width="9.42578125" style="74" bestFit="1" customWidth="1"/>
    <col min="3076" max="3076" width="13.42578125" style="74" bestFit="1" customWidth="1"/>
    <col min="3077" max="3077" width="7.85546875" style="74" bestFit="1" customWidth="1"/>
    <col min="3078" max="3078" width="8" style="74" bestFit="1" customWidth="1"/>
    <col min="3079" max="3080" width="8.85546875" style="74"/>
    <col min="3081" max="3081" width="13.140625" style="74" bestFit="1" customWidth="1"/>
    <col min="3082" max="3328" width="8.85546875" style="74"/>
    <col min="3329" max="3329" width="15.5703125" style="74" bestFit="1" customWidth="1"/>
    <col min="3330" max="3330" width="27.5703125" style="74" bestFit="1" customWidth="1"/>
    <col min="3331" max="3331" width="9.42578125" style="74" bestFit="1" customWidth="1"/>
    <col min="3332" max="3332" width="13.42578125" style="74" bestFit="1" customWidth="1"/>
    <col min="3333" max="3333" width="7.85546875" style="74" bestFit="1" customWidth="1"/>
    <col min="3334" max="3334" width="8" style="74" bestFit="1" customWidth="1"/>
    <col min="3335" max="3336" width="8.85546875" style="74"/>
    <col min="3337" max="3337" width="13.140625" style="74" bestFit="1" customWidth="1"/>
    <col min="3338" max="3584" width="8.85546875" style="74"/>
    <col min="3585" max="3585" width="15.5703125" style="74" bestFit="1" customWidth="1"/>
    <col min="3586" max="3586" width="27.5703125" style="74" bestFit="1" customWidth="1"/>
    <col min="3587" max="3587" width="9.42578125" style="74" bestFit="1" customWidth="1"/>
    <col min="3588" max="3588" width="13.42578125" style="74" bestFit="1" customWidth="1"/>
    <col min="3589" max="3589" width="7.85546875" style="74" bestFit="1" customWidth="1"/>
    <col min="3590" max="3590" width="8" style="74" bestFit="1" customWidth="1"/>
    <col min="3591" max="3592" width="8.85546875" style="74"/>
    <col min="3593" max="3593" width="13.140625" style="74" bestFit="1" customWidth="1"/>
    <col min="3594" max="3840" width="8.85546875" style="74"/>
    <col min="3841" max="3841" width="15.5703125" style="74" bestFit="1" customWidth="1"/>
    <col min="3842" max="3842" width="27.5703125" style="74" bestFit="1" customWidth="1"/>
    <col min="3843" max="3843" width="9.42578125" style="74" bestFit="1" customWidth="1"/>
    <col min="3844" max="3844" width="13.42578125" style="74" bestFit="1" customWidth="1"/>
    <col min="3845" max="3845" width="7.85546875" style="74" bestFit="1" customWidth="1"/>
    <col min="3846" max="3846" width="8" style="74" bestFit="1" customWidth="1"/>
    <col min="3847" max="3848" width="8.85546875" style="74"/>
    <col min="3849" max="3849" width="13.140625" style="74" bestFit="1" customWidth="1"/>
    <col min="3850" max="4096" width="8.85546875" style="74"/>
    <col min="4097" max="4097" width="15.5703125" style="74" bestFit="1" customWidth="1"/>
    <col min="4098" max="4098" width="27.5703125" style="74" bestFit="1" customWidth="1"/>
    <col min="4099" max="4099" width="9.42578125" style="74" bestFit="1" customWidth="1"/>
    <col min="4100" max="4100" width="13.42578125" style="74" bestFit="1" customWidth="1"/>
    <col min="4101" max="4101" width="7.85546875" style="74" bestFit="1" customWidth="1"/>
    <col min="4102" max="4102" width="8" style="74" bestFit="1" customWidth="1"/>
    <col min="4103" max="4104" width="8.85546875" style="74"/>
    <col min="4105" max="4105" width="13.140625" style="74" bestFit="1" customWidth="1"/>
    <col min="4106" max="4352" width="8.85546875" style="74"/>
    <col min="4353" max="4353" width="15.5703125" style="74" bestFit="1" customWidth="1"/>
    <col min="4354" max="4354" width="27.5703125" style="74" bestFit="1" customWidth="1"/>
    <col min="4355" max="4355" width="9.42578125" style="74" bestFit="1" customWidth="1"/>
    <col min="4356" max="4356" width="13.42578125" style="74" bestFit="1" customWidth="1"/>
    <col min="4357" max="4357" width="7.85546875" style="74" bestFit="1" customWidth="1"/>
    <col min="4358" max="4358" width="8" style="74" bestFit="1" customWidth="1"/>
    <col min="4359" max="4360" width="8.85546875" style="74"/>
    <col min="4361" max="4361" width="13.140625" style="74" bestFit="1" customWidth="1"/>
    <col min="4362" max="4608" width="8.85546875" style="74"/>
    <col min="4609" max="4609" width="15.5703125" style="74" bestFit="1" customWidth="1"/>
    <col min="4610" max="4610" width="27.5703125" style="74" bestFit="1" customWidth="1"/>
    <col min="4611" max="4611" width="9.42578125" style="74" bestFit="1" customWidth="1"/>
    <col min="4612" max="4612" width="13.42578125" style="74" bestFit="1" customWidth="1"/>
    <col min="4613" max="4613" width="7.85546875" style="74" bestFit="1" customWidth="1"/>
    <col min="4614" max="4614" width="8" style="74" bestFit="1" customWidth="1"/>
    <col min="4615" max="4616" width="8.85546875" style="74"/>
    <col min="4617" max="4617" width="13.140625" style="74" bestFit="1" customWidth="1"/>
    <col min="4618" max="4864" width="8.85546875" style="74"/>
    <col min="4865" max="4865" width="15.5703125" style="74" bestFit="1" customWidth="1"/>
    <col min="4866" max="4866" width="27.5703125" style="74" bestFit="1" customWidth="1"/>
    <col min="4867" max="4867" width="9.42578125" style="74" bestFit="1" customWidth="1"/>
    <col min="4868" max="4868" width="13.42578125" style="74" bestFit="1" customWidth="1"/>
    <col min="4869" max="4869" width="7.85546875" style="74" bestFit="1" customWidth="1"/>
    <col min="4870" max="4870" width="8" style="74" bestFit="1" customWidth="1"/>
    <col min="4871" max="4872" width="8.85546875" style="74"/>
    <col min="4873" max="4873" width="13.140625" style="74" bestFit="1" customWidth="1"/>
    <col min="4874" max="5120" width="8.85546875" style="74"/>
    <col min="5121" max="5121" width="15.5703125" style="74" bestFit="1" customWidth="1"/>
    <col min="5122" max="5122" width="27.5703125" style="74" bestFit="1" customWidth="1"/>
    <col min="5123" max="5123" width="9.42578125" style="74" bestFit="1" customWidth="1"/>
    <col min="5124" max="5124" width="13.42578125" style="74" bestFit="1" customWidth="1"/>
    <col min="5125" max="5125" width="7.85546875" style="74" bestFit="1" customWidth="1"/>
    <col min="5126" max="5126" width="8" style="74" bestFit="1" customWidth="1"/>
    <col min="5127" max="5128" width="8.85546875" style="74"/>
    <col min="5129" max="5129" width="13.140625" style="74" bestFit="1" customWidth="1"/>
    <col min="5130" max="5376" width="8.85546875" style="74"/>
    <col min="5377" max="5377" width="15.5703125" style="74" bestFit="1" customWidth="1"/>
    <col min="5378" max="5378" width="27.5703125" style="74" bestFit="1" customWidth="1"/>
    <col min="5379" max="5379" width="9.42578125" style="74" bestFit="1" customWidth="1"/>
    <col min="5380" max="5380" width="13.42578125" style="74" bestFit="1" customWidth="1"/>
    <col min="5381" max="5381" width="7.85546875" style="74" bestFit="1" customWidth="1"/>
    <col min="5382" max="5382" width="8" style="74" bestFit="1" customWidth="1"/>
    <col min="5383" max="5384" width="8.85546875" style="74"/>
    <col min="5385" max="5385" width="13.140625" style="74" bestFit="1" customWidth="1"/>
    <col min="5386" max="5632" width="8.85546875" style="74"/>
    <col min="5633" max="5633" width="15.5703125" style="74" bestFit="1" customWidth="1"/>
    <col min="5634" max="5634" width="27.5703125" style="74" bestFit="1" customWidth="1"/>
    <col min="5635" max="5635" width="9.42578125" style="74" bestFit="1" customWidth="1"/>
    <col min="5636" max="5636" width="13.42578125" style="74" bestFit="1" customWidth="1"/>
    <col min="5637" max="5637" width="7.85546875" style="74" bestFit="1" customWidth="1"/>
    <col min="5638" max="5638" width="8" style="74" bestFit="1" customWidth="1"/>
    <col min="5639" max="5640" width="8.85546875" style="74"/>
    <col min="5641" max="5641" width="13.140625" style="74" bestFit="1" customWidth="1"/>
    <col min="5642" max="5888" width="8.85546875" style="74"/>
    <col min="5889" max="5889" width="15.5703125" style="74" bestFit="1" customWidth="1"/>
    <col min="5890" max="5890" width="27.5703125" style="74" bestFit="1" customWidth="1"/>
    <col min="5891" max="5891" width="9.42578125" style="74" bestFit="1" customWidth="1"/>
    <col min="5892" max="5892" width="13.42578125" style="74" bestFit="1" customWidth="1"/>
    <col min="5893" max="5893" width="7.85546875" style="74" bestFit="1" customWidth="1"/>
    <col min="5894" max="5894" width="8" style="74" bestFit="1" customWidth="1"/>
    <col min="5895" max="5896" width="8.85546875" style="74"/>
    <col min="5897" max="5897" width="13.140625" style="74" bestFit="1" customWidth="1"/>
    <col min="5898" max="6144" width="8.85546875" style="74"/>
    <col min="6145" max="6145" width="15.5703125" style="74" bestFit="1" customWidth="1"/>
    <col min="6146" max="6146" width="27.5703125" style="74" bestFit="1" customWidth="1"/>
    <col min="6147" max="6147" width="9.42578125" style="74" bestFit="1" customWidth="1"/>
    <col min="6148" max="6148" width="13.42578125" style="74" bestFit="1" customWidth="1"/>
    <col min="6149" max="6149" width="7.85546875" style="74" bestFit="1" customWidth="1"/>
    <col min="6150" max="6150" width="8" style="74" bestFit="1" customWidth="1"/>
    <col min="6151" max="6152" width="8.85546875" style="74"/>
    <col min="6153" max="6153" width="13.140625" style="74" bestFit="1" customWidth="1"/>
    <col min="6154" max="6400" width="8.85546875" style="74"/>
    <col min="6401" max="6401" width="15.5703125" style="74" bestFit="1" customWidth="1"/>
    <col min="6402" max="6402" width="27.5703125" style="74" bestFit="1" customWidth="1"/>
    <col min="6403" max="6403" width="9.42578125" style="74" bestFit="1" customWidth="1"/>
    <col min="6404" max="6404" width="13.42578125" style="74" bestFit="1" customWidth="1"/>
    <col min="6405" max="6405" width="7.85546875" style="74" bestFit="1" customWidth="1"/>
    <col min="6406" max="6406" width="8" style="74" bestFit="1" customWidth="1"/>
    <col min="6407" max="6408" width="8.85546875" style="74"/>
    <col min="6409" max="6409" width="13.140625" style="74" bestFit="1" customWidth="1"/>
    <col min="6410" max="6656" width="8.85546875" style="74"/>
    <col min="6657" max="6657" width="15.5703125" style="74" bestFit="1" customWidth="1"/>
    <col min="6658" max="6658" width="27.5703125" style="74" bestFit="1" customWidth="1"/>
    <col min="6659" max="6659" width="9.42578125" style="74" bestFit="1" customWidth="1"/>
    <col min="6660" max="6660" width="13.42578125" style="74" bestFit="1" customWidth="1"/>
    <col min="6661" max="6661" width="7.85546875" style="74" bestFit="1" customWidth="1"/>
    <col min="6662" max="6662" width="8" style="74" bestFit="1" customWidth="1"/>
    <col min="6663" max="6664" width="8.85546875" style="74"/>
    <col min="6665" max="6665" width="13.140625" style="74" bestFit="1" customWidth="1"/>
    <col min="6666" max="6912" width="8.85546875" style="74"/>
    <col min="6913" max="6913" width="15.5703125" style="74" bestFit="1" customWidth="1"/>
    <col min="6914" max="6914" width="27.5703125" style="74" bestFit="1" customWidth="1"/>
    <col min="6915" max="6915" width="9.42578125" style="74" bestFit="1" customWidth="1"/>
    <col min="6916" max="6916" width="13.42578125" style="74" bestFit="1" customWidth="1"/>
    <col min="6917" max="6917" width="7.85546875" style="74" bestFit="1" customWidth="1"/>
    <col min="6918" max="6918" width="8" style="74" bestFit="1" customWidth="1"/>
    <col min="6919" max="6920" width="8.85546875" style="74"/>
    <col min="6921" max="6921" width="13.140625" style="74" bestFit="1" customWidth="1"/>
    <col min="6922" max="7168" width="8.85546875" style="74"/>
    <col min="7169" max="7169" width="15.5703125" style="74" bestFit="1" customWidth="1"/>
    <col min="7170" max="7170" width="27.5703125" style="74" bestFit="1" customWidth="1"/>
    <col min="7171" max="7171" width="9.42578125" style="74" bestFit="1" customWidth="1"/>
    <col min="7172" max="7172" width="13.42578125" style="74" bestFit="1" customWidth="1"/>
    <col min="7173" max="7173" width="7.85546875" style="74" bestFit="1" customWidth="1"/>
    <col min="7174" max="7174" width="8" style="74" bestFit="1" customWidth="1"/>
    <col min="7175" max="7176" width="8.85546875" style="74"/>
    <col min="7177" max="7177" width="13.140625" style="74" bestFit="1" customWidth="1"/>
    <col min="7178" max="7424" width="8.85546875" style="74"/>
    <col min="7425" max="7425" width="15.5703125" style="74" bestFit="1" customWidth="1"/>
    <col min="7426" max="7426" width="27.5703125" style="74" bestFit="1" customWidth="1"/>
    <col min="7427" max="7427" width="9.42578125" style="74" bestFit="1" customWidth="1"/>
    <col min="7428" max="7428" width="13.42578125" style="74" bestFit="1" customWidth="1"/>
    <col min="7429" max="7429" width="7.85546875" style="74" bestFit="1" customWidth="1"/>
    <col min="7430" max="7430" width="8" style="74" bestFit="1" customWidth="1"/>
    <col min="7431" max="7432" width="8.85546875" style="74"/>
    <col min="7433" max="7433" width="13.140625" style="74" bestFit="1" customWidth="1"/>
    <col min="7434" max="7680" width="8.85546875" style="74"/>
    <col min="7681" max="7681" width="15.5703125" style="74" bestFit="1" customWidth="1"/>
    <col min="7682" max="7682" width="27.5703125" style="74" bestFit="1" customWidth="1"/>
    <col min="7683" max="7683" width="9.42578125" style="74" bestFit="1" customWidth="1"/>
    <col min="7684" max="7684" width="13.42578125" style="74" bestFit="1" customWidth="1"/>
    <col min="7685" max="7685" width="7.85546875" style="74" bestFit="1" customWidth="1"/>
    <col min="7686" max="7686" width="8" style="74" bestFit="1" customWidth="1"/>
    <col min="7687" max="7688" width="8.85546875" style="74"/>
    <col min="7689" max="7689" width="13.140625" style="74" bestFit="1" customWidth="1"/>
    <col min="7690" max="7936" width="8.85546875" style="74"/>
    <col min="7937" max="7937" width="15.5703125" style="74" bestFit="1" customWidth="1"/>
    <col min="7938" max="7938" width="27.5703125" style="74" bestFit="1" customWidth="1"/>
    <col min="7939" max="7939" width="9.42578125" style="74" bestFit="1" customWidth="1"/>
    <col min="7940" max="7940" width="13.42578125" style="74" bestFit="1" customWidth="1"/>
    <col min="7941" max="7941" width="7.85546875" style="74" bestFit="1" customWidth="1"/>
    <col min="7942" max="7942" width="8" style="74" bestFit="1" customWidth="1"/>
    <col min="7943" max="7944" width="8.85546875" style="74"/>
    <col min="7945" max="7945" width="13.140625" style="74" bestFit="1" customWidth="1"/>
    <col min="7946" max="8192" width="8.85546875" style="74"/>
    <col min="8193" max="8193" width="15.5703125" style="74" bestFit="1" customWidth="1"/>
    <col min="8194" max="8194" width="27.5703125" style="74" bestFit="1" customWidth="1"/>
    <col min="8195" max="8195" width="9.42578125" style="74" bestFit="1" customWidth="1"/>
    <col min="8196" max="8196" width="13.42578125" style="74" bestFit="1" customWidth="1"/>
    <col min="8197" max="8197" width="7.85546875" style="74" bestFit="1" customWidth="1"/>
    <col min="8198" max="8198" width="8" style="74" bestFit="1" customWidth="1"/>
    <col min="8199" max="8200" width="8.85546875" style="74"/>
    <col min="8201" max="8201" width="13.140625" style="74" bestFit="1" customWidth="1"/>
    <col min="8202" max="8448" width="8.85546875" style="74"/>
    <col min="8449" max="8449" width="15.5703125" style="74" bestFit="1" customWidth="1"/>
    <col min="8450" max="8450" width="27.5703125" style="74" bestFit="1" customWidth="1"/>
    <col min="8451" max="8451" width="9.42578125" style="74" bestFit="1" customWidth="1"/>
    <col min="8452" max="8452" width="13.42578125" style="74" bestFit="1" customWidth="1"/>
    <col min="8453" max="8453" width="7.85546875" style="74" bestFit="1" customWidth="1"/>
    <col min="8454" max="8454" width="8" style="74" bestFit="1" customWidth="1"/>
    <col min="8455" max="8456" width="8.85546875" style="74"/>
    <col min="8457" max="8457" width="13.140625" style="74" bestFit="1" customWidth="1"/>
    <col min="8458" max="8704" width="8.85546875" style="74"/>
    <col min="8705" max="8705" width="15.5703125" style="74" bestFit="1" customWidth="1"/>
    <col min="8706" max="8706" width="27.5703125" style="74" bestFit="1" customWidth="1"/>
    <col min="8707" max="8707" width="9.42578125" style="74" bestFit="1" customWidth="1"/>
    <col min="8708" max="8708" width="13.42578125" style="74" bestFit="1" customWidth="1"/>
    <col min="8709" max="8709" width="7.85546875" style="74" bestFit="1" customWidth="1"/>
    <col min="8710" max="8710" width="8" style="74" bestFit="1" customWidth="1"/>
    <col min="8711" max="8712" width="8.85546875" style="74"/>
    <col min="8713" max="8713" width="13.140625" style="74" bestFit="1" customWidth="1"/>
    <col min="8714" max="8960" width="8.85546875" style="74"/>
    <col min="8961" max="8961" width="15.5703125" style="74" bestFit="1" customWidth="1"/>
    <col min="8962" max="8962" width="27.5703125" style="74" bestFit="1" customWidth="1"/>
    <col min="8963" max="8963" width="9.42578125" style="74" bestFit="1" customWidth="1"/>
    <col min="8964" max="8964" width="13.42578125" style="74" bestFit="1" customWidth="1"/>
    <col min="8965" max="8965" width="7.85546875" style="74" bestFit="1" customWidth="1"/>
    <col min="8966" max="8966" width="8" style="74" bestFit="1" customWidth="1"/>
    <col min="8967" max="8968" width="8.85546875" style="74"/>
    <col min="8969" max="8969" width="13.140625" style="74" bestFit="1" customWidth="1"/>
    <col min="8970" max="9216" width="8.85546875" style="74"/>
    <col min="9217" max="9217" width="15.5703125" style="74" bestFit="1" customWidth="1"/>
    <col min="9218" max="9218" width="27.5703125" style="74" bestFit="1" customWidth="1"/>
    <col min="9219" max="9219" width="9.42578125" style="74" bestFit="1" customWidth="1"/>
    <col min="9220" max="9220" width="13.42578125" style="74" bestFit="1" customWidth="1"/>
    <col min="9221" max="9221" width="7.85546875" style="74" bestFit="1" customWidth="1"/>
    <col min="9222" max="9222" width="8" style="74" bestFit="1" customWidth="1"/>
    <col min="9223" max="9224" width="8.85546875" style="74"/>
    <col min="9225" max="9225" width="13.140625" style="74" bestFit="1" customWidth="1"/>
    <col min="9226" max="9472" width="8.85546875" style="74"/>
    <col min="9473" max="9473" width="15.5703125" style="74" bestFit="1" customWidth="1"/>
    <col min="9474" max="9474" width="27.5703125" style="74" bestFit="1" customWidth="1"/>
    <col min="9475" max="9475" width="9.42578125" style="74" bestFit="1" customWidth="1"/>
    <col min="9476" max="9476" width="13.42578125" style="74" bestFit="1" customWidth="1"/>
    <col min="9477" max="9477" width="7.85546875" style="74" bestFit="1" customWidth="1"/>
    <col min="9478" max="9478" width="8" style="74" bestFit="1" customWidth="1"/>
    <col min="9479" max="9480" width="8.85546875" style="74"/>
    <col min="9481" max="9481" width="13.140625" style="74" bestFit="1" customWidth="1"/>
    <col min="9482" max="9728" width="8.85546875" style="74"/>
    <col min="9729" max="9729" width="15.5703125" style="74" bestFit="1" customWidth="1"/>
    <col min="9730" max="9730" width="27.5703125" style="74" bestFit="1" customWidth="1"/>
    <col min="9731" max="9731" width="9.42578125" style="74" bestFit="1" customWidth="1"/>
    <col min="9732" max="9732" width="13.42578125" style="74" bestFit="1" customWidth="1"/>
    <col min="9733" max="9733" width="7.85546875" style="74" bestFit="1" customWidth="1"/>
    <col min="9734" max="9734" width="8" style="74" bestFit="1" customWidth="1"/>
    <col min="9735" max="9736" width="8.85546875" style="74"/>
    <col min="9737" max="9737" width="13.140625" style="74" bestFit="1" customWidth="1"/>
    <col min="9738" max="9984" width="8.85546875" style="74"/>
    <col min="9985" max="9985" width="15.5703125" style="74" bestFit="1" customWidth="1"/>
    <col min="9986" max="9986" width="27.5703125" style="74" bestFit="1" customWidth="1"/>
    <col min="9987" max="9987" width="9.42578125" style="74" bestFit="1" customWidth="1"/>
    <col min="9988" max="9988" width="13.42578125" style="74" bestFit="1" customWidth="1"/>
    <col min="9989" max="9989" width="7.85546875" style="74" bestFit="1" customWidth="1"/>
    <col min="9990" max="9990" width="8" style="74" bestFit="1" customWidth="1"/>
    <col min="9991" max="9992" width="8.85546875" style="74"/>
    <col min="9993" max="9993" width="13.140625" style="74" bestFit="1" customWidth="1"/>
    <col min="9994" max="10240" width="8.85546875" style="74"/>
    <col min="10241" max="10241" width="15.5703125" style="74" bestFit="1" customWidth="1"/>
    <col min="10242" max="10242" width="27.5703125" style="74" bestFit="1" customWidth="1"/>
    <col min="10243" max="10243" width="9.42578125" style="74" bestFit="1" customWidth="1"/>
    <col min="10244" max="10244" width="13.42578125" style="74" bestFit="1" customWidth="1"/>
    <col min="10245" max="10245" width="7.85546875" style="74" bestFit="1" customWidth="1"/>
    <col min="10246" max="10246" width="8" style="74" bestFit="1" customWidth="1"/>
    <col min="10247" max="10248" width="8.85546875" style="74"/>
    <col min="10249" max="10249" width="13.140625" style="74" bestFit="1" customWidth="1"/>
    <col min="10250" max="10496" width="8.85546875" style="74"/>
    <col min="10497" max="10497" width="15.5703125" style="74" bestFit="1" customWidth="1"/>
    <col min="10498" max="10498" width="27.5703125" style="74" bestFit="1" customWidth="1"/>
    <col min="10499" max="10499" width="9.42578125" style="74" bestFit="1" customWidth="1"/>
    <col min="10500" max="10500" width="13.42578125" style="74" bestFit="1" customWidth="1"/>
    <col min="10501" max="10501" width="7.85546875" style="74" bestFit="1" customWidth="1"/>
    <col min="10502" max="10502" width="8" style="74" bestFit="1" customWidth="1"/>
    <col min="10503" max="10504" width="8.85546875" style="74"/>
    <col min="10505" max="10505" width="13.140625" style="74" bestFit="1" customWidth="1"/>
    <col min="10506" max="10752" width="8.85546875" style="74"/>
    <col min="10753" max="10753" width="15.5703125" style="74" bestFit="1" customWidth="1"/>
    <col min="10754" max="10754" width="27.5703125" style="74" bestFit="1" customWidth="1"/>
    <col min="10755" max="10755" width="9.42578125" style="74" bestFit="1" customWidth="1"/>
    <col min="10756" max="10756" width="13.42578125" style="74" bestFit="1" customWidth="1"/>
    <col min="10757" max="10757" width="7.85546875" style="74" bestFit="1" customWidth="1"/>
    <col min="10758" max="10758" width="8" style="74" bestFit="1" customWidth="1"/>
    <col min="10759" max="10760" width="8.85546875" style="74"/>
    <col min="10761" max="10761" width="13.140625" style="74" bestFit="1" customWidth="1"/>
    <col min="10762" max="11008" width="8.85546875" style="74"/>
    <col min="11009" max="11009" width="15.5703125" style="74" bestFit="1" customWidth="1"/>
    <col min="11010" max="11010" width="27.5703125" style="74" bestFit="1" customWidth="1"/>
    <col min="11011" max="11011" width="9.42578125" style="74" bestFit="1" customWidth="1"/>
    <col min="11012" max="11012" width="13.42578125" style="74" bestFit="1" customWidth="1"/>
    <col min="11013" max="11013" width="7.85546875" style="74" bestFit="1" customWidth="1"/>
    <col min="11014" max="11014" width="8" style="74" bestFit="1" customWidth="1"/>
    <col min="11015" max="11016" width="8.85546875" style="74"/>
    <col min="11017" max="11017" width="13.140625" style="74" bestFit="1" customWidth="1"/>
    <col min="11018" max="11264" width="8.85546875" style="74"/>
    <col min="11265" max="11265" width="15.5703125" style="74" bestFit="1" customWidth="1"/>
    <col min="11266" max="11266" width="27.5703125" style="74" bestFit="1" customWidth="1"/>
    <col min="11267" max="11267" width="9.42578125" style="74" bestFit="1" customWidth="1"/>
    <col min="11268" max="11268" width="13.42578125" style="74" bestFit="1" customWidth="1"/>
    <col min="11269" max="11269" width="7.85546875" style="74" bestFit="1" customWidth="1"/>
    <col min="11270" max="11270" width="8" style="74" bestFit="1" customWidth="1"/>
    <col min="11271" max="11272" width="8.85546875" style="74"/>
    <col min="11273" max="11273" width="13.140625" style="74" bestFit="1" customWidth="1"/>
    <col min="11274" max="11520" width="8.85546875" style="74"/>
    <col min="11521" max="11521" width="15.5703125" style="74" bestFit="1" customWidth="1"/>
    <col min="11522" max="11522" width="27.5703125" style="74" bestFit="1" customWidth="1"/>
    <col min="11523" max="11523" width="9.42578125" style="74" bestFit="1" customWidth="1"/>
    <col min="11524" max="11524" width="13.42578125" style="74" bestFit="1" customWidth="1"/>
    <col min="11525" max="11525" width="7.85546875" style="74" bestFit="1" customWidth="1"/>
    <col min="11526" max="11526" width="8" style="74" bestFit="1" customWidth="1"/>
    <col min="11527" max="11528" width="8.85546875" style="74"/>
    <col min="11529" max="11529" width="13.140625" style="74" bestFit="1" customWidth="1"/>
    <col min="11530" max="11776" width="8.85546875" style="74"/>
    <col min="11777" max="11777" width="15.5703125" style="74" bestFit="1" customWidth="1"/>
    <col min="11778" max="11778" width="27.5703125" style="74" bestFit="1" customWidth="1"/>
    <col min="11779" max="11779" width="9.42578125" style="74" bestFit="1" customWidth="1"/>
    <col min="11780" max="11780" width="13.42578125" style="74" bestFit="1" customWidth="1"/>
    <col min="11781" max="11781" width="7.85546875" style="74" bestFit="1" customWidth="1"/>
    <col min="11782" max="11782" width="8" style="74" bestFit="1" customWidth="1"/>
    <col min="11783" max="11784" width="8.85546875" style="74"/>
    <col min="11785" max="11785" width="13.140625" style="74" bestFit="1" customWidth="1"/>
    <col min="11786" max="12032" width="8.85546875" style="74"/>
    <col min="12033" max="12033" width="15.5703125" style="74" bestFit="1" customWidth="1"/>
    <col min="12034" max="12034" width="27.5703125" style="74" bestFit="1" customWidth="1"/>
    <col min="12035" max="12035" width="9.42578125" style="74" bestFit="1" customWidth="1"/>
    <col min="12036" max="12036" width="13.42578125" style="74" bestFit="1" customWidth="1"/>
    <col min="12037" max="12037" width="7.85546875" style="74" bestFit="1" customWidth="1"/>
    <col min="12038" max="12038" width="8" style="74" bestFit="1" customWidth="1"/>
    <col min="12039" max="12040" width="8.85546875" style="74"/>
    <col min="12041" max="12041" width="13.140625" style="74" bestFit="1" customWidth="1"/>
    <col min="12042" max="12288" width="8.85546875" style="74"/>
    <col min="12289" max="12289" width="15.5703125" style="74" bestFit="1" customWidth="1"/>
    <col min="12290" max="12290" width="27.5703125" style="74" bestFit="1" customWidth="1"/>
    <col min="12291" max="12291" width="9.42578125" style="74" bestFit="1" customWidth="1"/>
    <col min="12292" max="12292" width="13.42578125" style="74" bestFit="1" customWidth="1"/>
    <col min="12293" max="12293" width="7.85546875" style="74" bestFit="1" customWidth="1"/>
    <col min="12294" max="12294" width="8" style="74" bestFit="1" customWidth="1"/>
    <col min="12295" max="12296" width="8.85546875" style="74"/>
    <col min="12297" max="12297" width="13.140625" style="74" bestFit="1" customWidth="1"/>
    <col min="12298" max="12544" width="8.85546875" style="74"/>
    <col min="12545" max="12545" width="15.5703125" style="74" bestFit="1" customWidth="1"/>
    <col min="12546" max="12546" width="27.5703125" style="74" bestFit="1" customWidth="1"/>
    <col min="12547" max="12547" width="9.42578125" style="74" bestFit="1" customWidth="1"/>
    <col min="12548" max="12548" width="13.42578125" style="74" bestFit="1" customWidth="1"/>
    <col min="12549" max="12549" width="7.85546875" style="74" bestFit="1" customWidth="1"/>
    <col min="12550" max="12550" width="8" style="74" bestFit="1" customWidth="1"/>
    <col min="12551" max="12552" width="8.85546875" style="74"/>
    <col min="12553" max="12553" width="13.140625" style="74" bestFit="1" customWidth="1"/>
    <col min="12554" max="12800" width="8.85546875" style="74"/>
    <col min="12801" max="12801" width="15.5703125" style="74" bestFit="1" customWidth="1"/>
    <col min="12802" max="12802" width="27.5703125" style="74" bestFit="1" customWidth="1"/>
    <col min="12803" max="12803" width="9.42578125" style="74" bestFit="1" customWidth="1"/>
    <col min="12804" max="12804" width="13.42578125" style="74" bestFit="1" customWidth="1"/>
    <col min="12805" max="12805" width="7.85546875" style="74" bestFit="1" customWidth="1"/>
    <col min="12806" max="12806" width="8" style="74" bestFit="1" customWidth="1"/>
    <col min="12807" max="12808" width="8.85546875" style="74"/>
    <col min="12809" max="12809" width="13.140625" style="74" bestFit="1" customWidth="1"/>
    <col min="12810" max="13056" width="8.85546875" style="74"/>
    <col min="13057" max="13057" width="15.5703125" style="74" bestFit="1" customWidth="1"/>
    <col min="13058" max="13058" width="27.5703125" style="74" bestFit="1" customWidth="1"/>
    <col min="13059" max="13059" width="9.42578125" style="74" bestFit="1" customWidth="1"/>
    <col min="13060" max="13060" width="13.42578125" style="74" bestFit="1" customWidth="1"/>
    <col min="13061" max="13061" width="7.85546875" style="74" bestFit="1" customWidth="1"/>
    <col min="13062" max="13062" width="8" style="74" bestFit="1" customWidth="1"/>
    <col min="13063" max="13064" width="8.85546875" style="74"/>
    <col min="13065" max="13065" width="13.140625" style="74" bestFit="1" customWidth="1"/>
    <col min="13066" max="13312" width="8.85546875" style="74"/>
    <col min="13313" max="13313" width="15.5703125" style="74" bestFit="1" customWidth="1"/>
    <col min="13314" max="13314" width="27.5703125" style="74" bestFit="1" customWidth="1"/>
    <col min="13315" max="13315" width="9.42578125" style="74" bestFit="1" customWidth="1"/>
    <col min="13316" max="13316" width="13.42578125" style="74" bestFit="1" customWidth="1"/>
    <col min="13317" max="13317" width="7.85546875" style="74" bestFit="1" customWidth="1"/>
    <col min="13318" max="13318" width="8" style="74" bestFit="1" customWidth="1"/>
    <col min="13319" max="13320" width="8.85546875" style="74"/>
    <col min="13321" max="13321" width="13.140625" style="74" bestFit="1" customWidth="1"/>
    <col min="13322" max="13568" width="8.85546875" style="74"/>
    <col min="13569" max="13569" width="15.5703125" style="74" bestFit="1" customWidth="1"/>
    <col min="13570" max="13570" width="27.5703125" style="74" bestFit="1" customWidth="1"/>
    <col min="13571" max="13571" width="9.42578125" style="74" bestFit="1" customWidth="1"/>
    <col min="13572" max="13572" width="13.42578125" style="74" bestFit="1" customWidth="1"/>
    <col min="13573" max="13573" width="7.85546875" style="74" bestFit="1" customWidth="1"/>
    <col min="13574" max="13574" width="8" style="74" bestFit="1" customWidth="1"/>
    <col min="13575" max="13576" width="8.85546875" style="74"/>
    <col min="13577" max="13577" width="13.140625" style="74" bestFit="1" customWidth="1"/>
    <col min="13578" max="13824" width="8.85546875" style="74"/>
    <col min="13825" max="13825" width="15.5703125" style="74" bestFit="1" customWidth="1"/>
    <col min="13826" max="13826" width="27.5703125" style="74" bestFit="1" customWidth="1"/>
    <col min="13827" max="13827" width="9.42578125" style="74" bestFit="1" customWidth="1"/>
    <col min="13828" max="13828" width="13.42578125" style="74" bestFit="1" customWidth="1"/>
    <col min="13829" max="13829" width="7.85546875" style="74" bestFit="1" customWidth="1"/>
    <col min="13830" max="13830" width="8" style="74" bestFit="1" customWidth="1"/>
    <col min="13831" max="13832" width="8.85546875" style="74"/>
    <col min="13833" max="13833" width="13.140625" style="74" bestFit="1" customWidth="1"/>
    <col min="13834" max="14080" width="8.85546875" style="74"/>
    <col min="14081" max="14081" width="15.5703125" style="74" bestFit="1" customWidth="1"/>
    <col min="14082" max="14082" width="27.5703125" style="74" bestFit="1" customWidth="1"/>
    <col min="14083" max="14083" width="9.42578125" style="74" bestFit="1" customWidth="1"/>
    <col min="14084" max="14084" width="13.42578125" style="74" bestFit="1" customWidth="1"/>
    <col min="14085" max="14085" width="7.85546875" style="74" bestFit="1" customWidth="1"/>
    <col min="14086" max="14086" width="8" style="74" bestFit="1" customWidth="1"/>
    <col min="14087" max="14088" width="8.85546875" style="74"/>
    <col min="14089" max="14089" width="13.140625" style="74" bestFit="1" customWidth="1"/>
    <col min="14090" max="14336" width="8.85546875" style="74"/>
    <col min="14337" max="14337" width="15.5703125" style="74" bestFit="1" customWidth="1"/>
    <col min="14338" max="14338" width="27.5703125" style="74" bestFit="1" customWidth="1"/>
    <col min="14339" max="14339" width="9.42578125" style="74" bestFit="1" customWidth="1"/>
    <col min="14340" max="14340" width="13.42578125" style="74" bestFit="1" customWidth="1"/>
    <col min="14341" max="14341" width="7.85546875" style="74" bestFit="1" customWidth="1"/>
    <col min="14342" max="14342" width="8" style="74" bestFit="1" customWidth="1"/>
    <col min="14343" max="14344" width="8.85546875" style="74"/>
    <col min="14345" max="14345" width="13.140625" style="74" bestFit="1" customWidth="1"/>
    <col min="14346" max="14592" width="8.85546875" style="74"/>
    <col min="14593" max="14593" width="15.5703125" style="74" bestFit="1" customWidth="1"/>
    <col min="14594" max="14594" width="27.5703125" style="74" bestFit="1" customWidth="1"/>
    <col min="14595" max="14595" width="9.42578125" style="74" bestFit="1" customWidth="1"/>
    <col min="14596" max="14596" width="13.42578125" style="74" bestFit="1" customWidth="1"/>
    <col min="14597" max="14597" width="7.85546875" style="74" bestFit="1" customWidth="1"/>
    <col min="14598" max="14598" width="8" style="74" bestFit="1" customWidth="1"/>
    <col min="14599" max="14600" width="8.85546875" style="74"/>
    <col min="14601" max="14601" width="13.140625" style="74" bestFit="1" customWidth="1"/>
    <col min="14602" max="14848" width="8.85546875" style="74"/>
    <col min="14849" max="14849" width="15.5703125" style="74" bestFit="1" customWidth="1"/>
    <col min="14850" max="14850" width="27.5703125" style="74" bestFit="1" customWidth="1"/>
    <col min="14851" max="14851" width="9.42578125" style="74" bestFit="1" customWidth="1"/>
    <col min="14852" max="14852" width="13.42578125" style="74" bestFit="1" customWidth="1"/>
    <col min="14853" max="14853" width="7.85546875" style="74" bestFit="1" customWidth="1"/>
    <col min="14854" max="14854" width="8" style="74" bestFit="1" customWidth="1"/>
    <col min="14855" max="14856" width="8.85546875" style="74"/>
    <col min="14857" max="14857" width="13.140625" style="74" bestFit="1" customWidth="1"/>
    <col min="14858" max="15104" width="8.85546875" style="74"/>
    <col min="15105" max="15105" width="15.5703125" style="74" bestFit="1" customWidth="1"/>
    <col min="15106" max="15106" width="27.5703125" style="74" bestFit="1" customWidth="1"/>
    <col min="15107" max="15107" width="9.42578125" style="74" bestFit="1" customWidth="1"/>
    <col min="15108" max="15108" width="13.42578125" style="74" bestFit="1" customWidth="1"/>
    <col min="15109" max="15109" width="7.85546875" style="74" bestFit="1" customWidth="1"/>
    <col min="15110" max="15110" width="8" style="74" bestFit="1" customWidth="1"/>
    <col min="15111" max="15112" width="8.85546875" style="74"/>
    <col min="15113" max="15113" width="13.140625" style="74" bestFit="1" customWidth="1"/>
    <col min="15114" max="15360" width="8.85546875" style="74"/>
    <col min="15361" max="15361" width="15.5703125" style="74" bestFit="1" customWidth="1"/>
    <col min="15362" max="15362" width="27.5703125" style="74" bestFit="1" customWidth="1"/>
    <col min="15363" max="15363" width="9.42578125" style="74" bestFit="1" customWidth="1"/>
    <col min="15364" max="15364" width="13.42578125" style="74" bestFit="1" customWidth="1"/>
    <col min="15365" max="15365" width="7.85546875" style="74" bestFit="1" customWidth="1"/>
    <col min="15366" max="15366" width="8" style="74" bestFit="1" customWidth="1"/>
    <col min="15367" max="15368" width="8.85546875" style="74"/>
    <col min="15369" max="15369" width="13.140625" style="74" bestFit="1" customWidth="1"/>
    <col min="15370" max="15616" width="8.85546875" style="74"/>
    <col min="15617" max="15617" width="15.5703125" style="74" bestFit="1" customWidth="1"/>
    <col min="15618" max="15618" width="27.5703125" style="74" bestFit="1" customWidth="1"/>
    <col min="15619" max="15619" width="9.42578125" style="74" bestFit="1" customWidth="1"/>
    <col min="15620" max="15620" width="13.42578125" style="74" bestFit="1" customWidth="1"/>
    <col min="15621" max="15621" width="7.85546875" style="74" bestFit="1" customWidth="1"/>
    <col min="15622" max="15622" width="8" style="74" bestFit="1" customWidth="1"/>
    <col min="15623" max="15624" width="8.85546875" style="74"/>
    <col min="15625" max="15625" width="13.140625" style="74" bestFit="1" customWidth="1"/>
    <col min="15626" max="15872" width="8.85546875" style="74"/>
    <col min="15873" max="15873" width="15.5703125" style="74" bestFit="1" customWidth="1"/>
    <col min="15874" max="15874" width="27.5703125" style="74" bestFit="1" customWidth="1"/>
    <col min="15875" max="15875" width="9.42578125" style="74" bestFit="1" customWidth="1"/>
    <col min="15876" max="15876" width="13.42578125" style="74" bestFit="1" customWidth="1"/>
    <col min="15877" max="15877" width="7.85546875" style="74" bestFit="1" customWidth="1"/>
    <col min="15878" max="15878" width="8" style="74" bestFit="1" customWidth="1"/>
    <col min="15879" max="15880" width="8.85546875" style="74"/>
    <col min="15881" max="15881" width="13.140625" style="74" bestFit="1" customWidth="1"/>
    <col min="15882" max="16128" width="8.85546875" style="74"/>
    <col min="16129" max="16129" width="15.5703125" style="74" bestFit="1" customWidth="1"/>
    <col min="16130" max="16130" width="27.5703125" style="74" bestFit="1" customWidth="1"/>
    <col min="16131" max="16131" width="9.42578125" style="74" bestFit="1" customWidth="1"/>
    <col min="16132" max="16132" width="13.42578125" style="74" bestFit="1" customWidth="1"/>
    <col min="16133" max="16133" width="7.85546875" style="74" bestFit="1" customWidth="1"/>
    <col min="16134" max="16134" width="8" style="74" bestFit="1" customWidth="1"/>
    <col min="16135" max="16136" width="8.85546875" style="74"/>
    <col min="16137" max="16137" width="13.140625" style="74" bestFit="1" customWidth="1"/>
    <col min="16138" max="16384" width="8.85546875" style="74"/>
  </cols>
  <sheetData>
    <row r="1" spans="1:9" x14ac:dyDescent="0.2">
      <c r="A1" s="243" t="s">
        <v>408</v>
      </c>
    </row>
    <row r="2" spans="1:9" x14ac:dyDescent="0.2">
      <c r="A2" s="243" t="s">
        <v>398</v>
      </c>
    </row>
    <row r="5" spans="1:9" ht="15" x14ac:dyDescent="0.25">
      <c r="A5" s="212" t="s">
        <v>314</v>
      </c>
      <c r="B5" s="213"/>
      <c r="C5" s="213"/>
      <c r="D5" s="214"/>
      <c r="E5"/>
    </row>
    <row r="6" spans="1:9" ht="15" x14ac:dyDescent="0.25">
      <c r="A6" s="212" t="s">
        <v>315</v>
      </c>
      <c r="B6" s="212" t="s">
        <v>316</v>
      </c>
      <c r="C6" s="212" t="s">
        <v>317</v>
      </c>
      <c r="D6" s="214" t="s">
        <v>20</v>
      </c>
      <c r="E6"/>
    </row>
    <row r="7" spans="1:9" ht="15" x14ac:dyDescent="0.25">
      <c r="A7" s="215" t="s">
        <v>296</v>
      </c>
      <c r="B7" s="215" t="s">
        <v>172</v>
      </c>
      <c r="C7" s="213"/>
      <c r="D7" s="214">
        <v>72</v>
      </c>
      <c r="E7"/>
    </row>
    <row r="8" spans="1:9" ht="15" x14ac:dyDescent="0.25">
      <c r="A8" s="216"/>
      <c r="B8" s="215" t="s">
        <v>294</v>
      </c>
      <c r="C8" s="213"/>
      <c r="D8" s="214">
        <v>4</v>
      </c>
      <c r="E8"/>
    </row>
    <row r="9" spans="1:9" ht="15" x14ac:dyDescent="0.25">
      <c r="A9" s="215" t="s">
        <v>318</v>
      </c>
      <c r="B9" s="213"/>
      <c r="C9" s="213"/>
      <c r="D9" s="214">
        <v>76</v>
      </c>
      <c r="E9"/>
    </row>
    <row r="10" spans="1:9" ht="15" x14ac:dyDescent="0.25">
      <c r="A10" s="215" t="s">
        <v>299</v>
      </c>
      <c r="B10" s="215" t="s">
        <v>16</v>
      </c>
      <c r="C10" s="213"/>
      <c r="D10" s="214">
        <v>11</v>
      </c>
      <c r="E10"/>
    </row>
    <row r="11" spans="1:9" ht="15" x14ac:dyDescent="0.25">
      <c r="A11" s="216"/>
      <c r="B11" s="215" t="s">
        <v>169</v>
      </c>
      <c r="C11" s="213"/>
      <c r="D11" s="214">
        <v>148.5</v>
      </c>
      <c r="E11"/>
    </row>
    <row r="12" spans="1:9" ht="15" x14ac:dyDescent="0.25">
      <c r="A12" s="216"/>
      <c r="B12" s="215" t="s">
        <v>292</v>
      </c>
      <c r="C12" s="213"/>
      <c r="D12" s="214">
        <v>384</v>
      </c>
      <c r="E12"/>
    </row>
    <row r="13" spans="1:9" ht="15" x14ac:dyDescent="0.25">
      <c r="A13" s="216"/>
      <c r="B13" s="215" t="s">
        <v>319</v>
      </c>
      <c r="C13" s="213"/>
      <c r="D13" s="214">
        <v>455</v>
      </c>
      <c r="E13"/>
    </row>
    <row r="14" spans="1:9" ht="15" x14ac:dyDescent="0.25">
      <c r="A14" s="216"/>
      <c r="B14" s="215" t="s">
        <v>172</v>
      </c>
      <c r="C14" s="213"/>
      <c r="D14" s="214">
        <v>463.88000000000045</v>
      </c>
      <c r="E14"/>
    </row>
    <row r="15" spans="1:9" ht="15" x14ac:dyDescent="0.25">
      <c r="A15" s="216"/>
      <c r="B15" s="215" t="s">
        <v>78</v>
      </c>
      <c r="C15" s="213"/>
      <c r="D15" s="214">
        <v>720.56</v>
      </c>
      <c r="E15"/>
      <c r="I15" s="92"/>
    </row>
    <row r="16" spans="1:9" ht="15" x14ac:dyDescent="0.25">
      <c r="A16" s="216"/>
      <c r="B16" s="215" t="s">
        <v>320</v>
      </c>
      <c r="C16" s="213"/>
      <c r="D16" s="214">
        <v>387.64000000000073</v>
      </c>
      <c r="E16"/>
      <c r="I16" s="92"/>
    </row>
    <row r="17" spans="1:5" ht="15" x14ac:dyDescent="0.25">
      <c r="A17" s="216"/>
      <c r="B17" s="215" t="s">
        <v>294</v>
      </c>
      <c r="C17" s="213"/>
      <c r="D17" s="214">
        <v>677.7000000000005</v>
      </c>
      <c r="E17"/>
    </row>
    <row r="18" spans="1:5" ht="15" x14ac:dyDescent="0.25">
      <c r="A18" s="215" t="s">
        <v>321</v>
      </c>
      <c r="B18" s="213"/>
      <c r="C18" s="213"/>
      <c r="D18" s="214">
        <v>3248.2800000000016</v>
      </c>
      <c r="E18"/>
    </row>
    <row r="19" spans="1:5" ht="15" x14ac:dyDescent="0.25">
      <c r="A19" s="215" t="s">
        <v>300</v>
      </c>
      <c r="B19" s="215" t="s">
        <v>16</v>
      </c>
      <c r="C19" s="213"/>
      <c r="D19" s="214">
        <v>44</v>
      </c>
      <c r="E19"/>
    </row>
    <row r="20" spans="1:5" ht="15" x14ac:dyDescent="0.25">
      <c r="A20" s="216"/>
      <c r="B20" s="215" t="s">
        <v>169</v>
      </c>
      <c r="C20" s="213"/>
      <c r="D20" s="214">
        <v>14</v>
      </c>
      <c r="E20"/>
    </row>
    <row r="21" spans="1:5" ht="15" x14ac:dyDescent="0.25">
      <c r="A21" s="216"/>
      <c r="B21" s="215" t="s">
        <v>292</v>
      </c>
      <c r="C21" s="213"/>
      <c r="D21" s="214">
        <v>15</v>
      </c>
      <c r="E21"/>
    </row>
    <row r="22" spans="1:5" ht="15" x14ac:dyDescent="0.25">
      <c r="A22" s="216"/>
      <c r="B22" s="215" t="s">
        <v>319</v>
      </c>
      <c r="C22" s="213"/>
      <c r="D22" s="214">
        <v>198</v>
      </c>
      <c r="E22"/>
    </row>
    <row r="23" spans="1:5" ht="15" x14ac:dyDescent="0.25">
      <c r="A23" s="216"/>
      <c r="B23" s="215" t="s">
        <v>172</v>
      </c>
      <c r="C23" s="213"/>
      <c r="D23" s="214">
        <v>576</v>
      </c>
      <c r="E23"/>
    </row>
    <row r="24" spans="1:5" ht="15" x14ac:dyDescent="0.25">
      <c r="A24" s="216"/>
      <c r="B24" s="215" t="s">
        <v>78</v>
      </c>
      <c r="C24" s="213"/>
      <c r="D24" s="214">
        <v>36</v>
      </c>
      <c r="E24"/>
    </row>
    <row r="25" spans="1:5" ht="15" x14ac:dyDescent="0.25">
      <c r="A25" s="216"/>
      <c r="B25" s="215" t="s">
        <v>320</v>
      </c>
      <c r="C25" s="213"/>
      <c r="D25" s="214">
        <v>54</v>
      </c>
      <c r="E25"/>
    </row>
    <row r="26" spans="1:5" ht="15" x14ac:dyDescent="0.25">
      <c r="A26" s="216"/>
      <c r="B26" s="215" t="s">
        <v>294</v>
      </c>
      <c r="C26" s="213"/>
      <c r="D26" s="214">
        <v>170</v>
      </c>
      <c r="E26"/>
    </row>
    <row r="27" spans="1:5" ht="15" x14ac:dyDescent="0.25">
      <c r="A27" s="215" t="s">
        <v>322</v>
      </c>
      <c r="B27" s="213"/>
      <c r="C27" s="213"/>
      <c r="D27" s="214">
        <v>1107</v>
      </c>
      <c r="E27"/>
    </row>
    <row r="28" spans="1:5" ht="15" x14ac:dyDescent="0.25">
      <c r="A28" s="215" t="s">
        <v>301</v>
      </c>
      <c r="B28" s="215" t="s">
        <v>16</v>
      </c>
      <c r="C28" s="213"/>
      <c r="D28" s="214">
        <v>50</v>
      </c>
      <c r="E28"/>
    </row>
    <row r="29" spans="1:5" ht="15" x14ac:dyDescent="0.25">
      <c r="A29" s="216"/>
      <c r="B29" s="215" t="s">
        <v>169</v>
      </c>
      <c r="C29" s="213"/>
      <c r="D29" s="214">
        <v>111.5</v>
      </c>
      <c r="E29"/>
    </row>
    <row r="30" spans="1:5" ht="15" x14ac:dyDescent="0.25">
      <c r="A30" s="216"/>
      <c r="B30" s="215" t="s">
        <v>292</v>
      </c>
      <c r="C30" s="213"/>
      <c r="D30" s="214">
        <v>81</v>
      </c>
      <c r="E30"/>
    </row>
    <row r="31" spans="1:5" ht="15" x14ac:dyDescent="0.25">
      <c r="A31" s="216"/>
      <c r="B31" s="215" t="s">
        <v>319</v>
      </c>
      <c r="C31" s="213"/>
      <c r="D31" s="214">
        <v>78</v>
      </c>
      <c r="E31"/>
    </row>
    <row r="32" spans="1:5" ht="15" x14ac:dyDescent="0.25">
      <c r="A32" s="216"/>
      <c r="B32" s="215" t="s">
        <v>172</v>
      </c>
      <c r="C32" s="213"/>
      <c r="D32" s="214">
        <v>269</v>
      </c>
      <c r="E32"/>
    </row>
    <row r="33" spans="1:5" ht="15" x14ac:dyDescent="0.25">
      <c r="A33" s="216"/>
      <c r="B33" s="215" t="s">
        <v>78</v>
      </c>
      <c r="C33" s="213"/>
      <c r="D33" s="214">
        <v>265.5</v>
      </c>
      <c r="E33"/>
    </row>
    <row r="34" spans="1:5" ht="15" x14ac:dyDescent="0.25">
      <c r="A34" s="216"/>
      <c r="B34" s="215" t="s">
        <v>320</v>
      </c>
      <c r="C34" s="213"/>
      <c r="D34" s="214">
        <v>415.25</v>
      </c>
      <c r="E34"/>
    </row>
    <row r="35" spans="1:5" ht="15" x14ac:dyDescent="0.25">
      <c r="A35" s="216"/>
      <c r="B35" s="215" t="s">
        <v>294</v>
      </c>
      <c r="C35" s="213"/>
      <c r="D35" s="214">
        <v>253.9</v>
      </c>
      <c r="E35"/>
    </row>
    <row r="36" spans="1:5" ht="15" x14ac:dyDescent="0.25">
      <c r="A36" s="215" t="s">
        <v>323</v>
      </c>
      <c r="B36" s="213"/>
      <c r="C36" s="213"/>
      <c r="D36" s="214">
        <v>1524.15</v>
      </c>
      <c r="E36"/>
    </row>
    <row r="37" spans="1:5" ht="15" x14ac:dyDescent="0.25">
      <c r="A37" s="215" t="s">
        <v>324</v>
      </c>
      <c r="B37" s="215" t="s">
        <v>16</v>
      </c>
      <c r="C37" s="213"/>
      <c r="D37" s="214">
        <v>15</v>
      </c>
      <c r="E37"/>
    </row>
    <row r="38" spans="1:5" ht="15" x14ac:dyDescent="0.25">
      <c r="A38" s="216"/>
      <c r="B38" s="215" t="s">
        <v>292</v>
      </c>
      <c r="C38" s="213"/>
      <c r="D38" s="214">
        <v>9</v>
      </c>
      <c r="E38"/>
    </row>
    <row r="39" spans="1:5" ht="15" x14ac:dyDescent="0.25">
      <c r="A39" s="216"/>
      <c r="B39" s="215" t="s">
        <v>319</v>
      </c>
      <c r="C39" s="213"/>
      <c r="D39" s="214">
        <v>32.75</v>
      </c>
      <c r="E39"/>
    </row>
    <row r="40" spans="1:5" ht="15" x14ac:dyDescent="0.25">
      <c r="A40" s="216"/>
      <c r="B40" s="215" t="s">
        <v>172</v>
      </c>
      <c r="C40" s="213"/>
      <c r="D40" s="214">
        <v>36.5</v>
      </c>
      <c r="E40"/>
    </row>
    <row r="41" spans="1:5" ht="15" x14ac:dyDescent="0.25">
      <c r="A41" s="216"/>
      <c r="B41" s="215" t="s">
        <v>78</v>
      </c>
      <c r="C41" s="213"/>
      <c r="D41" s="214">
        <v>157</v>
      </c>
      <c r="E41"/>
    </row>
    <row r="42" spans="1:5" ht="15" x14ac:dyDescent="0.25">
      <c r="A42" s="216"/>
      <c r="B42" s="215" t="s">
        <v>320</v>
      </c>
      <c r="C42" s="213"/>
      <c r="D42" s="214">
        <v>82.5</v>
      </c>
      <c r="E42"/>
    </row>
    <row r="43" spans="1:5" ht="15" x14ac:dyDescent="0.25">
      <c r="A43" s="216"/>
      <c r="B43" s="215" t="s">
        <v>294</v>
      </c>
      <c r="C43" s="213"/>
      <c r="D43" s="214">
        <v>126.5</v>
      </c>
      <c r="E43"/>
    </row>
    <row r="44" spans="1:5" ht="15" x14ac:dyDescent="0.25">
      <c r="A44" s="215" t="s">
        <v>325</v>
      </c>
      <c r="B44" s="213"/>
      <c r="C44" s="213"/>
      <c r="D44" s="214">
        <v>459.25</v>
      </c>
      <c r="E44"/>
    </row>
    <row r="45" spans="1:5" ht="15" x14ac:dyDescent="0.25">
      <c r="A45" s="215" t="s">
        <v>305</v>
      </c>
      <c r="B45" s="215" t="s">
        <v>16</v>
      </c>
      <c r="C45" s="213"/>
      <c r="D45" s="214">
        <v>85.25</v>
      </c>
      <c r="E45"/>
    </row>
    <row r="46" spans="1:5" ht="15" x14ac:dyDescent="0.25">
      <c r="A46" s="216"/>
      <c r="B46" s="215" t="s">
        <v>169</v>
      </c>
      <c r="C46" s="213"/>
      <c r="D46" s="214">
        <v>113.45</v>
      </c>
      <c r="E46"/>
    </row>
    <row r="47" spans="1:5" ht="15" x14ac:dyDescent="0.25">
      <c r="A47" s="216"/>
      <c r="B47" s="215" t="s">
        <v>292</v>
      </c>
      <c r="C47" s="213"/>
      <c r="D47" s="214">
        <v>138</v>
      </c>
      <c r="E47"/>
    </row>
    <row r="48" spans="1:5" ht="15" x14ac:dyDescent="0.25">
      <c r="A48" s="216"/>
      <c r="B48" s="215" t="s">
        <v>319</v>
      </c>
      <c r="C48" s="213"/>
      <c r="D48" s="214">
        <v>76.300000000000011</v>
      </c>
      <c r="E48"/>
    </row>
    <row r="49" spans="1:5" ht="15" x14ac:dyDescent="0.25">
      <c r="A49" s="216"/>
      <c r="B49" s="215" t="s">
        <v>172</v>
      </c>
      <c r="C49" s="213"/>
      <c r="D49" s="214">
        <v>191.29999999999998</v>
      </c>
      <c r="E49"/>
    </row>
    <row r="50" spans="1:5" ht="15" x14ac:dyDescent="0.25">
      <c r="A50" s="216"/>
      <c r="B50" s="215" t="s">
        <v>78</v>
      </c>
      <c r="C50" s="213"/>
      <c r="D50" s="214">
        <v>93.65</v>
      </c>
      <c r="E50"/>
    </row>
    <row r="51" spans="1:5" ht="15" x14ac:dyDescent="0.25">
      <c r="A51" s="216"/>
      <c r="B51" s="215" t="s">
        <v>320</v>
      </c>
      <c r="C51" s="213"/>
      <c r="D51" s="214">
        <v>166.8</v>
      </c>
      <c r="E51"/>
    </row>
    <row r="52" spans="1:5" ht="15" x14ac:dyDescent="0.25">
      <c r="A52" s="216"/>
      <c r="B52" s="215" t="s">
        <v>294</v>
      </c>
      <c r="C52" s="213"/>
      <c r="D52" s="214">
        <v>68.949999999999989</v>
      </c>
      <c r="E52"/>
    </row>
    <row r="53" spans="1:5" ht="15" x14ac:dyDescent="0.25">
      <c r="A53" s="215" t="s">
        <v>326</v>
      </c>
      <c r="B53" s="213"/>
      <c r="C53" s="213"/>
      <c r="D53" s="214">
        <v>933.7</v>
      </c>
      <c r="E53"/>
    </row>
    <row r="54" spans="1:5" ht="15" x14ac:dyDescent="0.25">
      <c r="A54" s="215" t="s">
        <v>306</v>
      </c>
      <c r="B54" s="215" t="s">
        <v>172</v>
      </c>
      <c r="C54" s="213"/>
      <c r="D54" s="214">
        <v>108.93999999999997</v>
      </c>
      <c r="E54"/>
    </row>
    <row r="55" spans="1:5" ht="15" x14ac:dyDescent="0.25">
      <c r="A55" s="216"/>
      <c r="B55" s="215" t="s">
        <v>78</v>
      </c>
      <c r="C55" s="213"/>
      <c r="D55" s="214">
        <v>21</v>
      </c>
      <c r="E55"/>
    </row>
    <row r="56" spans="1:5" ht="15" x14ac:dyDescent="0.25">
      <c r="A56" s="216"/>
      <c r="B56" s="215" t="s">
        <v>320</v>
      </c>
      <c r="C56" s="213"/>
      <c r="D56" s="214">
        <v>10</v>
      </c>
      <c r="E56"/>
    </row>
    <row r="57" spans="1:5" ht="15" x14ac:dyDescent="0.25">
      <c r="A57" s="216"/>
      <c r="B57" s="215" t="s">
        <v>294</v>
      </c>
      <c r="C57" s="213"/>
      <c r="D57" s="214">
        <v>33.599999999999994</v>
      </c>
      <c r="E57"/>
    </row>
    <row r="58" spans="1:5" ht="15" x14ac:dyDescent="0.25">
      <c r="A58" s="215" t="s">
        <v>327</v>
      </c>
      <c r="B58" s="213"/>
      <c r="C58" s="213"/>
      <c r="D58" s="214">
        <v>173.53999999999996</v>
      </c>
      <c r="E58"/>
    </row>
    <row r="59" spans="1:5" ht="15" x14ac:dyDescent="0.25">
      <c r="A59" s="215" t="s">
        <v>307</v>
      </c>
      <c r="B59" s="215" t="s">
        <v>172</v>
      </c>
      <c r="C59" s="213"/>
      <c r="D59" s="214">
        <v>116</v>
      </c>
      <c r="E59"/>
    </row>
    <row r="60" spans="1:5" ht="15" x14ac:dyDescent="0.25">
      <c r="A60" s="216"/>
      <c r="B60" s="215" t="s">
        <v>320</v>
      </c>
      <c r="C60" s="213"/>
      <c r="D60" s="214">
        <v>4.75</v>
      </c>
      <c r="E60"/>
    </row>
    <row r="61" spans="1:5" ht="15" x14ac:dyDescent="0.25">
      <c r="A61" s="215" t="s">
        <v>328</v>
      </c>
      <c r="B61" s="213"/>
      <c r="C61" s="213"/>
      <c r="D61" s="214">
        <v>120.75</v>
      </c>
      <c r="E61"/>
    </row>
    <row r="62" spans="1:5" ht="15" x14ac:dyDescent="0.25">
      <c r="A62" s="215" t="s">
        <v>310</v>
      </c>
      <c r="B62" s="215" t="s">
        <v>172</v>
      </c>
      <c r="C62" s="213"/>
      <c r="D62" s="214">
        <v>3</v>
      </c>
      <c r="E62"/>
    </row>
    <row r="63" spans="1:5" ht="15" x14ac:dyDescent="0.25">
      <c r="A63" s="215" t="s">
        <v>329</v>
      </c>
      <c r="B63" s="213"/>
      <c r="C63" s="213"/>
      <c r="D63" s="214">
        <v>3</v>
      </c>
      <c r="E63"/>
    </row>
    <row r="64" spans="1:5" ht="15" x14ac:dyDescent="0.25">
      <c r="A64" s="215" t="s">
        <v>308</v>
      </c>
      <c r="B64" s="215" t="s">
        <v>78</v>
      </c>
      <c r="C64" s="213"/>
      <c r="D64" s="214">
        <v>31</v>
      </c>
      <c r="E64"/>
    </row>
    <row r="65" spans="1:5" ht="15" x14ac:dyDescent="0.25">
      <c r="A65" s="216"/>
      <c r="B65" s="215" t="s">
        <v>320</v>
      </c>
      <c r="C65" s="213"/>
      <c r="D65" s="214">
        <v>196.79999999999978</v>
      </c>
      <c r="E65"/>
    </row>
    <row r="66" spans="1:5" ht="15" x14ac:dyDescent="0.25">
      <c r="A66" s="216"/>
      <c r="B66" s="215" t="s">
        <v>294</v>
      </c>
      <c r="C66" s="213"/>
      <c r="D66" s="214">
        <v>28</v>
      </c>
      <c r="E66"/>
    </row>
    <row r="67" spans="1:5" ht="15" x14ac:dyDescent="0.25">
      <c r="A67" s="215" t="s">
        <v>330</v>
      </c>
      <c r="B67" s="213"/>
      <c r="C67" s="213"/>
      <c r="D67" s="214">
        <v>255.79999999999978</v>
      </c>
      <c r="E67"/>
    </row>
    <row r="68" spans="1:5" ht="15" x14ac:dyDescent="0.25">
      <c r="A68" s="215" t="s">
        <v>303</v>
      </c>
      <c r="B68" s="215" t="s">
        <v>78</v>
      </c>
      <c r="C68" s="213"/>
      <c r="D68" s="214">
        <v>63</v>
      </c>
      <c r="E68"/>
    </row>
    <row r="69" spans="1:5" ht="15" x14ac:dyDescent="0.25">
      <c r="A69" s="216"/>
      <c r="B69" s="215" t="s">
        <v>320</v>
      </c>
      <c r="C69" s="213"/>
      <c r="D69" s="214">
        <v>2</v>
      </c>
      <c r="E69"/>
    </row>
    <row r="70" spans="1:5" ht="15" x14ac:dyDescent="0.25">
      <c r="A70" s="216"/>
      <c r="B70" s="215" t="s">
        <v>294</v>
      </c>
      <c r="C70" s="213"/>
      <c r="D70" s="214">
        <v>2</v>
      </c>
      <c r="E70"/>
    </row>
    <row r="71" spans="1:5" ht="15" x14ac:dyDescent="0.25">
      <c r="A71" s="215" t="s">
        <v>331</v>
      </c>
      <c r="B71" s="213"/>
      <c r="C71" s="213"/>
      <c r="D71" s="214">
        <v>67</v>
      </c>
      <c r="E71"/>
    </row>
    <row r="72" spans="1:5" ht="15" x14ac:dyDescent="0.25">
      <c r="A72" s="217" t="s">
        <v>221</v>
      </c>
      <c r="B72" s="218"/>
      <c r="C72" s="218"/>
      <c r="D72" s="219">
        <v>7968.4700000000012</v>
      </c>
      <c r="E72"/>
    </row>
    <row r="73" spans="1:5" ht="15" x14ac:dyDescent="0.25">
      <c r="A73"/>
      <c r="B73"/>
      <c r="C73"/>
      <c r="D73"/>
      <c r="E73"/>
    </row>
    <row r="74" spans="1:5" ht="15" x14ac:dyDescent="0.25">
      <c r="A74"/>
      <c r="B74"/>
      <c r="C74"/>
      <c r="D74"/>
      <c r="E74"/>
    </row>
    <row r="75" spans="1:5" ht="15" x14ac:dyDescent="0.25">
      <c r="A75"/>
      <c r="B75"/>
      <c r="C75"/>
      <c r="D75"/>
      <c r="E75"/>
    </row>
    <row r="76" spans="1:5" ht="15" x14ac:dyDescent="0.25">
      <c r="A76"/>
      <c r="B76"/>
      <c r="C76"/>
      <c r="D76"/>
      <c r="E76"/>
    </row>
    <row r="77" spans="1:5" ht="15" x14ac:dyDescent="0.25">
      <c r="A77"/>
      <c r="B77"/>
      <c r="C77"/>
      <c r="D77"/>
      <c r="E77"/>
    </row>
    <row r="78" spans="1:5" ht="15" x14ac:dyDescent="0.25">
      <c r="A78"/>
      <c r="B78"/>
      <c r="C78"/>
      <c r="D78"/>
      <c r="E78"/>
    </row>
    <row r="79" spans="1:5" ht="15" x14ac:dyDescent="0.25">
      <c r="A79"/>
      <c r="B79"/>
      <c r="C79"/>
      <c r="D79"/>
      <c r="E79"/>
    </row>
    <row r="80" spans="1:5" ht="15" x14ac:dyDescent="0.25">
      <c r="A80"/>
      <c r="B80"/>
      <c r="C80"/>
      <c r="D80"/>
      <c r="E80"/>
    </row>
    <row r="81" spans="1:5" ht="15" x14ac:dyDescent="0.25">
      <c r="A81"/>
      <c r="B81"/>
      <c r="C81"/>
      <c r="D81"/>
      <c r="E81"/>
    </row>
    <row r="82" spans="1:5" ht="15" x14ac:dyDescent="0.25">
      <c r="A82"/>
      <c r="B82"/>
      <c r="C82"/>
      <c r="D82"/>
      <c r="E82"/>
    </row>
    <row r="83" spans="1:5" ht="15" x14ac:dyDescent="0.25">
      <c r="A83"/>
      <c r="B83"/>
      <c r="C83"/>
      <c r="D83"/>
      <c r="E83"/>
    </row>
    <row r="84" spans="1:5" ht="15" x14ac:dyDescent="0.25">
      <c r="A84"/>
      <c r="B84"/>
      <c r="C84"/>
      <c r="D84"/>
      <c r="E84"/>
    </row>
    <row r="85" spans="1:5" ht="15" x14ac:dyDescent="0.25">
      <c r="A85"/>
      <c r="B85"/>
      <c r="C85"/>
      <c r="D85"/>
      <c r="E85"/>
    </row>
    <row r="86" spans="1:5" ht="15" x14ac:dyDescent="0.25">
      <c r="A86"/>
      <c r="B86"/>
      <c r="C86"/>
      <c r="D86"/>
      <c r="E86"/>
    </row>
    <row r="87" spans="1:5" ht="15" x14ac:dyDescent="0.25">
      <c r="A87"/>
      <c r="B87"/>
      <c r="C87"/>
      <c r="D87"/>
      <c r="E87"/>
    </row>
    <row r="88" spans="1:5" ht="15" x14ac:dyDescent="0.25">
      <c r="A88"/>
      <c r="B88"/>
      <c r="C88"/>
      <c r="D88"/>
      <c r="E88"/>
    </row>
    <row r="89" spans="1:5" ht="15" x14ac:dyDescent="0.25">
      <c r="A89"/>
      <c r="B89"/>
      <c r="C89"/>
      <c r="D89"/>
      <c r="E89"/>
    </row>
    <row r="90" spans="1:5" ht="15" x14ac:dyDescent="0.25">
      <c r="A90"/>
      <c r="B90"/>
      <c r="C90"/>
      <c r="D90"/>
      <c r="E90"/>
    </row>
    <row r="91" spans="1:5" ht="15" x14ac:dyDescent="0.25">
      <c r="A91"/>
      <c r="B91"/>
      <c r="C91"/>
      <c r="D91"/>
      <c r="E91"/>
    </row>
    <row r="92" spans="1:5" ht="15" x14ac:dyDescent="0.25">
      <c r="A92"/>
      <c r="B92"/>
      <c r="C92"/>
      <c r="D92"/>
      <c r="E92"/>
    </row>
    <row r="93" spans="1:5" ht="15" x14ac:dyDescent="0.25">
      <c r="A93"/>
      <c r="B93"/>
      <c r="C93"/>
      <c r="D93"/>
      <c r="E93"/>
    </row>
    <row r="94" spans="1:5" ht="15" x14ac:dyDescent="0.25">
      <c r="A94"/>
      <c r="B94"/>
      <c r="C94"/>
      <c r="D94"/>
      <c r="E94"/>
    </row>
    <row r="95" spans="1:5" ht="15" x14ac:dyDescent="0.25">
      <c r="A95"/>
      <c r="B95"/>
      <c r="C95"/>
      <c r="D95"/>
      <c r="E95"/>
    </row>
    <row r="96" spans="1:5" ht="15" x14ac:dyDescent="0.25">
      <c r="A96"/>
      <c r="B96"/>
      <c r="C96"/>
      <c r="D96"/>
      <c r="E96"/>
    </row>
    <row r="97" spans="1:5" ht="15" x14ac:dyDescent="0.25">
      <c r="A97"/>
      <c r="B97"/>
      <c r="C97"/>
      <c r="D97"/>
      <c r="E97"/>
    </row>
    <row r="98" spans="1:5" ht="15" x14ac:dyDescent="0.25">
      <c r="A98"/>
      <c r="B98"/>
      <c r="C98"/>
      <c r="D98"/>
      <c r="E98"/>
    </row>
    <row r="99" spans="1:5" ht="15" x14ac:dyDescent="0.25">
      <c r="A99"/>
      <c r="B99"/>
      <c r="C99"/>
      <c r="D99"/>
      <c r="E99"/>
    </row>
    <row r="100" spans="1:5" ht="15" x14ac:dyDescent="0.25">
      <c r="A100"/>
      <c r="B100"/>
      <c r="C100"/>
      <c r="D100"/>
      <c r="E100"/>
    </row>
    <row r="101" spans="1:5" ht="15" x14ac:dyDescent="0.25">
      <c r="A101"/>
      <c r="B101"/>
      <c r="C101"/>
      <c r="D101"/>
      <c r="E101"/>
    </row>
    <row r="102" spans="1:5" ht="15" x14ac:dyDescent="0.25">
      <c r="A102"/>
      <c r="B102"/>
      <c r="C102"/>
      <c r="D102"/>
      <c r="E102"/>
    </row>
    <row r="103" spans="1:5" ht="15" x14ac:dyDescent="0.25">
      <c r="A103"/>
      <c r="B103"/>
      <c r="C103"/>
      <c r="D103"/>
      <c r="E103"/>
    </row>
    <row r="104" spans="1:5" ht="15" x14ac:dyDescent="0.25">
      <c r="A104"/>
      <c r="B104"/>
      <c r="C104"/>
      <c r="D104"/>
      <c r="E104"/>
    </row>
    <row r="105" spans="1:5" ht="15" x14ac:dyDescent="0.25">
      <c r="A105"/>
      <c r="B105"/>
      <c r="C105"/>
      <c r="D105"/>
      <c r="E105"/>
    </row>
    <row r="106" spans="1:5" ht="15" x14ac:dyDescent="0.25">
      <c r="A106"/>
      <c r="B106"/>
      <c r="C106"/>
      <c r="D106"/>
      <c r="E106"/>
    </row>
    <row r="107" spans="1:5" ht="15" x14ac:dyDescent="0.25">
      <c r="A107"/>
      <c r="B107"/>
      <c r="C107"/>
      <c r="D107"/>
      <c r="E107"/>
    </row>
    <row r="108" spans="1:5" ht="15" x14ac:dyDescent="0.25">
      <c r="A108"/>
      <c r="B108"/>
      <c r="C108"/>
      <c r="D108"/>
      <c r="E108"/>
    </row>
    <row r="109" spans="1:5" ht="15" x14ac:dyDescent="0.25">
      <c r="A109"/>
      <c r="B109"/>
      <c r="C109"/>
      <c r="D109"/>
      <c r="E109"/>
    </row>
    <row r="110" spans="1:5" ht="15" x14ac:dyDescent="0.25">
      <c r="A110"/>
      <c r="B110"/>
      <c r="C110"/>
      <c r="D110"/>
      <c r="E110"/>
    </row>
    <row r="111" spans="1:5" ht="15" x14ac:dyDescent="0.25">
      <c r="A111"/>
      <c r="B111"/>
      <c r="C111"/>
      <c r="D111"/>
      <c r="E111"/>
    </row>
    <row r="112" spans="1:5" ht="15" x14ac:dyDescent="0.25">
      <c r="A112"/>
      <c r="B112"/>
      <c r="C112"/>
      <c r="D112"/>
      <c r="E112"/>
    </row>
    <row r="113" spans="1:5" ht="15" x14ac:dyDescent="0.25">
      <c r="A113"/>
      <c r="B113"/>
      <c r="C113"/>
      <c r="D113"/>
      <c r="E113"/>
    </row>
    <row r="114" spans="1:5" ht="15" x14ac:dyDescent="0.25">
      <c r="A114"/>
      <c r="B114"/>
      <c r="C114"/>
      <c r="D114"/>
      <c r="E114"/>
    </row>
    <row r="115" spans="1:5" ht="15" x14ac:dyDescent="0.25">
      <c r="A115"/>
      <c r="B115"/>
      <c r="C115"/>
      <c r="D115"/>
      <c r="E115"/>
    </row>
    <row r="116" spans="1:5" ht="15" x14ac:dyDescent="0.25">
      <c r="A116"/>
      <c r="B116"/>
      <c r="C116"/>
      <c r="D116"/>
      <c r="E116"/>
    </row>
    <row r="117" spans="1:5" ht="15" x14ac:dyDescent="0.25">
      <c r="A117"/>
      <c r="B117"/>
      <c r="C117"/>
      <c r="D117"/>
      <c r="E117"/>
    </row>
    <row r="118" spans="1:5" ht="15" x14ac:dyDescent="0.25">
      <c r="A118"/>
      <c r="B118"/>
      <c r="C118"/>
      <c r="D118"/>
      <c r="E118"/>
    </row>
    <row r="119" spans="1:5" ht="15" x14ac:dyDescent="0.25">
      <c r="A119"/>
      <c r="B119"/>
      <c r="C119"/>
      <c r="D119"/>
      <c r="E119"/>
    </row>
    <row r="120" spans="1:5" ht="15" x14ac:dyDescent="0.25">
      <c r="A120"/>
      <c r="B120"/>
      <c r="C120"/>
      <c r="D120"/>
      <c r="E120"/>
    </row>
    <row r="121" spans="1:5" ht="15" x14ac:dyDescent="0.25">
      <c r="A121"/>
      <c r="B121"/>
      <c r="C121"/>
      <c r="D121"/>
      <c r="E121"/>
    </row>
    <row r="122" spans="1:5" ht="15" x14ac:dyDescent="0.25">
      <c r="A122"/>
      <c r="B122"/>
      <c r="C122"/>
      <c r="D122"/>
      <c r="E122"/>
    </row>
    <row r="123" spans="1:5" ht="15" x14ac:dyDescent="0.25">
      <c r="A123"/>
      <c r="B123"/>
      <c r="C123"/>
      <c r="D123"/>
      <c r="E123"/>
    </row>
    <row r="124" spans="1:5" ht="15" x14ac:dyDescent="0.25">
      <c r="A124"/>
      <c r="B124"/>
      <c r="C124"/>
      <c r="D124"/>
      <c r="E124"/>
    </row>
    <row r="125" spans="1:5" ht="15" x14ac:dyDescent="0.25">
      <c r="A125"/>
      <c r="B125"/>
      <c r="C125"/>
      <c r="D125"/>
      <c r="E125"/>
    </row>
    <row r="126" spans="1:5" ht="15" x14ac:dyDescent="0.25">
      <c r="A126"/>
      <c r="B126"/>
      <c r="C126"/>
      <c r="D126"/>
      <c r="E126"/>
    </row>
    <row r="127" spans="1:5" ht="15" x14ac:dyDescent="0.25">
      <c r="A127"/>
      <c r="B127"/>
      <c r="C127"/>
      <c r="D127"/>
      <c r="E127"/>
    </row>
    <row r="128" spans="1:5" ht="15" x14ac:dyDescent="0.25">
      <c r="A128"/>
      <c r="B128"/>
      <c r="C128"/>
      <c r="D128"/>
      <c r="E128"/>
    </row>
    <row r="129" spans="1:5" ht="15" x14ac:dyDescent="0.25">
      <c r="A129"/>
      <c r="B129"/>
      <c r="C129"/>
      <c r="D129"/>
      <c r="E129"/>
    </row>
    <row r="130" spans="1:5" ht="15" x14ac:dyDescent="0.25">
      <c r="A130"/>
      <c r="B130"/>
      <c r="C130"/>
      <c r="D130"/>
      <c r="E130"/>
    </row>
    <row r="131" spans="1:5" ht="15" x14ac:dyDescent="0.25">
      <c r="A131"/>
      <c r="B131"/>
      <c r="C131"/>
      <c r="D131"/>
      <c r="E131"/>
    </row>
    <row r="132" spans="1:5" ht="15" x14ac:dyDescent="0.25">
      <c r="A132"/>
      <c r="B132"/>
      <c r="C132"/>
      <c r="D132"/>
      <c r="E132"/>
    </row>
    <row r="133" spans="1:5" ht="15" x14ac:dyDescent="0.25">
      <c r="A133"/>
      <c r="B133"/>
      <c r="C133"/>
      <c r="D133"/>
      <c r="E133"/>
    </row>
    <row r="134" spans="1:5" ht="15" x14ac:dyDescent="0.25">
      <c r="A134"/>
      <c r="B134"/>
      <c r="C134"/>
      <c r="D134"/>
      <c r="E134"/>
    </row>
    <row r="135" spans="1:5" ht="15" x14ac:dyDescent="0.25">
      <c r="A135"/>
      <c r="B135"/>
      <c r="C135"/>
      <c r="D135"/>
      <c r="E135"/>
    </row>
    <row r="136" spans="1:5" ht="15" x14ac:dyDescent="0.25">
      <c r="A136"/>
      <c r="B136"/>
      <c r="C136"/>
      <c r="D136"/>
      <c r="E136"/>
    </row>
    <row r="137" spans="1:5" ht="15" x14ac:dyDescent="0.25">
      <c r="A137"/>
      <c r="B137"/>
      <c r="C137"/>
      <c r="D137"/>
      <c r="E137"/>
    </row>
    <row r="138" spans="1:5" ht="15" x14ac:dyDescent="0.25">
      <c r="A138"/>
      <c r="B138"/>
      <c r="C138"/>
      <c r="D138"/>
      <c r="E138"/>
    </row>
    <row r="139" spans="1:5" ht="15" x14ac:dyDescent="0.25">
      <c r="A139"/>
      <c r="B139"/>
      <c r="C139"/>
      <c r="D139"/>
      <c r="E139"/>
    </row>
    <row r="140" spans="1:5" ht="15" x14ac:dyDescent="0.25">
      <c r="A140"/>
      <c r="B140"/>
      <c r="C140"/>
      <c r="D140"/>
      <c r="E140"/>
    </row>
    <row r="141" spans="1:5" ht="15" x14ac:dyDescent="0.25">
      <c r="A141"/>
      <c r="B141"/>
      <c r="C141"/>
      <c r="D141"/>
      <c r="E141"/>
    </row>
    <row r="142" spans="1:5" ht="15" x14ac:dyDescent="0.25">
      <c r="A142"/>
      <c r="B142"/>
      <c r="C142"/>
      <c r="D142"/>
      <c r="E142"/>
    </row>
    <row r="143" spans="1:5" ht="15" x14ac:dyDescent="0.25">
      <c r="A143"/>
      <c r="B143"/>
      <c r="C143"/>
      <c r="D143"/>
      <c r="E143"/>
    </row>
    <row r="144" spans="1:5" ht="15" x14ac:dyDescent="0.25">
      <c r="A144"/>
      <c r="B144"/>
      <c r="C144"/>
      <c r="D144"/>
      <c r="E144"/>
    </row>
    <row r="145" spans="1:5" ht="15" x14ac:dyDescent="0.25">
      <c r="A145"/>
      <c r="B145"/>
      <c r="C145"/>
      <c r="D145"/>
      <c r="E145"/>
    </row>
    <row r="146" spans="1:5" ht="15" x14ac:dyDescent="0.25">
      <c r="A146"/>
      <c r="B146"/>
      <c r="C146"/>
      <c r="D146"/>
      <c r="E146"/>
    </row>
    <row r="147" spans="1:5" ht="15" x14ac:dyDescent="0.25">
      <c r="A147"/>
      <c r="B147"/>
      <c r="C147"/>
      <c r="D147"/>
      <c r="E147"/>
    </row>
    <row r="148" spans="1:5" ht="15" x14ac:dyDescent="0.25">
      <c r="A148"/>
      <c r="B148"/>
      <c r="C148"/>
      <c r="D148"/>
      <c r="E148"/>
    </row>
    <row r="149" spans="1:5" ht="15" x14ac:dyDescent="0.25">
      <c r="A149"/>
      <c r="B149"/>
      <c r="C149"/>
      <c r="D149"/>
      <c r="E149"/>
    </row>
    <row r="150" spans="1:5" ht="15" x14ac:dyDescent="0.25">
      <c r="A150"/>
      <c r="B150"/>
      <c r="C150"/>
      <c r="D150"/>
      <c r="E150"/>
    </row>
    <row r="151" spans="1:5" ht="15" x14ac:dyDescent="0.25">
      <c r="A151"/>
      <c r="B151"/>
      <c r="C151"/>
      <c r="D151"/>
      <c r="E151"/>
    </row>
    <row r="152" spans="1:5" ht="15" x14ac:dyDescent="0.25">
      <c r="A152"/>
      <c r="B152"/>
      <c r="C152"/>
      <c r="D152"/>
      <c r="E152"/>
    </row>
    <row r="153" spans="1:5" ht="15" x14ac:dyDescent="0.25">
      <c r="A153"/>
      <c r="B153"/>
      <c r="C153"/>
      <c r="D153"/>
      <c r="E153"/>
    </row>
    <row r="154" spans="1:5" ht="15" x14ac:dyDescent="0.25">
      <c r="A154"/>
      <c r="B154"/>
      <c r="C154"/>
      <c r="D154"/>
      <c r="E154"/>
    </row>
    <row r="155" spans="1:5" ht="15" x14ac:dyDescent="0.25">
      <c r="A155"/>
      <c r="B155"/>
      <c r="C155"/>
      <c r="D155"/>
      <c r="E155"/>
    </row>
    <row r="156" spans="1:5" ht="15" x14ac:dyDescent="0.25">
      <c r="A156"/>
      <c r="B156"/>
      <c r="C156"/>
      <c r="D156"/>
      <c r="E156"/>
    </row>
    <row r="157" spans="1:5" ht="15" x14ac:dyDescent="0.25">
      <c r="A157"/>
      <c r="B157"/>
      <c r="C157"/>
      <c r="D157"/>
      <c r="E157"/>
    </row>
    <row r="158" spans="1:5" ht="15" x14ac:dyDescent="0.25">
      <c r="A158"/>
      <c r="B158"/>
      <c r="C158"/>
      <c r="D158"/>
      <c r="E158"/>
    </row>
    <row r="159" spans="1:5" ht="15" x14ac:dyDescent="0.25">
      <c r="A159"/>
      <c r="B159"/>
      <c r="C159"/>
      <c r="D159"/>
      <c r="E159"/>
    </row>
    <row r="160" spans="1:5" ht="15" x14ac:dyDescent="0.25">
      <c r="A160"/>
      <c r="B160"/>
      <c r="C160"/>
      <c r="D160"/>
      <c r="E160"/>
    </row>
    <row r="161" spans="1:5" ht="15" x14ac:dyDescent="0.25">
      <c r="A161"/>
      <c r="B161"/>
      <c r="C161"/>
      <c r="D161"/>
      <c r="E161"/>
    </row>
    <row r="162" spans="1:5" ht="15" x14ac:dyDescent="0.25">
      <c r="A162"/>
      <c r="B162"/>
      <c r="C162"/>
      <c r="D162"/>
      <c r="E162"/>
    </row>
    <row r="163" spans="1:5" ht="15" x14ac:dyDescent="0.25">
      <c r="A163"/>
      <c r="B163"/>
      <c r="C163"/>
      <c r="D163"/>
      <c r="E163"/>
    </row>
    <row r="164" spans="1:5" ht="15" x14ac:dyDescent="0.25">
      <c r="A164"/>
      <c r="B164"/>
      <c r="C164"/>
      <c r="D164"/>
      <c r="E164"/>
    </row>
    <row r="165" spans="1:5" ht="15" x14ac:dyDescent="0.25">
      <c r="A165"/>
      <c r="B165"/>
      <c r="C165"/>
      <c r="D165"/>
      <c r="E165"/>
    </row>
    <row r="166" spans="1:5" ht="15" x14ac:dyDescent="0.25">
      <c r="A166"/>
      <c r="B166"/>
      <c r="C166"/>
      <c r="D166"/>
      <c r="E166"/>
    </row>
    <row r="167" spans="1:5" ht="15" x14ac:dyDescent="0.25">
      <c r="A167"/>
      <c r="B167"/>
      <c r="C167"/>
      <c r="D167"/>
      <c r="E167"/>
    </row>
    <row r="168" spans="1:5" ht="15" x14ac:dyDescent="0.25">
      <c r="A168"/>
      <c r="B168"/>
      <c r="C168"/>
      <c r="D168"/>
      <c r="E168"/>
    </row>
    <row r="169" spans="1:5" ht="15" x14ac:dyDescent="0.25">
      <c r="A169"/>
      <c r="B169"/>
      <c r="C169"/>
      <c r="D169"/>
      <c r="E169"/>
    </row>
    <row r="170" spans="1:5" ht="15" x14ac:dyDescent="0.25">
      <c r="A170"/>
      <c r="B170"/>
      <c r="C170"/>
      <c r="D170"/>
      <c r="E170"/>
    </row>
    <row r="171" spans="1:5" ht="15" x14ac:dyDescent="0.25">
      <c r="A171"/>
      <c r="B171"/>
      <c r="C171"/>
      <c r="D171"/>
      <c r="E171"/>
    </row>
    <row r="172" spans="1:5" ht="15" x14ac:dyDescent="0.25">
      <c r="A172"/>
      <c r="B172"/>
      <c r="C172"/>
      <c r="D172"/>
      <c r="E172"/>
    </row>
    <row r="173" spans="1:5" ht="15" x14ac:dyDescent="0.25">
      <c r="A173"/>
      <c r="B173"/>
      <c r="C173"/>
      <c r="D173"/>
      <c r="E173"/>
    </row>
    <row r="174" spans="1:5" ht="15" x14ac:dyDescent="0.25">
      <c r="A174"/>
      <c r="B174"/>
      <c r="C174"/>
      <c r="D174"/>
      <c r="E174"/>
    </row>
    <row r="175" spans="1:5" ht="15" x14ac:dyDescent="0.25">
      <c r="A175"/>
      <c r="B175"/>
      <c r="C175"/>
      <c r="D175"/>
      <c r="E175"/>
    </row>
    <row r="176" spans="1:5" ht="15" x14ac:dyDescent="0.25">
      <c r="A176"/>
      <c r="B176"/>
      <c r="C176"/>
      <c r="D176"/>
      <c r="E176"/>
    </row>
    <row r="177" spans="1:5" ht="15" x14ac:dyDescent="0.25">
      <c r="A177"/>
      <c r="B177"/>
      <c r="C177"/>
      <c r="D177"/>
      <c r="E177"/>
    </row>
    <row r="178" spans="1:5" ht="15" x14ac:dyDescent="0.25">
      <c r="A178"/>
      <c r="B178"/>
      <c r="C178"/>
      <c r="D178"/>
      <c r="E178"/>
    </row>
    <row r="179" spans="1:5" ht="15" x14ac:dyDescent="0.25">
      <c r="A179"/>
      <c r="B179"/>
      <c r="C179"/>
      <c r="D179"/>
      <c r="E179"/>
    </row>
    <row r="180" spans="1:5" ht="15" x14ac:dyDescent="0.25">
      <c r="A180"/>
      <c r="B180"/>
      <c r="C180"/>
      <c r="D180"/>
      <c r="E180"/>
    </row>
    <row r="181" spans="1:5" ht="15" x14ac:dyDescent="0.25">
      <c r="A181"/>
      <c r="B181"/>
      <c r="C181"/>
      <c r="D181"/>
      <c r="E181"/>
    </row>
    <row r="182" spans="1:5" ht="15" x14ac:dyDescent="0.25">
      <c r="A182"/>
      <c r="B182"/>
      <c r="C182"/>
      <c r="D182"/>
      <c r="E182"/>
    </row>
    <row r="183" spans="1:5" ht="15" x14ac:dyDescent="0.25">
      <c r="A183"/>
      <c r="B183"/>
      <c r="C183"/>
      <c r="D183"/>
      <c r="E183"/>
    </row>
    <row r="184" spans="1:5" ht="15" x14ac:dyDescent="0.25">
      <c r="A184"/>
      <c r="B184"/>
      <c r="C184"/>
      <c r="D184"/>
      <c r="E184"/>
    </row>
    <row r="185" spans="1:5" ht="15" x14ac:dyDescent="0.25">
      <c r="A185"/>
      <c r="B185"/>
      <c r="C185"/>
      <c r="D185"/>
      <c r="E185"/>
    </row>
    <row r="186" spans="1:5" ht="15" x14ac:dyDescent="0.25">
      <c r="A186"/>
      <c r="B186"/>
      <c r="C186"/>
      <c r="D186"/>
      <c r="E186"/>
    </row>
    <row r="187" spans="1:5" ht="15" x14ac:dyDescent="0.25">
      <c r="A187"/>
      <c r="B187"/>
      <c r="C187"/>
      <c r="D187"/>
      <c r="E187"/>
    </row>
    <row r="188" spans="1:5" ht="15" x14ac:dyDescent="0.25">
      <c r="A188"/>
      <c r="B188"/>
      <c r="C188"/>
      <c r="D188"/>
      <c r="E188"/>
    </row>
    <row r="189" spans="1:5" ht="15" x14ac:dyDescent="0.25">
      <c r="A189"/>
      <c r="B189"/>
      <c r="C189"/>
      <c r="D189"/>
      <c r="E189"/>
    </row>
    <row r="190" spans="1:5" ht="15" x14ac:dyDescent="0.25">
      <c r="A190"/>
      <c r="B190"/>
      <c r="C190"/>
      <c r="D190"/>
      <c r="E190"/>
    </row>
    <row r="191" spans="1:5" ht="15" x14ac:dyDescent="0.25">
      <c r="A191"/>
      <c r="B191"/>
      <c r="C191"/>
      <c r="D191"/>
      <c r="E191"/>
    </row>
    <row r="192" spans="1:5" ht="15" x14ac:dyDescent="0.25">
      <c r="A192"/>
      <c r="B192"/>
      <c r="C192"/>
      <c r="D192"/>
      <c r="E192"/>
    </row>
    <row r="193" spans="1:5" ht="15" x14ac:dyDescent="0.25">
      <c r="A193"/>
      <c r="B193"/>
      <c r="C193"/>
      <c r="D193"/>
      <c r="E193"/>
    </row>
    <row r="194" spans="1:5" ht="15" x14ac:dyDescent="0.25">
      <c r="A194"/>
      <c r="B194"/>
      <c r="C194"/>
      <c r="D194"/>
      <c r="E194"/>
    </row>
    <row r="195" spans="1:5" ht="15" x14ac:dyDescent="0.25">
      <c r="A195"/>
      <c r="B195"/>
      <c r="C195"/>
      <c r="D195"/>
      <c r="E195"/>
    </row>
    <row r="196" spans="1:5" ht="15" x14ac:dyDescent="0.25">
      <c r="A196"/>
      <c r="B196"/>
      <c r="C196"/>
      <c r="D196"/>
      <c r="E196"/>
    </row>
    <row r="197" spans="1:5" ht="15" x14ac:dyDescent="0.25">
      <c r="A197"/>
      <c r="B197"/>
      <c r="C197"/>
      <c r="D197"/>
      <c r="E197"/>
    </row>
    <row r="198" spans="1:5" ht="15" x14ac:dyDescent="0.25">
      <c r="A198"/>
      <c r="B198"/>
      <c r="C198"/>
      <c r="D198"/>
      <c r="E198"/>
    </row>
    <row r="199" spans="1:5" ht="15" x14ac:dyDescent="0.25">
      <c r="A199"/>
      <c r="B199"/>
      <c r="C199"/>
      <c r="D199"/>
      <c r="E199"/>
    </row>
    <row r="200" spans="1:5" ht="15" x14ac:dyDescent="0.25">
      <c r="A200"/>
      <c r="B200"/>
      <c r="C200"/>
      <c r="D200"/>
      <c r="E200"/>
    </row>
    <row r="201" spans="1:5" ht="15" x14ac:dyDescent="0.25">
      <c r="A201"/>
      <c r="B201"/>
      <c r="C201"/>
      <c r="D201"/>
      <c r="E201"/>
    </row>
    <row r="202" spans="1:5" ht="15" x14ac:dyDescent="0.25">
      <c r="A202"/>
      <c r="B202"/>
      <c r="C202"/>
      <c r="D202"/>
      <c r="E202"/>
    </row>
    <row r="203" spans="1:5" ht="15" x14ac:dyDescent="0.25">
      <c r="A203"/>
      <c r="B203"/>
      <c r="C203"/>
      <c r="D203"/>
      <c r="E203"/>
    </row>
    <row r="204" spans="1:5" ht="15" x14ac:dyDescent="0.25">
      <c r="A204"/>
      <c r="B204"/>
      <c r="C204"/>
      <c r="D204"/>
      <c r="E204"/>
    </row>
    <row r="205" spans="1:5" ht="15" x14ac:dyDescent="0.25">
      <c r="A205"/>
      <c r="B205"/>
      <c r="C205"/>
      <c r="D205"/>
      <c r="E205"/>
    </row>
    <row r="206" spans="1:5" ht="15" x14ac:dyDescent="0.25">
      <c r="A206"/>
      <c r="B206"/>
      <c r="C206"/>
      <c r="D206"/>
      <c r="E206"/>
    </row>
    <row r="207" spans="1:5" ht="15" x14ac:dyDescent="0.25">
      <c r="A207"/>
      <c r="B207"/>
      <c r="C207"/>
      <c r="D207"/>
      <c r="E207"/>
    </row>
    <row r="208" spans="1:5" ht="15" x14ac:dyDescent="0.25">
      <c r="A208"/>
      <c r="B208"/>
      <c r="C208"/>
      <c r="D208"/>
      <c r="E208"/>
    </row>
    <row r="209" spans="1:5" ht="15" x14ac:dyDescent="0.25">
      <c r="A209"/>
      <c r="B209"/>
      <c r="C209"/>
      <c r="D209"/>
      <c r="E209"/>
    </row>
    <row r="210" spans="1:5" ht="15" x14ac:dyDescent="0.25">
      <c r="A210"/>
      <c r="B210"/>
      <c r="C210"/>
      <c r="D210"/>
      <c r="E210"/>
    </row>
    <row r="211" spans="1:5" ht="15" x14ac:dyDescent="0.25">
      <c r="A211"/>
      <c r="B211"/>
      <c r="C211"/>
      <c r="D211"/>
      <c r="E211"/>
    </row>
    <row r="212" spans="1:5" ht="15" x14ac:dyDescent="0.25">
      <c r="A212"/>
      <c r="B212"/>
      <c r="C212"/>
      <c r="D212"/>
      <c r="E212"/>
    </row>
    <row r="213" spans="1:5" ht="15" x14ac:dyDescent="0.25">
      <c r="A213"/>
      <c r="B213"/>
      <c r="C213"/>
      <c r="D213"/>
      <c r="E213"/>
    </row>
    <row r="214" spans="1:5" ht="15" x14ac:dyDescent="0.25">
      <c r="A214"/>
      <c r="B214"/>
      <c r="C214"/>
      <c r="D214"/>
      <c r="E214"/>
    </row>
    <row r="215" spans="1:5" ht="15" x14ac:dyDescent="0.25">
      <c r="A215"/>
      <c r="B215"/>
      <c r="C215"/>
      <c r="D215"/>
      <c r="E215"/>
    </row>
    <row r="216" spans="1:5" ht="15" x14ac:dyDescent="0.25">
      <c r="A216"/>
      <c r="B216"/>
      <c r="C216"/>
      <c r="D216"/>
      <c r="E216"/>
    </row>
    <row r="217" spans="1:5" ht="15" x14ac:dyDescent="0.25">
      <c r="A217"/>
      <c r="B217"/>
      <c r="C217"/>
      <c r="D217"/>
      <c r="E217"/>
    </row>
    <row r="218" spans="1:5" ht="15" x14ac:dyDescent="0.25">
      <c r="A218"/>
      <c r="B218"/>
      <c r="C218"/>
      <c r="D218"/>
      <c r="E218"/>
    </row>
    <row r="219" spans="1:5" ht="15" x14ac:dyDescent="0.25">
      <c r="A219"/>
      <c r="B219"/>
      <c r="C219"/>
      <c r="D219"/>
      <c r="E219"/>
    </row>
    <row r="220" spans="1:5" ht="15" x14ac:dyDescent="0.25">
      <c r="A220"/>
      <c r="B220"/>
      <c r="C220"/>
      <c r="D220"/>
      <c r="E220"/>
    </row>
    <row r="221" spans="1:5" ht="15" x14ac:dyDescent="0.25">
      <c r="A221"/>
      <c r="B221"/>
      <c r="C221"/>
      <c r="D221"/>
      <c r="E221"/>
    </row>
    <row r="222" spans="1:5" ht="15" x14ac:dyDescent="0.25">
      <c r="A222"/>
      <c r="B222"/>
      <c r="C222"/>
      <c r="D222"/>
      <c r="E222"/>
    </row>
    <row r="223" spans="1:5" ht="15" x14ac:dyDescent="0.25">
      <c r="A223"/>
      <c r="B223"/>
      <c r="C223"/>
      <c r="D223"/>
      <c r="E223"/>
    </row>
    <row r="224" spans="1:5" ht="15" x14ac:dyDescent="0.25">
      <c r="A224"/>
      <c r="B224"/>
      <c r="C224"/>
      <c r="D224"/>
      <c r="E224"/>
    </row>
    <row r="225" spans="1:5" ht="15" x14ac:dyDescent="0.25">
      <c r="A225"/>
      <c r="B225"/>
      <c r="C225"/>
      <c r="D225"/>
      <c r="E225"/>
    </row>
    <row r="226" spans="1:5" ht="15" x14ac:dyDescent="0.25">
      <c r="A226"/>
      <c r="B226"/>
      <c r="C226"/>
      <c r="D226"/>
      <c r="E226"/>
    </row>
    <row r="227" spans="1:5" ht="15" x14ac:dyDescent="0.25">
      <c r="A227"/>
      <c r="B227"/>
      <c r="C227"/>
      <c r="D227"/>
      <c r="E227"/>
    </row>
    <row r="228" spans="1:5" ht="15" x14ac:dyDescent="0.25">
      <c r="A228"/>
      <c r="B228"/>
      <c r="C228"/>
      <c r="D228"/>
      <c r="E228"/>
    </row>
    <row r="229" spans="1:5" ht="15" x14ac:dyDescent="0.25">
      <c r="A229"/>
      <c r="B229"/>
      <c r="C229"/>
      <c r="D229"/>
      <c r="E229"/>
    </row>
    <row r="230" spans="1:5" ht="15" x14ac:dyDescent="0.25">
      <c r="A230"/>
      <c r="B230"/>
      <c r="C230"/>
      <c r="D230"/>
      <c r="E230"/>
    </row>
    <row r="231" spans="1:5" ht="15" x14ac:dyDescent="0.25">
      <c r="A231"/>
      <c r="B231"/>
      <c r="C231"/>
      <c r="D231"/>
      <c r="E231"/>
    </row>
    <row r="232" spans="1:5" ht="15" x14ac:dyDescent="0.25">
      <c r="A232"/>
      <c r="B232"/>
      <c r="C232"/>
      <c r="D232"/>
      <c r="E232"/>
    </row>
    <row r="233" spans="1:5" ht="15" x14ac:dyDescent="0.25">
      <c r="A233"/>
      <c r="B233"/>
      <c r="C233"/>
      <c r="D233"/>
      <c r="E233"/>
    </row>
    <row r="234" spans="1:5" ht="15" x14ac:dyDescent="0.25">
      <c r="A234"/>
      <c r="B234"/>
      <c r="C234"/>
      <c r="D234"/>
      <c r="E234"/>
    </row>
    <row r="235" spans="1:5" ht="15" x14ac:dyDescent="0.25">
      <c r="A235"/>
      <c r="B235"/>
      <c r="C235"/>
      <c r="D235"/>
      <c r="E235"/>
    </row>
    <row r="236" spans="1:5" ht="15" x14ac:dyDescent="0.25">
      <c r="A236"/>
      <c r="B236"/>
      <c r="C236"/>
      <c r="D236"/>
      <c r="E236"/>
    </row>
    <row r="237" spans="1:5" ht="15" x14ac:dyDescent="0.25">
      <c r="A237"/>
      <c r="B237"/>
      <c r="C237"/>
      <c r="D237"/>
      <c r="E237"/>
    </row>
    <row r="238" spans="1:5" ht="15" x14ac:dyDescent="0.25">
      <c r="A238"/>
      <c r="B238"/>
      <c r="C238"/>
      <c r="D238"/>
      <c r="E238"/>
    </row>
    <row r="239" spans="1:5" ht="15" x14ac:dyDescent="0.25">
      <c r="A239"/>
      <c r="B239"/>
      <c r="C239"/>
      <c r="D239"/>
      <c r="E239"/>
    </row>
    <row r="240" spans="1:5" ht="15" x14ac:dyDescent="0.25">
      <c r="A240"/>
      <c r="B240"/>
      <c r="C240"/>
      <c r="D240"/>
      <c r="E240"/>
    </row>
    <row r="241" spans="1:5" ht="15" x14ac:dyDescent="0.25">
      <c r="A241"/>
      <c r="B241"/>
      <c r="C241"/>
      <c r="D241"/>
      <c r="E241"/>
    </row>
    <row r="242" spans="1:5" ht="15" x14ac:dyDescent="0.25">
      <c r="A242"/>
      <c r="B242"/>
      <c r="C242"/>
      <c r="D242"/>
      <c r="E242"/>
    </row>
    <row r="243" spans="1:5" ht="15" x14ac:dyDescent="0.25">
      <c r="A243"/>
      <c r="B243"/>
      <c r="C243"/>
      <c r="D243"/>
      <c r="E243"/>
    </row>
    <row r="244" spans="1:5" ht="15" x14ac:dyDescent="0.25">
      <c r="A244"/>
      <c r="B244"/>
      <c r="C244"/>
      <c r="D244"/>
      <c r="E244"/>
    </row>
    <row r="245" spans="1:5" ht="15" x14ac:dyDescent="0.25">
      <c r="A245"/>
      <c r="B245"/>
      <c r="C245"/>
      <c r="D245"/>
      <c r="E245"/>
    </row>
    <row r="246" spans="1:5" ht="15" x14ac:dyDescent="0.25">
      <c r="A246"/>
      <c r="B246"/>
      <c r="C246"/>
      <c r="D246"/>
      <c r="E246"/>
    </row>
    <row r="247" spans="1:5" ht="15" x14ac:dyDescent="0.25">
      <c r="A247"/>
      <c r="B247"/>
      <c r="C247"/>
      <c r="D247"/>
      <c r="E247"/>
    </row>
    <row r="248" spans="1:5" ht="15" x14ac:dyDescent="0.25">
      <c r="A248"/>
      <c r="B248"/>
      <c r="C248"/>
      <c r="D248"/>
      <c r="E248"/>
    </row>
    <row r="249" spans="1:5" ht="15" x14ac:dyDescent="0.25">
      <c r="A249"/>
      <c r="B249"/>
      <c r="C249"/>
      <c r="D249"/>
      <c r="E249"/>
    </row>
    <row r="250" spans="1:5" ht="15" x14ac:dyDescent="0.25">
      <c r="A250"/>
      <c r="B250"/>
      <c r="C250"/>
      <c r="D250"/>
      <c r="E250"/>
    </row>
    <row r="251" spans="1:5" ht="15" x14ac:dyDescent="0.25">
      <c r="A251"/>
      <c r="B251"/>
      <c r="C251"/>
      <c r="D251"/>
      <c r="E251"/>
    </row>
    <row r="252" spans="1:5" ht="15" x14ac:dyDescent="0.25">
      <c r="A252"/>
      <c r="B252"/>
      <c r="C252"/>
      <c r="D252"/>
      <c r="E252"/>
    </row>
    <row r="253" spans="1:5" ht="15" x14ac:dyDescent="0.25">
      <c r="A253"/>
      <c r="B253"/>
      <c r="C253"/>
      <c r="D253"/>
      <c r="E253"/>
    </row>
    <row r="254" spans="1:5" ht="15" x14ac:dyDescent="0.25">
      <c r="A254"/>
      <c r="B254"/>
      <c r="C254"/>
      <c r="D254"/>
      <c r="E254"/>
    </row>
    <row r="255" spans="1:5" ht="15" x14ac:dyDescent="0.25">
      <c r="A255"/>
      <c r="B255"/>
      <c r="C255"/>
      <c r="D255"/>
      <c r="E255"/>
    </row>
    <row r="256" spans="1:5" ht="15" x14ac:dyDescent="0.25">
      <c r="A256"/>
      <c r="B256"/>
      <c r="C256"/>
      <c r="D256"/>
      <c r="E256"/>
    </row>
    <row r="257" spans="1:5" ht="15" x14ac:dyDescent="0.25">
      <c r="A257"/>
      <c r="B257"/>
      <c r="C257"/>
      <c r="D257"/>
      <c r="E257"/>
    </row>
    <row r="258" spans="1:5" ht="15" x14ac:dyDescent="0.25">
      <c r="A258"/>
      <c r="B258"/>
      <c r="C258"/>
      <c r="D258"/>
      <c r="E258"/>
    </row>
    <row r="259" spans="1:5" ht="15" x14ac:dyDescent="0.25">
      <c r="A259"/>
      <c r="B259"/>
      <c r="C259"/>
      <c r="D259"/>
      <c r="E259"/>
    </row>
    <row r="260" spans="1:5" ht="15" x14ac:dyDescent="0.25">
      <c r="A260"/>
      <c r="B260"/>
      <c r="C260"/>
      <c r="D260"/>
      <c r="E260"/>
    </row>
    <row r="261" spans="1:5" ht="15" x14ac:dyDescent="0.25">
      <c r="A261"/>
      <c r="B261"/>
      <c r="C261"/>
      <c r="D261"/>
      <c r="E261"/>
    </row>
    <row r="262" spans="1:5" ht="15" x14ac:dyDescent="0.25">
      <c r="A262"/>
      <c r="B262"/>
      <c r="C262"/>
      <c r="D262"/>
      <c r="E262"/>
    </row>
    <row r="263" spans="1:5" ht="15" x14ac:dyDescent="0.25">
      <c r="A263"/>
      <c r="B263"/>
      <c r="C263"/>
      <c r="D263"/>
      <c r="E263"/>
    </row>
    <row r="264" spans="1:5" ht="15" x14ac:dyDescent="0.25">
      <c r="A264"/>
      <c r="B264"/>
      <c r="C264"/>
      <c r="D264"/>
      <c r="E264"/>
    </row>
    <row r="265" spans="1:5" ht="15" x14ac:dyDescent="0.25">
      <c r="A265"/>
      <c r="B265"/>
      <c r="C265"/>
      <c r="D265"/>
      <c r="E265"/>
    </row>
    <row r="266" spans="1:5" ht="15" x14ac:dyDescent="0.25">
      <c r="A266"/>
      <c r="B266"/>
      <c r="C266"/>
      <c r="D266"/>
      <c r="E266"/>
    </row>
    <row r="267" spans="1:5" ht="15" x14ac:dyDescent="0.25">
      <c r="A267"/>
      <c r="B267"/>
      <c r="C267"/>
      <c r="D267"/>
      <c r="E267"/>
    </row>
    <row r="268" spans="1:5" ht="15" x14ac:dyDescent="0.25">
      <c r="A268"/>
      <c r="B268"/>
      <c r="C268"/>
      <c r="D268"/>
      <c r="E268"/>
    </row>
    <row r="269" spans="1:5" ht="15" x14ac:dyDescent="0.25">
      <c r="A269"/>
      <c r="B269"/>
      <c r="C269"/>
      <c r="D269"/>
      <c r="E269"/>
    </row>
    <row r="270" spans="1:5" ht="15" x14ac:dyDescent="0.25">
      <c r="A270"/>
      <c r="B270"/>
      <c r="C270"/>
      <c r="D270"/>
      <c r="E270"/>
    </row>
    <row r="271" spans="1:5" ht="15" x14ac:dyDescent="0.25">
      <c r="A271"/>
      <c r="B271"/>
      <c r="C271"/>
      <c r="D271"/>
      <c r="E271"/>
    </row>
    <row r="272" spans="1:5" ht="15" x14ac:dyDescent="0.25">
      <c r="A272"/>
      <c r="B272"/>
      <c r="C272"/>
      <c r="D272"/>
      <c r="E272"/>
    </row>
    <row r="273" spans="1:5" ht="15" x14ac:dyDescent="0.25">
      <c r="A273"/>
      <c r="B273"/>
      <c r="C273"/>
      <c r="D273"/>
      <c r="E273"/>
    </row>
    <row r="274" spans="1:5" ht="15" x14ac:dyDescent="0.25">
      <c r="A274"/>
      <c r="B274"/>
      <c r="C274"/>
      <c r="D274"/>
      <c r="E274"/>
    </row>
    <row r="275" spans="1:5" ht="15" x14ac:dyDescent="0.25">
      <c r="A275"/>
      <c r="B275"/>
      <c r="C275"/>
      <c r="D275"/>
      <c r="E275"/>
    </row>
    <row r="276" spans="1:5" ht="15" x14ac:dyDescent="0.25">
      <c r="A276"/>
      <c r="B276"/>
      <c r="C276"/>
      <c r="D276"/>
      <c r="E276"/>
    </row>
    <row r="277" spans="1:5" ht="15" x14ac:dyDescent="0.25">
      <c r="A277"/>
      <c r="B277"/>
      <c r="C277"/>
      <c r="D277"/>
      <c r="E277"/>
    </row>
    <row r="278" spans="1:5" ht="15" x14ac:dyDescent="0.25">
      <c r="A278"/>
      <c r="B278"/>
      <c r="C278"/>
      <c r="D278"/>
      <c r="E278"/>
    </row>
    <row r="279" spans="1:5" ht="15" x14ac:dyDescent="0.25">
      <c r="A279"/>
      <c r="B279"/>
      <c r="C279"/>
      <c r="D279"/>
      <c r="E279"/>
    </row>
    <row r="280" spans="1:5" ht="15" x14ac:dyDescent="0.25">
      <c r="A280"/>
      <c r="B280"/>
      <c r="C280"/>
      <c r="D280"/>
      <c r="E280"/>
    </row>
    <row r="281" spans="1:5" ht="15" x14ac:dyDescent="0.25">
      <c r="A281"/>
      <c r="B281"/>
      <c r="C281"/>
      <c r="D281"/>
      <c r="E281"/>
    </row>
    <row r="282" spans="1:5" ht="15" x14ac:dyDescent="0.25">
      <c r="A282"/>
      <c r="B282"/>
      <c r="C282"/>
      <c r="D282"/>
      <c r="E282"/>
    </row>
    <row r="283" spans="1:5" ht="15" x14ac:dyDescent="0.25">
      <c r="A283"/>
      <c r="B283"/>
      <c r="C283"/>
      <c r="D283"/>
      <c r="E283"/>
    </row>
    <row r="284" spans="1:5" ht="15" x14ac:dyDescent="0.25">
      <c r="A284"/>
      <c r="B284"/>
      <c r="C284"/>
      <c r="D284"/>
      <c r="E284"/>
    </row>
    <row r="285" spans="1:5" ht="15" x14ac:dyDescent="0.25">
      <c r="A285"/>
      <c r="B285"/>
      <c r="C285"/>
      <c r="D285"/>
      <c r="E285"/>
    </row>
    <row r="286" spans="1:5" ht="15" x14ac:dyDescent="0.25">
      <c r="A286"/>
      <c r="B286"/>
      <c r="C286"/>
      <c r="D286"/>
      <c r="E286"/>
    </row>
    <row r="287" spans="1:5" ht="15" x14ac:dyDescent="0.25">
      <c r="A287"/>
      <c r="B287"/>
      <c r="C287"/>
      <c r="D287"/>
      <c r="E287"/>
    </row>
    <row r="288" spans="1:5" ht="15" x14ac:dyDescent="0.25">
      <c r="A288"/>
      <c r="B288"/>
      <c r="C288"/>
      <c r="D288"/>
      <c r="E288"/>
    </row>
    <row r="289" spans="1:5" ht="15" x14ac:dyDescent="0.25">
      <c r="A289"/>
      <c r="B289"/>
      <c r="C289"/>
      <c r="D289"/>
      <c r="E289"/>
    </row>
    <row r="290" spans="1:5" ht="15" x14ac:dyDescent="0.25">
      <c r="A290"/>
      <c r="B290"/>
      <c r="C290"/>
      <c r="D290"/>
      <c r="E290"/>
    </row>
    <row r="291" spans="1:5" ht="15" x14ac:dyDescent="0.25">
      <c r="A291"/>
      <c r="B291"/>
      <c r="C291"/>
      <c r="D291"/>
      <c r="E291"/>
    </row>
    <row r="292" spans="1:5" ht="15" x14ac:dyDescent="0.25">
      <c r="A292"/>
      <c r="B292"/>
      <c r="C292"/>
      <c r="D292"/>
      <c r="E292"/>
    </row>
    <row r="293" spans="1:5" ht="15" x14ac:dyDescent="0.25">
      <c r="A293"/>
      <c r="B293"/>
      <c r="C293"/>
      <c r="D293"/>
      <c r="E293"/>
    </row>
    <row r="294" spans="1:5" ht="15" x14ac:dyDescent="0.25">
      <c r="A294"/>
      <c r="B294"/>
      <c r="C294"/>
      <c r="D294"/>
      <c r="E294"/>
    </row>
    <row r="295" spans="1:5" ht="15" x14ac:dyDescent="0.25">
      <c r="A295"/>
      <c r="B295"/>
      <c r="C295"/>
      <c r="D295"/>
      <c r="E295"/>
    </row>
    <row r="296" spans="1:5" ht="15" x14ac:dyDescent="0.25">
      <c r="A296"/>
      <c r="B296"/>
      <c r="C296"/>
      <c r="D296"/>
      <c r="E296"/>
    </row>
    <row r="297" spans="1:5" ht="15" x14ac:dyDescent="0.25">
      <c r="A297"/>
      <c r="B297"/>
      <c r="C297"/>
      <c r="D297"/>
      <c r="E297"/>
    </row>
    <row r="298" spans="1:5" ht="15" x14ac:dyDescent="0.25">
      <c r="A298"/>
      <c r="B298"/>
      <c r="C298"/>
      <c r="D298"/>
      <c r="E298"/>
    </row>
    <row r="299" spans="1:5" ht="15" x14ac:dyDescent="0.25">
      <c r="A299"/>
      <c r="B299"/>
      <c r="C299"/>
      <c r="D299"/>
      <c r="E299"/>
    </row>
    <row r="300" spans="1:5" ht="15" x14ac:dyDescent="0.25">
      <c r="A300"/>
      <c r="B300"/>
      <c r="C300"/>
      <c r="D300"/>
      <c r="E300"/>
    </row>
    <row r="301" spans="1:5" ht="15" x14ac:dyDescent="0.25">
      <c r="A301"/>
      <c r="B301"/>
      <c r="C301"/>
      <c r="D301"/>
      <c r="E301"/>
    </row>
    <row r="302" spans="1:5" ht="15" x14ac:dyDescent="0.25">
      <c r="A302"/>
      <c r="B302"/>
      <c r="C302"/>
      <c r="D302"/>
      <c r="E302"/>
    </row>
    <row r="303" spans="1:5" ht="15" x14ac:dyDescent="0.25">
      <c r="A303"/>
      <c r="B303"/>
      <c r="C303"/>
      <c r="D303"/>
      <c r="E303"/>
    </row>
    <row r="304" spans="1:5" ht="15" x14ac:dyDescent="0.25">
      <c r="A304"/>
      <c r="B304"/>
      <c r="C304"/>
      <c r="D304"/>
      <c r="E304"/>
    </row>
    <row r="305" spans="1:5" ht="15" x14ac:dyDescent="0.25">
      <c r="A305"/>
      <c r="B305"/>
      <c r="C305"/>
      <c r="D305"/>
      <c r="E305"/>
    </row>
    <row r="306" spans="1:5" ht="15" x14ac:dyDescent="0.25">
      <c r="A306"/>
      <c r="B306"/>
      <c r="C306"/>
      <c r="D306"/>
      <c r="E306"/>
    </row>
    <row r="307" spans="1:5" ht="15" x14ac:dyDescent="0.25">
      <c r="A307"/>
      <c r="B307"/>
      <c r="C307"/>
      <c r="D307"/>
      <c r="E307"/>
    </row>
    <row r="308" spans="1:5" ht="15" x14ac:dyDescent="0.25">
      <c r="A308"/>
      <c r="B308"/>
      <c r="C308"/>
      <c r="D308"/>
      <c r="E308"/>
    </row>
    <row r="309" spans="1:5" ht="15" x14ac:dyDescent="0.25">
      <c r="A309"/>
      <c r="B309"/>
      <c r="C309"/>
      <c r="D309"/>
      <c r="E309"/>
    </row>
    <row r="310" spans="1:5" ht="15" x14ac:dyDescent="0.25">
      <c r="A310"/>
      <c r="B310"/>
      <c r="C310"/>
      <c r="D310"/>
      <c r="E310"/>
    </row>
    <row r="311" spans="1:5" ht="15" x14ac:dyDescent="0.25">
      <c r="A311"/>
      <c r="B311"/>
      <c r="C311"/>
      <c r="D311"/>
      <c r="E311"/>
    </row>
    <row r="312" spans="1:5" ht="15" x14ac:dyDescent="0.25">
      <c r="A312"/>
      <c r="B312"/>
      <c r="C312"/>
      <c r="D312"/>
      <c r="E312"/>
    </row>
    <row r="313" spans="1:5" ht="15" x14ac:dyDescent="0.25">
      <c r="A313"/>
      <c r="B313"/>
      <c r="C313"/>
      <c r="D313"/>
      <c r="E313"/>
    </row>
    <row r="314" spans="1:5" ht="15" x14ac:dyDescent="0.25">
      <c r="A314"/>
      <c r="B314"/>
      <c r="C314"/>
      <c r="D314"/>
      <c r="E314"/>
    </row>
    <row r="315" spans="1:5" ht="15" x14ac:dyDescent="0.25">
      <c r="A315"/>
      <c r="B315"/>
      <c r="C315"/>
      <c r="D315"/>
      <c r="E315"/>
    </row>
    <row r="316" spans="1:5" ht="15" x14ac:dyDescent="0.25">
      <c r="A316"/>
      <c r="B316"/>
      <c r="C316"/>
      <c r="D316"/>
      <c r="E316"/>
    </row>
    <row r="317" spans="1:5" ht="15" x14ac:dyDescent="0.25">
      <c r="A317"/>
      <c r="B317"/>
      <c r="C317"/>
      <c r="D317"/>
      <c r="E317"/>
    </row>
  </sheetData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B285-4D8A-422D-B14D-C9D102330CDA}">
  <sheetPr codeName="Tabelle1"/>
  <dimension ref="A1:J2972"/>
  <sheetViews>
    <sheetView workbookViewId="0">
      <pane xSplit="1" topLeftCell="B1" activePane="topRight" state="frozenSplit"/>
      <selection pane="topRight"/>
    </sheetView>
  </sheetViews>
  <sheetFormatPr defaultColWidth="11.42578125" defaultRowHeight="12.75" x14ac:dyDescent="0.2"/>
  <cols>
    <col min="1" max="2" width="11.5703125" style="74" customWidth="1"/>
    <col min="3" max="3" width="5.5703125" style="74" customWidth="1"/>
    <col min="4" max="4" width="8.5703125" style="74" customWidth="1"/>
    <col min="5" max="5" width="7.5703125" style="74" customWidth="1"/>
    <col min="6" max="6" width="20.5703125" style="74" customWidth="1"/>
    <col min="7" max="7" width="15.5703125" style="74" customWidth="1"/>
    <col min="8" max="8" width="10.5703125" style="74" customWidth="1"/>
    <col min="9" max="9" width="5.5703125" style="74" customWidth="1"/>
    <col min="10" max="10" width="4.5703125" style="74" customWidth="1"/>
    <col min="11" max="254" width="11.42578125" style="74"/>
    <col min="255" max="255" width="8.5703125" style="74" customWidth="1"/>
    <col min="256" max="256" width="18.5703125" style="74" customWidth="1"/>
    <col min="257" max="258" width="11.5703125" style="74" customWidth="1"/>
    <col min="259" max="259" width="5.5703125" style="74" customWidth="1"/>
    <col min="260" max="260" width="8.5703125" style="74" customWidth="1"/>
    <col min="261" max="261" width="7.5703125" style="74" customWidth="1"/>
    <col min="262" max="262" width="20.5703125" style="74" customWidth="1"/>
    <col min="263" max="263" width="15.5703125" style="74" customWidth="1"/>
    <col min="264" max="264" width="10.5703125" style="74" customWidth="1"/>
    <col min="265" max="265" width="5.5703125" style="74" customWidth="1"/>
    <col min="266" max="266" width="4.5703125" style="74" customWidth="1"/>
    <col min="267" max="510" width="11.42578125" style="74"/>
    <col min="511" max="511" width="8.5703125" style="74" customWidth="1"/>
    <col min="512" max="512" width="18.5703125" style="74" customWidth="1"/>
    <col min="513" max="514" width="11.5703125" style="74" customWidth="1"/>
    <col min="515" max="515" width="5.5703125" style="74" customWidth="1"/>
    <col min="516" max="516" width="8.5703125" style="74" customWidth="1"/>
    <col min="517" max="517" width="7.5703125" style="74" customWidth="1"/>
    <col min="518" max="518" width="20.5703125" style="74" customWidth="1"/>
    <col min="519" max="519" width="15.5703125" style="74" customWidth="1"/>
    <col min="520" max="520" width="10.5703125" style="74" customWidth="1"/>
    <col min="521" max="521" width="5.5703125" style="74" customWidth="1"/>
    <col min="522" max="522" width="4.5703125" style="74" customWidth="1"/>
    <col min="523" max="766" width="11.42578125" style="74"/>
    <col min="767" max="767" width="8.5703125" style="74" customWidth="1"/>
    <col min="768" max="768" width="18.5703125" style="74" customWidth="1"/>
    <col min="769" max="770" width="11.5703125" style="74" customWidth="1"/>
    <col min="771" max="771" width="5.5703125" style="74" customWidth="1"/>
    <col min="772" max="772" width="8.5703125" style="74" customWidth="1"/>
    <col min="773" max="773" width="7.5703125" style="74" customWidth="1"/>
    <col min="774" max="774" width="20.5703125" style="74" customWidth="1"/>
    <col min="775" max="775" width="15.5703125" style="74" customWidth="1"/>
    <col min="776" max="776" width="10.5703125" style="74" customWidth="1"/>
    <col min="777" max="777" width="5.5703125" style="74" customWidth="1"/>
    <col min="778" max="778" width="4.5703125" style="74" customWidth="1"/>
    <col min="779" max="1022" width="11.42578125" style="74"/>
    <col min="1023" max="1023" width="8.5703125" style="74" customWidth="1"/>
    <col min="1024" max="1024" width="18.5703125" style="74" customWidth="1"/>
    <col min="1025" max="1026" width="11.5703125" style="74" customWidth="1"/>
    <col min="1027" max="1027" width="5.5703125" style="74" customWidth="1"/>
    <col min="1028" max="1028" width="8.5703125" style="74" customWidth="1"/>
    <col min="1029" max="1029" width="7.5703125" style="74" customWidth="1"/>
    <col min="1030" max="1030" width="20.5703125" style="74" customWidth="1"/>
    <col min="1031" max="1031" width="15.5703125" style="74" customWidth="1"/>
    <col min="1032" max="1032" width="10.5703125" style="74" customWidth="1"/>
    <col min="1033" max="1033" width="5.5703125" style="74" customWidth="1"/>
    <col min="1034" max="1034" width="4.5703125" style="74" customWidth="1"/>
    <col min="1035" max="1278" width="11.42578125" style="74"/>
    <col min="1279" max="1279" width="8.5703125" style="74" customWidth="1"/>
    <col min="1280" max="1280" width="18.5703125" style="74" customWidth="1"/>
    <col min="1281" max="1282" width="11.5703125" style="74" customWidth="1"/>
    <col min="1283" max="1283" width="5.5703125" style="74" customWidth="1"/>
    <col min="1284" max="1284" width="8.5703125" style="74" customWidth="1"/>
    <col min="1285" max="1285" width="7.5703125" style="74" customWidth="1"/>
    <col min="1286" max="1286" width="20.5703125" style="74" customWidth="1"/>
    <col min="1287" max="1287" width="15.5703125" style="74" customWidth="1"/>
    <col min="1288" max="1288" width="10.5703125" style="74" customWidth="1"/>
    <col min="1289" max="1289" width="5.5703125" style="74" customWidth="1"/>
    <col min="1290" max="1290" width="4.5703125" style="74" customWidth="1"/>
    <col min="1291" max="1534" width="11.42578125" style="74"/>
    <col min="1535" max="1535" width="8.5703125" style="74" customWidth="1"/>
    <col min="1536" max="1536" width="18.5703125" style="74" customWidth="1"/>
    <col min="1537" max="1538" width="11.5703125" style="74" customWidth="1"/>
    <col min="1539" max="1539" width="5.5703125" style="74" customWidth="1"/>
    <col min="1540" max="1540" width="8.5703125" style="74" customWidth="1"/>
    <col min="1541" max="1541" width="7.5703125" style="74" customWidth="1"/>
    <col min="1542" max="1542" width="20.5703125" style="74" customWidth="1"/>
    <col min="1543" max="1543" width="15.5703125" style="74" customWidth="1"/>
    <col min="1544" max="1544" width="10.5703125" style="74" customWidth="1"/>
    <col min="1545" max="1545" width="5.5703125" style="74" customWidth="1"/>
    <col min="1546" max="1546" width="4.5703125" style="74" customWidth="1"/>
    <col min="1547" max="1790" width="11.42578125" style="74"/>
    <col min="1791" max="1791" width="8.5703125" style="74" customWidth="1"/>
    <col min="1792" max="1792" width="18.5703125" style="74" customWidth="1"/>
    <col min="1793" max="1794" width="11.5703125" style="74" customWidth="1"/>
    <col min="1795" max="1795" width="5.5703125" style="74" customWidth="1"/>
    <col min="1796" max="1796" width="8.5703125" style="74" customWidth="1"/>
    <col min="1797" max="1797" width="7.5703125" style="74" customWidth="1"/>
    <col min="1798" max="1798" width="20.5703125" style="74" customWidth="1"/>
    <col min="1799" max="1799" width="15.5703125" style="74" customWidth="1"/>
    <col min="1800" max="1800" width="10.5703125" style="74" customWidth="1"/>
    <col min="1801" max="1801" width="5.5703125" style="74" customWidth="1"/>
    <col min="1802" max="1802" width="4.5703125" style="74" customWidth="1"/>
    <col min="1803" max="2046" width="11.42578125" style="74"/>
    <col min="2047" max="2047" width="8.5703125" style="74" customWidth="1"/>
    <col min="2048" max="2048" width="18.5703125" style="74" customWidth="1"/>
    <col min="2049" max="2050" width="11.5703125" style="74" customWidth="1"/>
    <col min="2051" max="2051" width="5.5703125" style="74" customWidth="1"/>
    <col min="2052" max="2052" width="8.5703125" style="74" customWidth="1"/>
    <col min="2053" max="2053" width="7.5703125" style="74" customWidth="1"/>
    <col min="2054" max="2054" width="20.5703125" style="74" customWidth="1"/>
    <col min="2055" max="2055" width="15.5703125" style="74" customWidth="1"/>
    <col min="2056" max="2056" width="10.5703125" style="74" customWidth="1"/>
    <col min="2057" max="2057" width="5.5703125" style="74" customWidth="1"/>
    <col min="2058" max="2058" width="4.5703125" style="74" customWidth="1"/>
    <col min="2059" max="2302" width="11.42578125" style="74"/>
    <col min="2303" max="2303" width="8.5703125" style="74" customWidth="1"/>
    <col min="2304" max="2304" width="18.5703125" style="74" customWidth="1"/>
    <col min="2305" max="2306" width="11.5703125" style="74" customWidth="1"/>
    <col min="2307" max="2307" width="5.5703125" style="74" customWidth="1"/>
    <col min="2308" max="2308" width="8.5703125" style="74" customWidth="1"/>
    <col min="2309" max="2309" width="7.5703125" style="74" customWidth="1"/>
    <col min="2310" max="2310" width="20.5703125" style="74" customWidth="1"/>
    <col min="2311" max="2311" width="15.5703125" style="74" customWidth="1"/>
    <col min="2312" max="2312" width="10.5703125" style="74" customWidth="1"/>
    <col min="2313" max="2313" width="5.5703125" style="74" customWidth="1"/>
    <col min="2314" max="2314" width="4.5703125" style="74" customWidth="1"/>
    <col min="2315" max="2558" width="11.42578125" style="74"/>
    <col min="2559" max="2559" width="8.5703125" style="74" customWidth="1"/>
    <col min="2560" max="2560" width="18.5703125" style="74" customWidth="1"/>
    <col min="2561" max="2562" width="11.5703125" style="74" customWidth="1"/>
    <col min="2563" max="2563" width="5.5703125" style="74" customWidth="1"/>
    <col min="2564" max="2564" width="8.5703125" style="74" customWidth="1"/>
    <col min="2565" max="2565" width="7.5703125" style="74" customWidth="1"/>
    <col min="2566" max="2566" width="20.5703125" style="74" customWidth="1"/>
    <col min="2567" max="2567" width="15.5703125" style="74" customWidth="1"/>
    <col min="2568" max="2568" width="10.5703125" style="74" customWidth="1"/>
    <col min="2569" max="2569" width="5.5703125" style="74" customWidth="1"/>
    <col min="2570" max="2570" width="4.5703125" style="74" customWidth="1"/>
    <col min="2571" max="2814" width="11.42578125" style="74"/>
    <col min="2815" max="2815" width="8.5703125" style="74" customWidth="1"/>
    <col min="2816" max="2816" width="18.5703125" style="74" customWidth="1"/>
    <col min="2817" max="2818" width="11.5703125" style="74" customWidth="1"/>
    <col min="2819" max="2819" width="5.5703125" style="74" customWidth="1"/>
    <col min="2820" max="2820" width="8.5703125" style="74" customWidth="1"/>
    <col min="2821" max="2821" width="7.5703125" style="74" customWidth="1"/>
    <col min="2822" max="2822" width="20.5703125" style="74" customWidth="1"/>
    <col min="2823" max="2823" width="15.5703125" style="74" customWidth="1"/>
    <col min="2824" max="2824" width="10.5703125" style="74" customWidth="1"/>
    <col min="2825" max="2825" width="5.5703125" style="74" customWidth="1"/>
    <col min="2826" max="2826" width="4.5703125" style="74" customWidth="1"/>
    <col min="2827" max="3070" width="11.42578125" style="74"/>
    <col min="3071" max="3071" width="8.5703125" style="74" customWidth="1"/>
    <col min="3072" max="3072" width="18.5703125" style="74" customWidth="1"/>
    <col min="3073" max="3074" width="11.5703125" style="74" customWidth="1"/>
    <col min="3075" max="3075" width="5.5703125" style="74" customWidth="1"/>
    <col min="3076" max="3076" width="8.5703125" style="74" customWidth="1"/>
    <col min="3077" max="3077" width="7.5703125" style="74" customWidth="1"/>
    <col min="3078" max="3078" width="20.5703125" style="74" customWidth="1"/>
    <col min="3079" max="3079" width="15.5703125" style="74" customWidth="1"/>
    <col min="3080" max="3080" width="10.5703125" style="74" customWidth="1"/>
    <col min="3081" max="3081" width="5.5703125" style="74" customWidth="1"/>
    <col min="3082" max="3082" width="4.5703125" style="74" customWidth="1"/>
    <col min="3083" max="3326" width="11.42578125" style="74"/>
    <col min="3327" max="3327" width="8.5703125" style="74" customWidth="1"/>
    <col min="3328" max="3328" width="18.5703125" style="74" customWidth="1"/>
    <col min="3329" max="3330" width="11.5703125" style="74" customWidth="1"/>
    <col min="3331" max="3331" width="5.5703125" style="74" customWidth="1"/>
    <col min="3332" max="3332" width="8.5703125" style="74" customWidth="1"/>
    <col min="3333" max="3333" width="7.5703125" style="74" customWidth="1"/>
    <col min="3334" max="3334" width="20.5703125" style="74" customWidth="1"/>
    <col min="3335" max="3335" width="15.5703125" style="74" customWidth="1"/>
    <col min="3336" max="3336" width="10.5703125" style="74" customWidth="1"/>
    <col min="3337" max="3337" width="5.5703125" style="74" customWidth="1"/>
    <col min="3338" max="3338" width="4.5703125" style="74" customWidth="1"/>
    <col min="3339" max="3582" width="11.42578125" style="74"/>
    <col min="3583" max="3583" width="8.5703125" style="74" customWidth="1"/>
    <col min="3584" max="3584" width="18.5703125" style="74" customWidth="1"/>
    <col min="3585" max="3586" width="11.5703125" style="74" customWidth="1"/>
    <col min="3587" max="3587" width="5.5703125" style="74" customWidth="1"/>
    <col min="3588" max="3588" width="8.5703125" style="74" customWidth="1"/>
    <col min="3589" max="3589" width="7.5703125" style="74" customWidth="1"/>
    <col min="3590" max="3590" width="20.5703125" style="74" customWidth="1"/>
    <col min="3591" max="3591" width="15.5703125" style="74" customWidth="1"/>
    <col min="3592" max="3592" width="10.5703125" style="74" customWidth="1"/>
    <col min="3593" max="3593" width="5.5703125" style="74" customWidth="1"/>
    <col min="3594" max="3594" width="4.5703125" style="74" customWidth="1"/>
    <col min="3595" max="3838" width="11.42578125" style="74"/>
    <col min="3839" max="3839" width="8.5703125" style="74" customWidth="1"/>
    <col min="3840" max="3840" width="18.5703125" style="74" customWidth="1"/>
    <col min="3841" max="3842" width="11.5703125" style="74" customWidth="1"/>
    <col min="3843" max="3843" width="5.5703125" style="74" customWidth="1"/>
    <col min="3844" max="3844" width="8.5703125" style="74" customWidth="1"/>
    <col min="3845" max="3845" width="7.5703125" style="74" customWidth="1"/>
    <col min="3846" max="3846" width="20.5703125" style="74" customWidth="1"/>
    <col min="3847" max="3847" width="15.5703125" style="74" customWidth="1"/>
    <col min="3848" max="3848" width="10.5703125" style="74" customWidth="1"/>
    <col min="3849" max="3849" width="5.5703125" style="74" customWidth="1"/>
    <col min="3850" max="3850" width="4.5703125" style="74" customWidth="1"/>
    <col min="3851" max="4094" width="11.42578125" style="74"/>
    <col min="4095" max="4095" width="8.5703125" style="74" customWidth="1"/>
    <col min="4096" max="4096" width="18.5703125" style="74" customWidth="1"/>
    <col min="4097" max="4098" width="11.5703125" style="74" customWidth="1"/>
    <col min="4099" max="4099" width="5.5703125" style="74" customWidth="1"/>
    <col min="4100" max="4100" width="8.5703125" style="74" customWidth="1"/>
    <col min="4101" max="4101" width="7.5703125" style="74" customWidth="1"/>
    <col min="4102" max="4102" width="20.5703125" style="74" customWidth="1"/>
    <col min="4103" max="4103" width="15.5703125" style="74" customWidth="1"/>
    <col min="4104" max="4104" width="10.5703125" style="74" customWidth="1"/>
    <col min="4105" max="4105" width="5.5703125" style="74" customWidth="1"/>
    <col min="4106" max="4106" width="4.5703125" style="74" customWidth="1"/>
    <col min="4107" max="4350" width="11.42578125" style="74"/>
    <col min="4351" max="4351" width="8.5703125" style="74" customWidth="1"/>
    <col min="4352" max="4352" width="18.5703125" style="74" customWidth="1"/>
    <col min="4353" max="4354" width="11.5703125" style="74" customWidth="1"/>
    <col min="4355" max="4355" width="5.5703125" style="74" customWidth="1"/>
    <col min="4356" max="4356" width="8.5703125" style="74" customWidth="1"/>
    <col min="4357" max="4357" width="7.5703125" style="74" customWidth="1"/>
    <col min="4358" max="4358" width="20.5703125" style="74" customWidth="1"/>
    <col min="4359" max="4359" width="15.5703125" style="74" customWidth="1"/>
    <col min="4360" max="4360" width="10.5703125" style="74" customWidth="1"/>
    <col min="4361" max="4361" width="5.5703125" style="74" customWidth="1"/>
    <col min="4362" max="4362" width="4.5703125" style="74" customWidth="1"/>
    <col min="4363" max="4606" width="11.42578125" style="74"/>
    <col min="4607" max="4607" width="8.5703125" style="74" customWidth="1"/>
    <col min="4608" max="4608" width="18.5703125" style="74" customWidth="1"/>
    <col min="4609" max="4610" width="11.5703125" style="74" customWidth="1"/>
    <col min="4611" max="4611" width="5.5703125" style="74" customWidth="1"/>
    <col min="4612" max="4612" width="8.5703125" style="74" customWidth="1"/>
    <col min="4613" max="4613" width="7.5703125" style="74" customWidth="1"/>
    <col min="4614" max="4614" width="20.5703125" style="74" customWidth="1"/>
    <col min="4615" max="4615" width="15.5703125" style="74" customWidth="1"/>
    <col min="4616" max="4616" width="10.5703125" style="74" customWidth="1"/>
    <col min="4617" max="4617" width="5.5703125" style="74" customWidth="1"/>
    <col min="4618" max="4618" width="4.5703125" style="74" customWidth="1"/>
    <col min="4619" max="4862" width="11.42578125" style="74"/>
    <col min="4863" max="4863" width="8.5703125" style="74" customWidth="1"/>
    <col min="4864" max="4864" width="18.5703125" style="74" customWidth="1"/>
    <col min="4865" max="4866" width="11.5703125" style="74" customWidth="1"/>
    <col min="4867" max="4867" width="5.5703125" style="74" customWidth="1"/>
    <col min="4868" max="4868" width="8.5703125" style="74" customWidth="1"/>
    <col min="4869" max="4869" width="7.5703125" style="74" customWidth="1"/>
    <col min="4870" max="4870" width="20.5703125" style="74" customWidth="1"/>
    <col min="4871" max="4871" width="15.5703125" style="74" customWidth="1"/>
    <col min="4872" max="4872" width="10.5703125" style="74" customWidth="1"/>
    <col min="4873" max="4873" width="5.5703125" style="74" customWidth="1"/>
    <col min="4874" max="4874" width="4.5703125" style="74" customWidth="1"/>
    <col min="4875" max="5118" width="11.42578125" style="74"/>
    <col min="5119" max="5119" width="8.5703125" style="74" customWidth="1"/>
    <col min="5120" max="5120" width="18.5703125" style="74" customWidth="1"/>
    <col min="5121" max="5122" width="11.5703125" style="74" customWidth="1"/>
    <col min="5123" max="5123" width="5.5703125" style="74" customWidth="1"/>
    <col min="5124" max="5124" width="8.5703125" style="74" customWidth="1"/>
    <col min="5125" max="5125" width="7.5703125" style="74" customWidth="1"/>
    <col min="5126" max="5126" width="20.5703125" style="74" customWidth="1"/>
    <col min="5127" max="5127" width="15.5703125" style="74" customWidth="1"/>
    <col min="5128" max="5128" width="10.5703125" style="74" customWidth="1"/>
    <col min="5129" max="5129" width="5.5703125" style="74" customWidth="1"/>
    <col min="5130" max="5130" width="4.5703125" style="74" customWidth="1"/>
    <col min="5131" max="5374" width="11.42578125" style="74"/>
    <col min="5375" max="5375" width="8.5703125" style="74" customWidth="1"/>
    <col min="5376" max="5376" width="18.5703125" style="74" customWidth="1"/>
    <col min="5377" max="5378" width="11.5703125" style="74" customWidth="1"/>
    <col min="5379" max="5379" width="5.5703125" style="74" customWidth="1"/>
    <col min="5380" max="5380" width="8.5703125" style="74" customWidth="1"/>
    <col min="5381" max="5381" width="7.5703125" style="74" customWidth="1"/>
    <col min="5382" max="5382" width="20.5703125" style="74" customWidth="1"/>
    <col min="5383" max="5383" width="15.5703125" style="74" customWidth="1"/>
    <col min="5384" max="5384" width="10.5703125" style="74" customWidth="1"/>
    <col min="5385" max="5385" width="5.5703125" style="74" customWidth="1"/>
    <col min="5386" max="5386" width="4.5703125" style="74" customWidth="1"/>
    <col min="5387" max="5630" width="11.42578125" style="74"/>
    <col min="5631" max="5631" width="8.5703125" style="74" customWidth="1"/>
    <col min="5632" max="5632" width="18.5703125" style="74" customWidth="1"/>
    <col min="5633" max="5634" width="11.5703125" style="74" customWidth="1"/>
    <col min="5635" max="5635" width="5.5703125" style="74" customWidth="1"/>
    <col min="5636" max="5636" width="8.5703125" style="74" customWidth="1"/>
    <col min="5637" max="5637" width="7.5703125" style="74" customWidth="1"/>
    <col min="5638" max="5638" width="20.5703125" style="74" customWidth="1"/>
    <col min="5639" max="5639" width="15.5703125" style="74" customWidth="1"/>
    <col min="5640" max="5640" width="10.5703125" style="74" customWidth="1"/>
    <col min="5641" max="5641" width="5.5703125" style="74" customWidth="1"/>
    <col min="5642" max="5642" width="4.5703125" style="74" customWidth="1"/>
    <col min="5643" max="5886" width="11.42578125" style="74"/>
    <col min="5887" max="5887" width="8.5703125" style="74" customWidth="1"/>
    <col min="5888" max="5888" width="18.5703125" style="74" customWidth="1"/>
    <col min="5889" max="5890" width="11.5703125" style="74" customWidth="1"/>
    <col min="5891" max="5891" width="5.5703125" style="74" customWidth="1"/>
    <col min="5892" max="5892" width="8.5703125" style="74" customWidth="1"/>
    <col min="5893" max="5893" width="7.5703125" style="74" customWidth="1"/>
    <col min="5894" max="5894" width="20.5703125" style="74" customWidth="1"/>
    <col min="5895" max="5895" width="15.5703125" style="74" customWidth="1"/>
    <col min="5896" max="5896" width="10.5703125" style="74" customWidth="1"/>
    <col min="5897" max="5897" width="5.5703125" style="74" customWidth="1"/>
    <col min="5898" max="5898" width="4.5703125" style="74" customWidth="1"/>
    <col min="5899" max="6142" width="11.42578125" style="74"/>
    <col min="6143" max="6143" width="8.5703125" style="74" customWidth="1"/>
    <col min="6144" max="6144" width="18.5703125" style="74" customWidth="1"/>
    <col min="6145" max="6146" width="11.5703125" style="74" customWidth="1"/>
    <col min="6147" max="6147" width="5.5703125" style="74" customWidth="1"/>
    <col min="6148" max="6148" width="8.5703125" style="74" customWidth="1"/>
    <col min="6149" max="6149" width="7.5703125" style="74" customWidth="1"/>
    <col min="6150" max="6150" width="20.5703125" style="74" customWidth="1"/>
    <col min="6151" max="6151" width="15.5703125" style="74" customWidth="1"/>
    <col min="6152" max="6152" width="10.5703125" style="74" customWidth="1"/>
    <col min="6153" max="6153" width="5.5703125" style="74" customWidth="1"/>
    <col min="6154" max="6154" width="4.5703125" style="74" customWidth="1"/>
    <col min="6155" max="6398" width="11.42578125" style="74"/>
    <col min="6399" max="6399" width="8.5703125" style="74" customWidth="1"/>
    <col min="6400" max="6400" width="18.5703125" style="74" customWidth="1"/>
    <col min="6401" max="6402" width="11.5703125" style="74" customWidth="1"/>
    <col min="6403" max="6403" width="5.5703125" style="74" customWidth="1"/>
    <col min="6404" max="6404" width="8.5703125" style="74" customWidth="1"/>
    <col min="6405" max="6405" width="7.5703125" style="74" customWidth="1"/>
    <col min="6406" max="6406" width="20.5703125" style="74" customWidth="1"/>
    <col min="6407" max="6407" width="15.5703125" style="74" customWidth="1"/>
    <col min="6408" max="6408" width="10.5703125" style="74" customWidth="1"/>
    <col min="6409" max="6409" width="5.5703125" style="74" customWidth="1"/>
    <col min="6410" max="6410" width="4.5703125" style="74" customWidth="1"/>
    <col min="6411" max="6654" width="11.42578125" style="74"/>
    <col min="6655" max="6655" width="8.5703125" style="74" customWidth="1"/>
    <col min="6656" max="6656" width="18.5703125" style="74" customWidth="1"/>
    <col min="6657" max="6658" width="11.5703125" style="74" customWidth="1"/>
    <col min="6659" max="6659" width="5.5703125" style="74" customWidth="1"/>
    <col min="6660" max="6660" width="8.5703125" style="74" customWidth="1"/>
    <col min="6661" max="6661" width="7.5703125" style="74" customWidth="1"/>
    <col min="6662" max="6662" width="20.5703125" style="74" customWidth="1"/>
    <col min="6663" max="6663" width="15.5703125" style="74" customWidth="1"/>
    <col min="6664" max="6664" width="10.5703125" style="74" customWidth="1"/>
    <col min="6665" max="6665" width="5.5703125" style="74" customWidth="1"/>
    <col min="6666" max="6666" width="4.5703125" style="74" customWidth="1"/>
    <col min="6667" max="6910" width="11.42578125" style="74"/>
    <col min="6911" max="6911" width="8.5703125" style="74" customWidth="1"/>
    <col min="6912" max="6912" width="18.5703125" style="74" customWidth="1"/>
    <col min="6913" max="6914" width="11.5703125" style="74" customWidth="1"/>
    <col min="6915" max="6915" width="5.5703125" style="74" customWidth="1"/>
    <col min="6916" max="6916" width="8.5703125" style="74" customWidth="1"/>
    <col min="6917" max="6917" width="7.5703125" style="74" customWidth="1"/>
    <col min="6918" max="6918" width="20.5703125" style="74" customWidth="1"/>
    <col min="6919" max="6919" width="15.5703125" style="74" customWidth="1"/>
    <col min="6920" max="6920" width="10.5703125" style="74" customWidth="1"/>
    <col min="6921" max="6921" width="5.5703125" style="74" customWidth="1"/>
    <col min="6922" max="6922" width="4.5703125" style="74" customWidth="1"/>
    <col min="6923" max="7166" width="11.42578125" style="74"/>
    <col min="7167" max="7167" width="8.5703125" style="74" customWidth="1"/>
    <col min="7168" max="7168" width="18.5703125" style="74" customWidth="1"/>
    <col min="7169" max="7170" width="11.5703125" style="74" customWidth="1"/>
    <col min="7171" max="7171" width="5.5703125" style="74" customWidth="1"/>
    <col min="7172" max="7172" width="8.5703125" style="74" customWidth="1"/>
    <col min="7173" max="7173" width="7.5703125" style="74" customWidth="1"/>
    <col min="7174" max="7174" width="20.5703125" style="74" customWidth="1"/>
    <col min="7175" max="7175" width="15.5703125" style="74" customWidth="1"/>
    <col min="7176" max="7176" width="10.5703125" style="74" customWidth="1"/>
    <col min="7177" max="7177" width="5.5703125" style="74" customWidth="1"/>
    <col min="7178" max="7178" width="4.5703125" style="74" customWidth="1"/>
    <col min="7179" max="7422" width="11.42578125" style="74"/>
    <col min="7423" max="7423" width="8.5703125" style="74" customWidth="1"/>
    <col min="7424" max="7424" width="18.5703125" style="74" customWidth="1"/>
    <col min="7425" max="7426" width="11.5703125" style="74" customWidth="1"/>
    <col min="7427" max="7427" width="5.5703125" style="74" customWidth="1"/>
    <col min="7428" max="7428" width="8.5703125" style="74" customWidth="1"/>
    <col min="7429" max="7429" width="7.5703125" style="74" customWidth="1"/>
    <col min="7430" max="7430" width="20.5703125" style="74" customWidth="1"/>
    <col min="7431" max="7431" width="15.5703125" style="74" customWidth="1"/>
    <col min="7432" max="7432" width="10.5703125" style="74" customWidth="1"/>
    <col min="7433" max="7433" width="5.5703125" style="74" customWidth="1"/>
    <col min="7434" max="7434" width="4.5703125" style="74" customWidth="1"/>
    <col min="7435" max="7678" width="11.42578125" style="74"/>
    <col min="7679" max="7679" width="8.5703125" style="74" customWidth="1"/>
    <col min="7680" max="7680" width="18.5703125" style="74" customWidth="1"/>
    <col min="7681" max="7682" width="11.5703125" style="74" customWidth="1"/>
    <col min="7683" max="7683" width="5.5703125" style="74" customWidth="1"/>
    <col min="7684" max="7684" width="8.5703125" style="74" customWidth="1"/>
    <col min="7685" max="7685" width="7.5703125" style="74" customWidth="1"/>
    <col min="7686" max="7686" width="20.5703125" style="74" customWidth="1"/>
    <col min="7687" max="7687" width="15.5703125" style="74" customWidth="1"/>
    <col min="7688" max="7688" width="10.5703125" style="74" customWidth="1"/>
    <col min="7689" max="7689" width="5.5703125" style="74" customWidth="1"/>
    <col min="7690" max="7690" width="4.5703125" style="74" customWidth="1"/>
    <col min="7691" max="7934" width="11.42578125" style="74"/>
    <col min="7935" max="7935" width="8.5703125" style="74" customWidth="1"/>
    <col min="7936" max="7936" width="18.5703125" style="74" customWidth="1"/>
    <col min="7937" max="7938" width="11.5703125" style="74" customWidth="1"/>
    <col min="7939" max="7939" width="5.5703125" style="74" customWidth="1"/>
    <col min="7940" max="7940" width="8.5703125" style="74" customWidth="1"/>
    <col min="7941" max="7941" width="7.5703125" style="74" customWidth="1"/>
    <col min="7942" max="7942" width="20.5703125" style="74" customWidth="1"/>
    <col min="7943" max="7943" width="15.5703125" style="74" customWidth="1"/>
    <col min="7944" max="7944" width="10.5703125" style="74" customWidth="1"/>
    <col min="7945" max="7945" width="5.5703125" style="74" customWidth="1"/>
    <col min="7946" max="7946" width="4.5703125" style="74" customWidth="1"/>
    <col min="7947" max="8190" width="11.42578125" style="74"/>
    <col min="8191" max="8191" width="8.5703125" style="74" customWidth="1"/>
    <col min="8192" max="8192" width="18.5703125" style="74" customWidth="1"/>
    <col min="8193" max="8194" width="11.5703125" style="74" customWidth="1"/>
    <col min="8195" max="8195" width="5.5703125" style="74" customWidth="1"/>
    <col min="8196" max="8196" width="8.5703125" style="74" customWidth="1"/>
    <col min="8197" max="8197" width="7.5703125" style="74" customWidth="1"/>
    <col min="8198" max="8198" width="20.5703125" style="74" customWidth="1"/>
    <col min="8199" max="8199" width="15.5703125" style="74" customWidth="1"/>
    <col min="8200" max="8200" width="10.5703125" style="74" customWidth="1"/>
    <col min="8201" max="8201" width="5.5703125" style="74" customWidth="1"/>
    <col min="8202" max="8202" width="4.5703125" style="74" customWidth="1"/>
    <col min="8203" max="8446" width="11.42578125" style="74"/>
    <col min="8447" max="8447" width="8.5703125" style="74" customWidth="1"/>
    <col min="8448" max="8448" width="18.5703125" style="74" customWidth="1"/>
    <col min="8449" max="8450" width="11.5703125" style="74" customWidth="1"/>
    <col min="8451" max="8451" width="5.5703125" style="74" customWidth="1"/>
    <col min="8452" max="8452" width="8.5703125" style="74" customWidth="1"/>
    <col min="8453" max="8453" width="7.5703125" style="74" customWidth="1"/>
    <col min="8454" max="8454" width="20.5703125" style="74" customWidth="1"/>
    <col min="8455" max="8455" width="15.5703125" style="74" customWidth="1"/>
    <col min="8456" max="8456" width="10.5703125" style="74" customWidth="1"/>
    <col min="8457" max="8457" width="5.5703125" style="74" customWidth="1"/>
    <col min="8458" max="8458" width="4.5703125" style="74" customWidth="1"/>
    <col min="8459" max="8702" width="11.42578125" style="74"/>
    <col min="8703" max="8703" width="8.5703125" style="74" customWidth="1"/>
    <col min="8704" max="8704" width="18.5703125" style="74" customWidth="1"/>
    <col min="8705" max="8706" width="11.5703125" style="74" customWidth="1"/>
    <col min="8707" max="8707" width="5.5703125" style="74" customWidth="1"/>
    <col min="8708" max="8708" width="8.5703125" style="74" customWidth="1"/>
    <col min="8709" max="8709" width="7.5703125" style="74" customWidth="1"/>
    <col min="8710" max="8710" width="20.5703125" style="74" customWidth="1"/>
    <col min="8711" max="8711" width="15.5703125" style="74" customWidth="1"/>
    <col min="8712" max="8712" width="10.5703125" style="74" customWidth="1"/>
    <col min="8713" max="8713" width="5.5703125" style="74" customWidth="1"/>
    <col min="8714" max="8714" width="4.5703125" style="74" customWidth="1"/>
    <col min="8715" max="8958" width="11.42578125" style="74"/>
    <col min="8959" max="8959" width="8.5703125" style="74" customWidth="1"/>
    <col min="8960" max="8960" width="18.5703125" style="74" customWidth="1"/>
    <col min="8961" max="8962" width="11.5703125" style="74" customWidth="1"/>
    <col min="8963" max="8963" width="5.5703125" style="74" customWidth="1"/>
    <col min="8964" max="8964" width="8.5703125" style="74" customWidth="1"/>
    <col min="8965" max="8965" width="7.5703125" style="74" customWidth="1"/>
    <col min="8966" max="8966" width="20.5703125" style="74" customWidth="1"/>
    <col min="8967" max="8967" width="15.5703125" style="74" customWidth="1"/>
    <col min="8968" max="8968" width="10.5703125" style="74" customWidth="1"/>
    <col min="8969" max="8969" width="5.5703125" style="74" customWidth="1"/>
    <col min="8970" max="8970" width="4.5703125" style="74" customWidth="1"/>
    <col min="8971" max="9214" width="11.42578125" style="74"/>
    <col min="9215" max="9215" width="8.5703125" style="74" customWidth="1"/>
    <col min="9216" max="9216" width="18.5703125" style="74" customWidth="1"/>
    <col min="9217" max="9218" width="11.5703125" style="74" customWidth="1"/>
    <col min="9219" max="9219" width="5.5703125" style="74" customWidth="1"/>
    <col min="9220" max="9220" width="8.5703125" style="74" customWidth="1"/>
    <col min="9221" max="9221" width="7.5703125" style="74" customWidth="1"/>
    <col min="9222" max="9222" width="20.5703125" style="74" customWidth="1"/>
    <col min="9223" max="9223" width="15.5703125" style="74" customWidth="1"/>
    <col min="9224" max="9224" width="10.5703125" style="74" customWidth="1"/>
    <col min="9225" max="9225" width="5.5703125" style="74" customWidth="1"/>
    <col min="9226" max="9226" width="4.5703125" style="74" customWidth="1"/>
    <col min="9227" max="9470" width="11.42578125" style="74"/>
    <col min="9471" max="9471" width="8.5703125" style="74" customWidth="1"/>
    <col min="9472" max="9472" width="18.5703125" style="74" customWidth="1"/>
    <col min="9473" max="9474" width="11.5703125" style="74" customWidth="1"/>
    <col min="9475" max="9475" width="5.5703125" style="74" customWidth="1"/>
    <col min="9476" max="9476" width="8.5703125" style="74" customWidth="1"/>
    <col min="9477" max="9477" width="7.5703125" style="74" customWidth="1"/>
    <col min="9478" max="9478" width="20.5703125" style="74" customWidth="1"/>
    <col min="9479" max="9479" width="15.5703125" style="74" customWidth="1"/>
    <col min="9480" max="9480" width="10.5703125" style="74" customWidth="1"/>
    <col min="9481" max="9481" width="5.5703125" style="74" customWidth="1"/>
    <col min="9482" max="9482" width="4.5703125" style="74" customWidth="1"/>
    <col min="9483" max="9726" width="11.42578125" style="74"/>
    <col min="9727" max="9727" width="8.5703125" style="74" customWidth="1"/>
    <col min="9728" max="9728" width="18.5703125" style="74" customWidth="1"/>
    <col min="9729" max="9730" width="11.5703125" style="74" customWidth="1"/>
    <col min="9731" max="9731" width="5.5703125" style="74" customWidth="1"/>
    <col min="9732" max="9732" width="8.5703125" style="74" customWidth="1"/>
    <col min="9733" max="9733" width="7.5703125" style="74" customWidth="1"/>
    <col min="9734" max="9734" width="20.5703125" style="74" customWidth="1"/>
    <col min="9735" max="9735" width="15.5703125" style="74" customWidth="1"/>
    <col min="9736" max="9736" width="10.5703125" style="74" customWidth="1"/>
    <col min="9737" max="9737" width="5.5703125" style="74" customWidth="1"/>
    <col min="9738" max="9738" width="4.5703125" style="74" customWidth="1"/>
    <col min="9739" max="9982" width="11.42578125" style="74"/>
    <col min="9983" max="9983" width="8.5703125" style="74" customWidth="1"/>
    <col min="9984" max="9984" width="18.5703125" style="74" customWidth="1"/>
    <col min="9985" max="9986" width="11.5703125" style="74" customWidth="1"/>
    <col min="9987" max="9987" width="5.5703125" style="74" customWidth="1"/>
    <col min="9988" max="9988" width="8.5703125" style="74" customWidth="1"/>
    <col min="9989" max="9989" width="7.5703125" style="74" customWidth="1"/>
    <col min="9990" max="9990" width="20.5703125" style="74" customWidth="1"/>
    <col min="9991" max="9991" width="15.5703125" style="74" customWidth="1"/>
    <col min="9992" max="9992" width="10.5703125" style="74" customWidth="1"/>
    <col min="9993" max="9993" width="5.5703125" style="74" customWidth="1"/>
    <col min="9994" max="9994" width="4.5703125" style="74" customWidth="1"/>
    <col min="9995" max="10238" width="11.42578125" style="74"/>
    <col min="10239" max="10239" width="8.5703125" style="74" customWidth="1"/>
    <col min="10240" max="10240" width="18.5703125" style="74" customWidth="1"/>
    <col min="10241" max="10242" width="11.5703125" style="74" customWidth="1"/>
    <col min="10243" max="10243" width="5.5703125" style="74" customWidth="1"/>
    <col min="10244" max="10244" width="8.5703125" style="74" customWidth="1"/>
    <col min="10245" max="10245" width="7.5703125" style="74" customWidth="1"/>
    <col min="10246" max="10246" width="20.5703125" style="74" customWidth="1"/>
    <col min="10247" max="10247" width="15.5703125" style="74" customWidth="1"/>
    <col min="10248" max="10248" width="10.5703125" style="74" customWidth="1"/>
    <col min="10249" max="10249" width="5.5703125" style="74" customWidth="1"/>
    <col min="10250" max="10250" width="4.5703125" style="74" customWidth="1"/>
    <col min="10251" max="10494" width="11.42578125" style="74"/>
    <col min="10495" max="10495" width="8.5703125" style="74" customWidth="1"/>
    <col min="10496" max="10496" width="18.5703125" style="74" customWidth="1"/>
    <col min="10497" max="10498" width="11.5703125" style="74" customWidth="1"/>
    <col min="10499" max="10499" width="5.5703125" style="74" customWidth="1"/>
    <col min="10500" max="10500" width="8.5703125" style="74" customWidth="1"/>
    <col min="10501" max="10501" width="7.5703125" style="74" customWidth="1"/>
    <col min="10502" max="10502" width="20.5703125" style="74" customWidth="1"/>
    <col min="10503" max="10503" width="15.5703125" style="74" customWidth="1"/>
    <col min="10504" max="10504" width="10.5703125" style="74" customWidth="1"/>
    <col min="10505" max="10505" width="5.5703125" style="74" customWidth="1"/>
    <col min="10506" max="10506" width="4.5703125" style="74" customWidth="1"/>
    <col min="10507" max="10750" width="11.42578125" style="74"/>
    <col min="10751" max="10751" width="8.5703125" style="74" customWidth="1"/>
    <col min="10752" max="10752" width="18.5703125" style="74" customWidth="1"/>
    <col min="10753" max="10754" width="11.5703125" style="74" customWidth="1"/>
    <col min="10755" max="10755" width="5.5703125" style="74" customWidth="1"/>
    <col min="10756" max="10756" width="8.5703125" style="74" customWidth="1"/>
    <col min="10757" max="10757" width="7.5703125" style="74" customWidth="1"/>
    <col min="10758" max="10758" width="20.5703125" style="74" customWidth="1"/>
    <col min="10759" max="10759" width="15.5703125" style="74" customWidth="1"/>
    <col min="10760" max="10760" width="10.5703125" style="74" customWidth="1"/>
    <col min="10761" max="10761" width="5.5703125" style="74" customWidth="1"/>
    <col min="10762" max="10762" width="4.5703125" style="74" customWidth="1"/>
    <col min="10763" max="11006" width="11.42578125" style="74"/>
    <col min="11007" max="11007" width="8.5703125" style="74" customWidth="1"/>
    <col min="11008" max="11008" width="18.5703125" style="74" customWidth="1"/>
    <col min="11009" max="11010" width="11.5703125" style="74" customWidth="1"/>
    <col min="11011" max="11011" width="5.5703125" style="74" customWidth="1"/>
    <col min="11012" max="11012" width="8.5703125" style="74" customWidth="1"/>
    <col min="11013" max="11013" width="7.5703125" style="74" customWidth="1"/>
    <col min="11014" max="11014" width="20.5703125" style="74" customWidth="1"/>
    <col min="11015" max="11015" width="15.5703125" style="74" customWidth="1"/>
    <col min="11016" max="11016" width="10.5703125" style="74" customWidth="1"/>
    <col min="11017" max="11017" width="5.5703125" style="74" customWidth="1"/>
    <col min="11018" max="11018" width="4.5703125" style="74" customWidth="1"/>
    <col min="11019" max="11262" width="11.42578125" style="74"/>
    <col min="11263" max="11263" width="8.5703125" style="74" customWidth="1"/>
    <col min="11264" max="11264" width="18.5703125" style="74" customWidth="1"/>
    <col min="11265" max="11266" width="11.5703125" style="74" customWidth="1"/>
    <col min="11267" max="11267" width="5.5703125" style="74" customWidth="1"/>
    <col min="11268" max="11268" width="8.5703125" style="74" customWidth="1"/>
    <col min="11269" max="11269" width="7.5703125" style="74" customWidth="1"/>
    <col min="11270" max="11270" width="20.5703125" style="74" customWidth="1"/>
    <col min="11271" max="11271" width="15.5703125" style="74" customWidth="1"/>
    <col min="11272" max="11272" width="10.5703125" style="74" customWidth="1"/>
    <col min="11273" max="11273" width="5.5703125" style="74" customWidth="1"/>
    <col min="11274" max="11274" width="4.5703125" style="74" customWidth="1"/>
    <col min="11275" max="11518" width="11.42578125" style="74"/>
    <col min="11519" max="11519" width="8.5703125" style="74" customWidth="1"/>
    <col min="11520" max="11520" width="18.5703125" style="74" customWidth="1"/>
    <col min="11521" max="11522" width="11.5703125" style="74" customWidth="1"/>
    <col min="11523" max="11523" width="5.5703125" style="74" customWidth="1"/>
    <col min="11524" max="11524" width="8.5703125" style="74" customWidth="1"/>
    <col min="11525" max="11525" width="7.5703125" style="74" customWidth="1"/>
    <col min="11526" max="11526" width="20.5703125" style="74" customWidth="1"/>
    <col min="11527" max="11527" width="15.5703125" style="74" customWidth="1"/>
    <col min="11528" max="11528" width="10.5703125" style="74" customWidth="1"/>
    <col min="11529" max="11529" width="5.5703125" style="74" customWidth="1"/>
    <col min="11530" max="11530" width="4.5703125" style="74" customWidth="1"/>
    <col min="11531" max="11774" width="11.42578125" style="74"/>
    <col min="11775" max="11775" width="8.5703125" style="74" customWidth="1"/>
    <col min="11776" max="11776" width="18.5703125" style="74" customWidth="1"/>
    <col min="11777" max="11778" width="11.5703125" style="74" customWidth="1"/>
    <col min="11779" max="11779" width="5.5703125" style="74" customWidth="1"/>
    <col min="11780" max="11780" width="8.5703125" style="74" customWidth="1"/>
    <col min="11781" max="11781" width="7.5703125" style="74" customWidth="1"/>
    <col min="11782" max="11782" width="20.5703125" style="74" customWidth="1"/>
    <col min="11783" max="11783" width="15.5703125" style="74" customWidth="1"/>
    <col min="11784" max="11784" width="10.5703125" style="74" customWidth="1"/>
    <col min="11785" max="11785" width="5.5703125" style="74" customWidth="1"/>
    <col min="11786" max="11786" width="4.5703125" style="74" customWidth="1"/>
    <col min="11787" max="12030" width="11.42578125" style="74"/>
    <col min="12031" max="12031" width="8.5703125" style="74" customWidth="1"/>
    <col min="12032" max="12032" width="18.5703125" style="74" customWidth="1"/>
    <col min="12033" max="12034" width="11.5703125" style="74" customWidth="1"/>
    <col min="12035" max="12035" width="5.5703125" style="74" customWidth="1"/>
    <col min="12036" max="12036" width="8.5703125" style="74" customWidth="1"/>
    <col min="12037" max="12037" width="7.5703125" style="74" customWidth="1"/>
    <col min="12038" max="12038" width="20.5703125" style="74" customWidth="1"/>
    <col min="12039" max="12039" width="15.5703125" style="74" customWidth="1"/>
    <col min="12040" max="12040" width="10.5703125" style="74" customWidth="1"/>
    <col min="12041" max="12041" width="5.5703125" style="74" customWidth="1"/>
    <col min="12042" max="12042" width="4.5703125" style="74" customWidth="1"/>
    <col min="12043" max="12286" width="11.42578125" style="74"/>
    <col min="12287" max="12287" width="8.5703125" style="74" customWidth="1"/>
    <col min="12288" max="12288" width="18.5703125" style="74" customWidth="1"/>
    <col min="12289" max="12290" width="11.5703125" style="74" customWidth="1"/>
    <col min="12291" max="12291" width="5.5703125" style="74" customWidth="1"/>
    <col min="12292" max="12292" width="8.5703125" style="74" customWidth="1"/>
    <col min="12293" max="12293" width="7.5703125" style="74" customWidth="1"/>
    <col min="12294" max="12294" width="20.5703125" style="74" customWidth="1"/>
    <col min="12295" max="12295" width="15.5703125" style="74" customWidth="1"/>
    <col min="12296" max="12296" width="10.5703125" style="74" customWidth="1"/>
    <col min="12297" max="12297" width="5.5703125" style="74" customWidth="1"/>
    <col min="12298" max="12298" width="4.5703125" style="74" customWidth="1"/>
    <col min="12299" max="12542" width="11.42578125" style="74"/>
    <col min="12543" max="12543" width="8.5703125" style="74" customWidth="1"/>
    <col min="12544" max="12544" width="18.5703125" style="74" customWidth="1"/>
    <col min="12545" max="12546" width="11.5703125" style="74" customWidth="1"/>
    <col min="12547" max="12547" width="5.5703125" style="74" customWidth="1"/>
    <col min="12548" max="12548" width="8.5703125" style="74" customWidth="1"/>
    <col min="12549" max="12549" width="7.5703125" style="74" customWidth="1"/>
    <col min="12550" max="12550" width="20.5703125" style="74" customWidth="1"/>
    <col min="12551" max="12551" width="15.5703125" style="74" customWidth="1"/>
    <col min="12552" max="12552" width="10.5703125" style="74" customWidth="1"/>
    <col min="12553" max="12553" width="5.5703125" style="74" customWidth="1"/>
    <col min="12554" max="12554" width="4.5703125" style="74" customWidth="1"/>
    <col min="12555" max="12798" width="11.42578125" style="74"/>
    <col min="12799" max="12799" width="8.5703125" style="74" customWidth="1"/>
    <col min="12800" max="12800" width="18.5703125" style="74" customWidth="1"/>
    <col min="12801" max="12802" width="11.5703125" style="74" customWidth="1"/>
    <col min="12803" max="12803" width="5.5703125" style="74" customWidth="1"/>
    <col min="12804" max="12804" width="8.5703125" style="74" customWidth="1"/>
    <col min="12805" max="12805" width="7.5703125" style="74" customWidth="1"/>
    <col min="12806" max="12806" width="20.5703125" style="74" customWidth="1"/>
    <col min="12807" max="12807" width="15.5703125" style="74" customWidth="1"/>
    <col min="12808" max="12808" width="10.5703125" style="74" customWidth="1"/>
    <col min="12809" max="12809" width="5.5703125" style="74" customWidth="1"/>
    <col min="12810" max="12810" width="4.5703125" style="74" customWidth="1"/>
    <col min="12811" max="13054" width="11.42578125" style="74"/>
    <col min="13055" max="13055" width="8.5703125" style="74" customWidth="1"/>
    <col min="13056" max="13056" width="18.5703125" style="74" customWidth="1"/>
    <col min="13057" max="13058" width="11.5703125" style="74" customWidth="1"/>
    <col min="13059" max="13059" width="5.5703125" style="74" customWidth="1"/>
    <col min="13060" max="13060" width="8.5703125" style="74" customWidth="1"/>
    <col min="13061" max="13061" width="7.5703125" style="74" customWidth="1"/>
    <col min="13062" max="13062" width="20.5703125" style="74" customWidth="1"/>
    <col min="13063" max="13063" width="15.5703125" style="74" customWidth="1"/>
    <col min="13064" max="13064" width="10.5703125" style="74" customWidth="1"/>
    <col min="13065" max="13065" width="5.5703125" style="74" customWidth="1"/>
    <col min="13066" max="13066" width="4.5703125" style="74" customWidth="1"/>
    <col min="13067" max="13310" width="11.42578125" style="74"/>
    <col min="13311" max="13311" width="8.5703125" style="74" customWidth="1"/>
    <col min="13312" max="13312" width="18.5703125" style="74" customWidth="1"/>
    <col min="13313" max="13314" width="11.5703125" style="74" customWidth="1"/>
    <col min="13315" max="13315" width="5.5703125" style="74" customWidth="1"/>
    <col min="13316" max="13316" width="8.5703125" style="74" customWidth="1"/>
    <col min="13317" max="13317" width="7.5703125" style="74" customWidth="1"/>
    <col min="13318" max="13318" width="20.5703125" style="74" customWidth="1"/>
    <col min="13319" max="13319" width="15.5703125" style="74" customWidth="1"/>
    <col min="13320" max="13320" width="10.5703125" style="74" customWidth="1"/>
    <col min="13321" max="13321" width="5.5703125" style="74" customWidth="1"/>
    <col min="13322" max="13322" width="4.5703125" style="74" customWidth="1"/>
    <col min="13323" max="13566" width="11.42578125" style="74"/>
    <col min="13567" max="13567" width="8.5703125" style="74" customWidth="1"/>
    <col min="13568" max="13568" width="18.5703125" style="74" customWidth="1"/>
    <col min="13569" max="13570" width="11.5703125" style="74" customWidth="1"/>
    <col min="13571" max="13571" width="5.5703125" style="74" customWidth="1"/>
    <col min="13572" max="13572" width="8.5703125" style="74" customWidth="1"/>
    <col min="13573" max="13573" width="7.5703125" style="74" customWidth="1"/>
    <col min="13574" max="13574" width="20.5703125" style="74" customWidth="1"/>
    <col min="13575" max="13575" width="15.5703125" style="74" customWidth="1"/>
    <col min="13576" max="13576" width="10.5703125" style="74" customWidth="1"/>
    <col min="13577" max="13577" width="5.5703125" style="74" customWidth="1"/>
    <col min="13578" max="13578" width="4.5703125" style="74" customWidth="1"/>
    <col min="13579" max="13822" width="11.42578125" style="74"/>
    <col min="13823" max="13823" width="8.5703125" style="74" customWidth="1"/>
    <col min="13824" max="13824" width="18.5703125" style="74" customWidth="1"/>
    <col min="13825" max="13826" width="11.5703125" style="74" customWidth="1"/>
    <col min="13827" max="13827" width="5.5703125" style="74" customWidth="1"/>
    <col min="13828" max="13828" width="8.5703125" style="74" customWidth="1"/>
    <col min="13829" max="13829" width="7.5703125" style="74" customWidth="1"/>
    <col min="13830" max="13830" width="20.5703125" style="74" customWidth="1"/>
    <col min="13831" max="13831" width="15.5703125" style="74" customWidth="1"/>
    <col min="13832" max="13832" width="10.5703125" style="74" customWidth="1"/>
    <col min="13833" max="13833" width="5.5703125" style="74" customWidth="1"/>
    <col min="13834" max="13834" width="4.5703125" style="74" customWidth="1"/>
    <col min="13835" max="14078" width="11.42578125" style="74"/>
    <col min="14079" max="14079" width="8.5703125" style="74" customWidth="1"/>
    <col min="14080" max="14080" width="18.5703125" style="74" customWidth="1"/>
    <col min="14081" max="14082" width="11.5703125" style="74" customWidth="1"/>
    <col min="14083" max="14083" width="5.5703125" style="74" customWidth="1"/>
    <col min="14084" max="14084" width="8.5703125" style="74" customWidth="1"/>
    <col min="14085" max="14085" width="7.5703125" style="74" customWidth="1"/>
    <col min="14086" max="14086" width="20.5703125" style="74" customWidth="1"/>
    <col min="14087" max="14087" width="15.5703125" style="74" customWidth="1"/>
    <col min="14088" max="14088" width="10.5703125" style="74" customWidth="1"/>
    <col min="14089" max="14089" width="5.5703125" style="74" customWidth="1"/>
    <col min="14090" max="14090" width="4.5703125" style="74" customWidth="1"/>
    <col min="14091" max="14334" width="11.42578125" style="74"/>
    <col min="14335" max="14335" width="8.5703125" style="74" customWidth="1"/>
    <col min="14336" max="14336" width="18.5703125" style="74" customWidth="1"/>
    <col min="14337" max="14338" width="11.5703125" style="74" customWidth="1"/>
    <col min="14339" max="14339" width="5.5703125" style="74" customWidth="1"/>
    <col min="14340" max="14340" width="8.5703125" style="74" customWidth="1"/>
    <col min="14341" max="14341" width="7.5703125" style="74" customWidth="1"/>
    <col min="14342" max="14342" width="20.5703125" style="74" customWidth="1"/>
    <col min="14343" max="14343" width="15.5703125" style="74" customWidth="1"/>
    <col min="14344" max="14344" width="10.5703125" style="74" customWidth="1"/>
    <col min="14345" max="14345" width="5.5703125" style="74" customWidth="1"/>
    <col min="14346" max="14346" width="4.5703125" style="74" customWidth="1"/>
    <col min="14347" max="14590" width="11.42578125" style="74"/>
    <col min="14591" max="14591" width="8.5703125" style="74" customWidth="1"/>
    <col min="14592" max="14592" width="18.5703125" style="74" customWidth="1"/>
    <col min="14593" max="14594" width="11.5703125" style="74" customWidth="1"/>
    <col min="14595" max="14595" width="5.5703125" style="74" customWidth="1"/>
    <col min="14596" max="14596" width="8.5703125" style="74" customWidth="1"/>
    <col min="14597" max="14597" width="7.5703125" style="74" customWidth="1"/>
    <col min="14598" max="14598" width="20.5703125" style="74" customWidth="1"/>
    <col min="14599" max="14599" width="15.5703125" style="74" customWidth="1"/>
    <col min="14600" max="14600" width="10.5703125" style="74" customWidth="1"/>
    <col min="14601" max="14601" width="5.5703125" style="74" customWidth="1"/>
    <col min="14602" max="14602" width="4.5703125" style="74" customWidth="1"/>
    <col min="14603" max="14846" width="11.42578125" style="74"/>
    <col min="14847" max="14847" width="8.5703125" style="74" customWidth="1"/>
    <col min="14848" max="14848" width="18.5703125" style="74" customWidth="1"/>
    <col min="14849" max="14850" width="11.5703125" style="74" customWidth="1"/>
    <col min="14851" max="14851" width="5.5703125" style="74" customWidth="1"/>
    <col min="14852" max="14852" width="8.5703125" style="74" customWidth="1"/>
    <col min="14853" max="14853" width="7.5703125" style="74" customWidth="1"/>
    <col min="14854" max="14854" width="20.5703125" style="74" customWidth="1"/>
    <col min="14855" max="14855" width="15.5703125" style="74" customWidth="1"/>
    <col min="14856" max="14856" width="10.5703125" style="74" customWidth="1"/>
    <col min="14857" max="14857" width="5.5703125" style="74" customWidth="1"/>
    <col min="14858" max="14858" width="4.5703125" style="74" customWidth="1"/>
    <col min="14859" max="15102" width="11.42578125" style="74"/>
    <col min="15103" max="15103" width="8.5703125" style="74" customWidth="1"/>
    <col min="15104" max="15104" width="18.5703125" style="74" customWidth="1"/>
    <col min="15105" max="15106" width="11.5703125" style="74" customWidth="1"/>
    <col min="15107" max="15107" width="5.5703125" style="74" customWidth="1"/>
    <col min="15108" max="15108" width="8.5703125" style="74" customWidth="1"/>
    <col min="15109" max="15109" width="7.5703125" style="74" customWidth="1"/>
    <col min="15110" max="15110" width="20.5703125" style="74" customWidth="1"/>
    <col min="15111" max="15111" width="15.5703125" style="74" customWidth="1"/>
    <col min="15112" max="15112" width="10.5703125" style="74" customWidth="1"/>
    <col min="15113" max="15113" width="5.5703125" style="74" customWidth="1"/>
    <col min="15114" max="15114" width="4.5703125" style="74" customWidth="1"/>
    <col min="15115" max="15358" width="11.42578125" style="74"/>
    <col min="15359" max="15359" width="8.5703125" style="74" customWidth="1"/>
    <col min="15360" max="15360" width="18.5703125" style="74" customWidth="1"/>
    <col min="15361" max="15362" width="11.5703125" style="74" customWidth="1"/>
    <col min="15363" max="15363" width="5.5703125" style="74" customWidth="1"/>
    <col min="15364" max="15364" width="8.5703125" style="74" customWidth="1"/>
    <col min="15365" max="15365" width="7.5703125" style="74" customWidth="1"/>
    <col min="15366" max="15366" width="20.5703125" style="74" customWidth="1"/>
    <col min="15367" max="15367" width="15.5703125" style="74" customWidth="1"/>
    <col min="15368" max="15368" width="10.5703125" style="74" customWidth="1"/>
    <col min="15369" max="15369" width="5.5703125" style="74" customWidth="1"/>
    <col min="15370" max="15370" width="4.5703125" style="74" customWidth="1"/>
    <col min="15371" max="15614" width="11.42578125" style="74"/>
    <col min="15615" max="15615" width="8.5703125" style="74" customWidth="1"/>
    <col min="15616" max="15616" width="18.5703125" style="74" customWidth="1"/>
    <col min="15617" max="15618" width="11.5703125" style="74" customWidth="1"/>
    <col min="15619" max="15619" width="5.5703125" style="74" customWidth="1"/>
    <col min="15620" max="15620" width="8.5703125" style="74" customWidth="1"/>
    <col min="15621" max="15621" width="7.5703125" style="74" customWidth="1"/>
    <col min="15622" max="15622" width="20.5703125" style="74" customWidth="1"/>
    <col min="15623" max="15623" width="15.5703125" style="74" customWidth="1"/>
    <col min="15624" max="15624" width="10.5703125" style="74" customWidth="1"/>
    <col min="15625" max="15625" width="5.5703125" style="74" customWidth="1"/>
    <col min="15626" max="15626" width="4.5703125" style="74" customWidth="1"/>
    <col min="15627" max="15870" width="11.42578125" style="74"/>
    <col min="15871" max="15871" width="8.5703125" style="74" customWidth="1"/>
    <col min="15872" max="15872" width="18.5703125" style="74" customWidth="1"/>
    <col min="15873" max="15874" width="11.5703125" style="74" customWidth="1"/>
    <col min="15875" max="15875" width="5.5703125" style="74" customWidth="1"/>
    <col min="15876" max="15876" width="8.5703125" style="74" customWidth="1"/>
    <col min="15877" max="15877" width="7.5703125" style="74" customWidth="1"/>
    <col min="15878" max="15878" width="20.5703125" style="74" customWidth="1"/>
    <col min="15879" max="15879" width="15.5703125" style="74" customWidth="1"/>
    <col min="15880" max="15880" width="10.5703125" style="74" customWidth="1"/>
    <col min="15881" max="15881" width="5.5703125" style="74" customWidth="1"/>
    <col min="15882" max="15882" width="4.5703125" style="74" customWidth="1"/>
    <col min="15883" max="16126" width="11.42578125" style="74"/>
    <col min="16127" max="16127" width="8.5703125" style="74" customWidth="1"/>
    <col min="16128" max="16128" width="18.5703125" style="74" customWidth="1"/>
    <col min="16129" max="16130" width="11.5703125" style="74" customWidth="1"/>
    <col min="16131" max="16131" width="5.5703125" style="74" customWidth="1"/>
    <col min="16132" max="16132" width="8.5703125" style="74" customWidth="1"/>
    <col min="16133" max="16133" width="7.5703125" style="74" customWidth="1"/>
    <col min="16134" max="16134" width="20.5703125" style="74" customWidth="1"/>
    <col min="16135" max="16135" width="15.5703125" style="74" customWidth="1"/>
    <col min="16136" max="16136" width="10.5703125" style="74" customWidth="1"/>
    <col min="16137" max="16137" width="5.5703125" style="74" customWidth="1"/>
    <col min="16138" max="16138" width="4.5703125" style="74" customWidth="1"/>
    <col min="16139" max="16384" width="11.42578125" style="74"/>
  </cols>
  <sheetData>
    <row r="1" spans="1:10" x14ac:dyDescent="0.2">
      <c r="A1" s="243" t="s">
        <v>409</v>
      </c>
    </row>
    <row r="2" spans="1:10" x14ac:dyDescent="0.2">
      <c r="A2" s="243" t="s">
        <v>398</v>
      </c>
    </row>
    <row r="3" spans="1:10" x14ac:dyDescent="0.2">
      <c r="A3" s="73" t="s">
        <v>317</v>
      </c>
      <c r="B3" s="72" t="s">
        <v>332</v>
      </c>
      <c r="C3" s="73" t="s">
        <v>333</v>
      </c>
      <c r="D3" s="73" t="s">
        <v>334</v>
      </c>
      <c r="E3" s="73" t="s">
        <v>335</v>
      </c>
      <c r="F3" s="73" t="s">
        <v>336</v>
      </c>
      <c r="G3" s="73" t="s">
        <v>337</v>
      </c>
      <c r="H3" s="73" t="s">
        <v>315</v>
      </c>
      <c r="I3" s="73" t="s">
        <v>338</v>
      </c>
      <c r="J3" s="73" t="s">
        <v>339</v>
      </c>
    </row>
    <row r="4" spans="1:10" x14ac:dyDescent="0.2">
      <c r="A4" s="75">
        <v>44799</v>
      </c>
      <c r="B4" s="76">
        <v>44788</v>
      </c>
      <c r="C4" s="77">
        <v>2</v>
      </c>
      <c r="D4" s="78" t="s">
        <v>340</v>
      </c>
      <c r="E4" s="78" t="s">
        <v>223</v>
      </c>
      <c r="F4" s="78" t="s">
        <v>341</v>
      </c>
      <c r="G4" s="78" t="s">
        <v>342</v>
      </c>
      <c r="H4" s="78" t="s">
        <v>299</v>
      </c>
      <c r="I4" s="78" t="s">
        <v>223</v>
      </c>
      <c r="J4" s="78" t="s">
        <v>223</v>
      </c>
    </row>
    <row r="5" spans="1:10" x14ac:dyDescent="0.2">
      <c r="A5" s="79">
        <v>44799</v>
      </c>
      <c r="B5" s="76">
        <v>44790</v>
      </c>
      <c r="C5" s="80">
        <v>1</v>
      </c>
      <c r="D5" s="81" t="s">
        <v>340</v>
      </c>
      <c r="E5" s="81" t="s">
        <v>223</v>
      </c>
      <c r="F5" s="81" t="s">
        <v>341</v>
      </c>
      <c r="G5" s="81" t="s">
        <v>342</v>
      </c>
      <c r="H5" s="81" t="s">
        <v>299</v>
      </c>
      <c r="I5" s="81" t="s">
        <v>223</v>
      </c>
      <c r="J5" s="81" t="s">
        <v>223</v>
      </c>
    </row>
    <row r="6" spans="1:10" x14ac:dyDescent="0.2">
      <c r="A6" s="79">
        <v>44799</v>
      </c>
      <c r="B6" s="76">
        <v>44792</v>
      </c>
      <c r="C6" s="80">
        <v>2</v>
      </c>
      <c r="D6" s="81" t="s">
        <v>340</v>
      </c>
      <c r="E6" s="81" t="s">
        <v>223</v>
      </c>
      <c r="F6" s="81" t="s">
        <v>341</v>
      </c>
      <c r="G6" s="81" t="s">
        <v>342</v>
      </c>
      <c r="H6" s="81" t="s">
        <v>299</v>
      </c>
      <c r="I6" s="81" t="s">
        <v>223</v>
      </c>
      <c r="J6" s="81" t="s">
        <v>223</v>
      </c>
    </row>
    <row r="7" spans="1:10" x14ac:dyDescent="0.2">
      <c r="A7" s="79">
        <v>44799</v>
      </c>
      <c r="B7" s="76">
        <v>44795</v>
      </c>
      <c r="C7" s="80">
        <v>1</v>
      </c>
      <c r="D7" s="81" t="s">
        <v>340</v>
      </c>
      <c r="E7" s="81" t="s">
        <v>223</v>
      </c>
      <c r="F7" s="81" t="s">
        <v>341</v>
      </c>
      <c r="G7" s="81" t="s">
        <v>342</v>
      </c>
      <c r="H7" s="81" t="s">
        <v>299</v>
      </c>
      <c r="I7" s="81" t="s">
        <v>223</v>
      </c>
      <c r="J7" s="81" t="s">
        <v>223</v>
      </c>
    </row>
    <row r="8" spans="1:10" x14ac:dyDescent="0.2">
      <c r="A8" s="79">
        <v>44799</v>
      </c>
      <c r="B8" s="76">
        <v>44796</v>
      </c>
      <c r="C8" s="80">
        <v>1</v>
      </c>
      <c r="D8" s="81" t="s">
        <v>340</v>
      </c>
      <c r="E8" s="81" t="s">
        <v>223</v>
      </c>
      <c r="F8" s="81" t="s">
        <v>341</v>
      </c>
      <c r="G8" s="81" t="s">
        <v>342</v>
      </c>
      <c r="H8" s="81" t="s">
        <v>299</v>
      </c>
      <c r="I8" s="81" t="s">
        <v>223</v>
      </c>
      <c r="J8" s="81" t="s">
        <v>223</v>
      </c>
    </row>
    <row r="9" spans="1:10" x14ac:dyDescent="0.2">
      <c r="A9" s="79">
        <v>44799</v>
      </c>
      <c r="B9" s="76">
        <v>44797</v>
      </c>
      <c r="C9" s="80">
        <v>1</v>
      </c>
      <c r="D9" s="81" t="s">
        <v>340</v>
      </c>
      <c r="E9" s="81" t="s">
        <v>223</v>
      </c>
      <c r="F9" s="81" t="s">
        <v>341</v>
      </c>
      <c r="G9" s="81" t="s">
        <v>342</v>
      </c>
      <c r="H9" s="81" t="s">
        <v>299</v>
      </c>
      <c r="I9" s="81" t="s">
        <v>223</v>
      </c>
      <c r="J9" s="81" t="s">
        <v>223</v>
      </c>
    </row>
    <row r="10" spans="1:10" x14ac:dyDescent="0.2">
      <c r="A10" s="79">
        <v>44799</v>
      </c>
      <c r="B10" s="76">
        <v>44798</v>
      </c>
      <c r="C10" s="80">
        <v>1</v>
      </c>
      <c r="D10" s="81" t="s">
        <v>340</v>
      </c>
      <c r="E10" s="81" t="s">
        <v>223</v>
      </c>
      <c r="F10" s="81" t="s">
        <v>341</v>
      </c>
      <c r="G10" s="81" t="s">
        <v>342</v>
      </c>
      <c r="H10" s="81" t="s">
        <v>299</v>
      </c>
      <c r="I10" s="81" t="s">
        <v>223</v>
      </c>
      <c r="J10" s="81" t="s">
        <v>223</v>
      </c>
    </row>
    <row r="11" spans="1:10" x14ac:dyDescent="0.2">
      <c r="A11" s="79">
        <v>44704</v>
      </c>
      <c r="B11" s="76">
        <v>44694</v>
      </c>
      <c r="C11" s="80">
        <v>2</v>
      </c>
      <c r="D11" s="81" t="s">
        <v>343</v>
      </c>
      <c r="E11" s="81" t="s">
        <v>223</v>
      </c>
      <c r="F11" s="81" t="s">
        <v>344</v>
      </c>
      <c r="G11" s="81" t="s">
        <v>345</v>
      </c>
      <c r="H11" s="81" t="s">
        <v>310</v>
      </c>
      <c r="I11" s="81" t="s">
        <v>223</v>
      </c>
      <c r="J11" s="81" t="s">
        <v>223</v>
      </c>
    </row>
    <row r="12" spans="1:10" x14ac:dyDescent="0.2">
      <c r="A12" s="79">
        <v>44652</v>
      </c>
      <c r="B12" s="76">
        <v>44607</v>
      </c>
      <c r="C12" s="80">
        <v>1</v>
      </c>
      <c r="D12" s="81" t="s">
        <v>346</v>
      </c>
      <c r="E12" s="81" t="s">
        <v>223</v>
      </c>
      <c r="F12" s="81" t="s">
        <v>347</v>
      </c>
      <c r="G12" s="81" t="s">
        <v>348</v>
      </c>
      <c r="H12" s="81" t="s">
        <v>324</v>
      </c>
      <c r="I12" s="81" t="s">
        <v>223</v>
      </c>
      <c r="J12" s="81" t="s">
        <v>223</v>
      </c>
    </row>
    <row r="13" spans="1:10" x14ac:dyDescent="0.2">
      <c r="A13" s="79">
        <v>44652</v>
      </c>
      <c r="B13" s="76">
        <v>44613</v>
      </c>
      <c r="C13" s="80">
        <v>7.25</v>
      </c>
      <c r="D13" s="81" t="s">
        <v>346</v>
      </c>
      <c r="E13" s="81" t="s">
        <v>223</v>
      </c>
      <c r="F13" s="81" t="s">
        <v>347</v>
      </c>
      <c r="G13" s="81" t="s">
        <v>348</v>
      </c>
      <c r="H13" s="81" t="s">
        <v>324</v>
      </c>
      <c r="I13" s="81" t="s">
        <v>223</v>
      </c>
      <c r="J13" s="81" t="s">
        <v>223</v>
      </c>
    </row>
    <row r="14" spans="1:10" x14ac:dyDescent="0.2">
      <c r="A14" s="79">
        <v>44652</v>
      </c>
      <c r="B14" s="76">
        <v>44614</v>
      </c>
      <c r="C14" s="80">
        <v>2.75</v>
      </c>
      <c r="D14" s="81" t="s">
        <v>346</v>
      </c>
      <c r="E14" s="81" t="s">
        <v>223</v>
      </c>
      <c r="F14" s="81" t="s">
        <v>347</v>
      </c>
      <c r="G14" s="81" t="s">
        <v>348</v>
      </c>
      <c r="H14" s="81" t="s">
        <v>324</v>
      </c>
      <c r="I14" s="81" t="s">
        <v>223</v>
      </c>
      <c r="J14" s="81" t="s">
        <v>223</v>
      </c>
    </row>
    <row r="15" spans="1:10" x14ac:dyDescent="0.2">
      <c r="A15" s="79">
        <v>44652</v>
      </c>
      <c r="B15" s="76">
        <v>44615</v>
      </c>
      <c r="C15" s="80">
        <v>1.25</v>
      </c>
      <c r="D15" s="81" t="s">
        <v>346</v>
      </c>
      <c r="E15" s="81" t="s">
        <v>223</v>
      </c>
      <c r="F15" s="81" t="s">
        <v>347</v>
      </c>
      <c r="G15" s="81" t="s">
        <v>348</v>
      </c>
      <c r="H15" s="81" t="s">
        <v>324</v>
      </c>
      <c r="I15" s="81" t="s">
        <v>223</v>
      </c>
      <c r="J15" s="81" t="s">
        <v>223</v>
      </c>
    </row>
    <row r="16" spans="1:10" x14ac:dyDescent="0.2">
      <c r="A16" s="79">
        <v>44652</v>
      </c>
      <c r="B16" s="76">
        <v>44620</v>
      </c>
      <c r="C16" s="80">
        <v>1</v>
      </c>
      <c r="D16" s="81" t="s">
        <v>346</v>
      </c>
      <c r="E16" s="81" t="s">
        <v>223</v>
      </c>
      <c r="F16" s="81" t="s">
        <v>347</v>
      </c>
      <c r="G16" s="81" t="s">
        <v>348</v>
      </c>
      <c r="H16" s="81" t="s">
        <v>324</v>
      </c>
      <c r="I16" s="81" t="s">
        <v>223</v>
      </c>
      <c r="J16" s="81" t="s">
        <v>223</v>
      </c>
    </row>
    <row r="17" spans="1:10" x14ac:dyDescent="0.2">
      <c r="A17" s="79">
        <v>44652</v>
      </c>
      <c r="B17" s="76">
        <v>44638</v>
      </c>
      <c r="C17" s="80">
        <v>0.5</v>
      </c>
      <c r="D17" s="81" t="s">
        <v>346</v>
      </c>
      <c r="E17" s="81" t="s">
        <v>223</v>
      </c>
      <c r="F17" s="81" t="s">
        <v>347</v>
      </c>
      <c r="G17" s="81" t="s">
        <v>348</v>
      </c>
      <c r="H17" s="81" t="s">
        <v>324</v>
      </c>
      <c r="I17" s="81" t="s">
        <v>223</v>
      </c>
      <c r="J17" s="81" t="s">
        <v>223</v>
      </c>
    </row>
    <row r="18" spans="1:10" x14ac:dyDescent="0.2">
      <c r="A18" s="79">
        <v>44652</v>
      </c>
      <c r="B18" s="76">
        <v>44649</v>
      </c>
      <c r="C18" s="80">
        <v>0.25</v>
      </c>
      <c r="D18" s="81" t="s">
        <v>346</v>
      </c>
      <c r="E18" s="81" t="s">
        <v>223</v>
      </c>
      <c r="F18" s="81" t="s">
        <v>347</v>
      </c>
      <c r="G18" s="81" t="s">
        <v>348</v>
      </c>
      <c r="H18" s="81" t="s">
        <v>324</v>
      </c>
      <c r="I18" s="81" t="s">
        <v>223</v>
      </c>
      <c r="J18" s="81" t="s">
        <v>223</v>
      </c>
    </row>
    <row r="19" spans="1:10" x14ac:dyDescent="0.2">
      <c r="A19" s="79">
        <v>44661</v>
      </c>
      <c r="B19" s="76">
        <v>44658</v>
      </c>
      <c r="C19" s="80">
        <v>0.25</v>
      </c>
      <c r="D19" s="81" t="s">
        <v>346</v>
      </c>
      <c r="E19" s="81" t="s">
        <v>223</v>
      </c>
      <c r="F19" s="81" t="s">
        <v>347</v>
      </c>
      <c r="G19" s="81" t="s">
        <v>348</v>
      </c>
      <c r="H19" s="81" t="s">
        <v>324</v>
      </c>
      <c r="I19" s="81" t="s">
        <v>223</v>
      </c>
      <c r="J19" s="81" t="s">
        <v>223</v>
      </c>
    </row>
    <row r="20" spans="1:10" x14ac:dyDescent="0.2">
      <c r="A20" s="79">
        <v>44729</v>
      </c>
      <c r="B20" s="76">
        <v>44728</v>
      </c>
      <c r="C20" s="80">
        <v>2</v>
      </c>
      <c r="D20" s="81" t="s">
        <v>346</v>
      </c>
      <c r="E20" s="81" t="s">
        <v>223</v>
      </c>
      <c r="F20" s="81" t="s">
        <v>347</v>
      </c>
      <c r="G20" s="81" t="s">
        <v>348</v>
      </c>
      <c r="H20" s="81" t="s">
        <v>324</v>
      </c>
      <c r="I20" s="81" t="s">
        <v>223</v>
      </c>
      <c r="J20" s="81" t="s">
        <v>223</v>
      </c>
    </row>
    <row r="21" spans="1:10" x14ac:dyDescent="0.2">
      <c r="A21" s="79">
        <v>44729</v>
      </c>
      <c r="B21" s="76">
        <v>44729</v>
      </c>
      <c r="C21" s="80">
        <v>7.5</v>
      </c>
      <c r="D21" s="81" t="s">
        <v>346</v>
      </c>
      <c r="E21" s="81" t="s">
        <v>223</v>
      </c>
      <c r="F21" s="81" t="s">
        <v>347</v>
      </c>
      <c r="G21" s="81" t="s">
        <v>348</v>
      </c>
      <c r="H21" s="81" t="s">
        <v>324</v>
      </c>
      <c r="I21" s="81" t="s">
        <v>223</v>
      </c>
      <c r="J21" s="81" t="s">
        <v>223</v>
      </c>
    </row>
    <row r="22" spans="1:10" x14ac:dyDescent="0.2">
      <c r="A22" s="79">
        <v>44589</v>
      </c>
      <c r="B22" s="76">
        <v>44566</v>
      </c>
      <c r="C22" s="80">
        <v>1</v>
      </c>
      <c r="D22" s="81" t="s">
        <v>349</v>
      </c>
      <c r="E22" s="81" t="s">
        <v>223</v>
      </c>
      <c r="F22" s="81" t="s">
        <v>341</v>
      </c>
      <c r="G22" s="81" t="s">
        <v>342</v>
      </c>
      <c r="H22" s="81" t="s">
        <v>299</v>
      </c>
      <c r="I22" s="81" t="s">
        <v>223</v>
      </c>
      <c r="J22" s="81" t="s">
        <v>223</v>
      </c>
    </row>
    <row r="23" spans="1:10" x14ac:dyDescent="0.2">
      <c r="A23" s="79">
        <v>44589</v>
      </c>
      <c r="B23" s="76">
        <v>44572</v>
      </c>
      <c r="C23" s="80">
        <v>1</v>
      </c>
      <c r="D23" s="81" t="s">
        <v>349</v>
      </c>
      <c r="E23" s="81" t="s">
        <v>223</v>
      </c>
      <c r="F23" s="81" t="s">
        <v>341</v>
      </c>
      <c r="G23" s="81" t="s">
        <v>342</v>
      </c>
      <c r="H23" s="81" t="s">
        <v>299</v>
      </c>
      <c r="I23" s="81" t="s">
        <v>223</v>
      </c>
      <c r="J23" s="81" t="s">
        <v>223</v>
      </c>
    </row>
    <row r="24" spans="1:10" x14ac:dyDescent="0.2">
      <c r="A24" s="79">
        <v>44589</v>
      </c>
      <c r="B24" s="76">
        <v>44588</v>
      </c>
      <c r="C24" s="80">
        <v>1</v>
      </c>
      <c r="D24" s="81" t="s">
        <v>349</v>
      </c>
      <c r="E24" s="81" t="s">
        <v>223</v>
      </c>
      <c r="F24" s="81" t="s">
        <v>341</v>
      </c>
      <c r="G24" s="81" t="s">
        <v>342</v>
      </c>
      <c r="H24" s="81" t="s">
        <v>299</v>
      </c>
      <c r="I24" s="81" t="s">
        <v>223</v>
      </c>
      <c r="J24" s="81" t="s">
        <v>223</v>
      </c>
    </row>
    <row r="25" spans="1:10" x14ac:dyDescent="0.2">
      <c r="A25" s="79">
        <v>44592</v>
      </c>
      <c r="B25" s="76">
        <v>44589</v>
      </c>
      <c r="C25" s="80">
        <v>2</v>
      </c>
      <c r="D25" s="81" t="s">
        <v>349</v>
      </c>
      <c r="E25" s="81" t="s">
        <v>223</v>
      </c>
      <c r="F25" s="81" t="s">
        <v>341</v>
      </c>
      <c r="G25" s="81" t="s">
        <v>342</v>
      </c>
      <c r="H25" s="81" t="s">
        <v>299</v>
      </c>
      <c r="I25" s="81" t="s">
        <v>223</v>
      </c>
      <c r="J25" s="81" t="s">
        <v>223</v>
      </c>
    </row>
    <row r="26" spans="1:10" x14ac:dyDescent="0.2">
      <c r="A26" s="79">
        <v>44600</v>
      </c>
      <c r="B26" s="76">
        <v>44592</v>
      </c>
      <c r="C26" s="80">
        <v>2.5</v>
      </c>
      <c r="D26" s="81" t="s">
        <v>349</v>
      </c>
      <c r="E26" s="81" t="s">
        <v>223</v>
      </c>
      <c r="F26" s="81" t="s">
        <v>341</v>
      </c>
      <c r="G26" s="81" t="s">
        <v>342</v>
      </c>
      <c r="H26" s="81" t="s">
        <v>299</v>
      </c>
      <c r="I26" s="81" t="s">
        <v>223</v>
      </c>
      <c r="J26" s="81" t="s">
        <v>223</v>
      </c>
    </row>
    <row r="27" spans="1:10" x14ac:dyDescent="0.2">
      <c r="A27" s="79">
        <v>44600</v>
      </c>
      <c r="B27" s="76">
        <v>44593</v>
      </c>
      <c r="C27" s="80">
        <v>1</v>
      </c>
      <c r="D27" s="81" t="s">
        <v>349</v>
      </c>
      <c r="E27" s="81" t="s">
        <v>223</v>
      </c>
      <c r="F27" s="81" t="s">
        <v>341</v>
      </c>
      <c r="G27" s="81" t="s">
        <v>342</v>
      </c>
      <c r="H27" s="81" t="s">
        <v>299</v>
      </c>
      <c r="I27" s="81" t="s">
        <v>223</v>
      </c>
      <c r="J27" s="81" t="s">
        <v>223</v>
      </c>
    </row>
    <row r="28" spans="1:10" x14ac:dyDescent="0.2">
      <c r="A28" s="79">
        <v>44600</v>
      </c>
      <c r="B28" s="76">
        <v>44596</v>
      </c>
      <c r="C28" s="80">
        <v>2</v>
      </c>
      <c r="D28" s="81" t="s">
        <v>349</v>
      </c>
      <c r="E28" s="81" t="s">
        <v>223</v>
      </c>
      <c r="F28" s="81" t="s">
        <v>341</v>
      </c>
      <c r="G28" s="81" t="s">
        <v>342</v>
      </c>
      <c r="H28" s="81" t="s">
        <v>299</v>
      </c>
      <c r="I28" s="81" t="s">
        <v>223</v>
      </c>
      <c r="J28" s="81" t="s">
        <v>223</v>
      </c>
    </row>
    <row r="29" spans="1:10" x14ac:dyDescent="0.2">
      <c r="A29" s="79">
        <v>44603</v>
      </c>
      <c r="B29" s="76">
        <v>44601</v>
      </c>
      <c r="C29" s="80">
        <v>2</v>
      </c>
      <c r="D29" s="81" t="s">
        <v>349</v>
      </c>
      <c r="E29" s="81" t="s">
        <v>223</v>
      </c>
      <c r="F29" s="81" t="s">
        <v>341</v>
      </c>
      <c r="G29" s="81" t="s">
        <v>342</v>
      </c>
      <c r="H29" s="81" t="s">
        <v>299</v>
      </c>
      <c r="I29" s="81" t="s">
        <v>223</v>
      </c>
      <c r="J29" s="81" t="s">
        <v>223</v>
      </c>
    </row>
    <row r="30" spans="1:10" x14ac:dyDescent="0.2">
      <c r="A30" s="79">
        <v>44603</v>
      </c>
      <c r="B30" s="76">
        <v>44602</v>
      </c>
      <c r="C30" s="80">
        <v>3</v>
      </c>
      <c r="D30" s="81" t="s">
        <v>349</v>
      </c>
      <c r="E30" s="81" t="s">
        <v>223</v>
      </c>
      <c r="F30" s="81" t="s">
        <v>341</v>
      </c>
      <c r="G30" s="81" t="s">
        <v>342</v>
      </c>
      <c r="H30" s="81" t="s">
        <v>299</v>
      </c>
      <c r="I30" s="81" t="s">
        <v>223</v>
      </c>
      <c r="J30" s="81" t="s">
        <v>223</v>
      </c>
    </row>
    <row r="31" spans="1:10" x14ac:dyDescent="0.2">
      <c r="A31" s="79">
        <v>44603</v>
      </c>
      <c r="B31" s="76">
        <v>44603</v>
      </c>
      <c r="C31" s="80">
        <v>5</v>
      </c>
      <c r="D31" s="81" t="s">
        <v>349</v>
      </c>
      <c r="E31" s="81" t="s">
        <v>223</v>
      </c>
      <c r="F31" s="81" t="s">
        <v>341</v>
      </c>
      <c r="G31" s="81" t="s">
        <v>342</v>
      </c>
      <c r="H31" s="81" t="s">
        <v>299</v>
      </c>
      <c r="I31" s="81" t="s">
        <v>223</v>
      </c>
      <c r="J31" s="81" t="s">
        <v>223</v>
      </c>
    </row>
    <row r="32" spans="1:10" x14ac:dyDescent="0.2">
      <c r="A32" s="79">
        <v>44620</v>
      </c>
      <c r="B32" s="76">
        <v>44606</v>
      </c>
      <c r="C32" s="80">
        <v>6</v>
      </c>
      <c r="D32" s="81" t="s">
        <v>349</v>
      </c>
      <c r="E32" s="81" t="s">
        <v>223</v>
      </c>
      <c r="F32" s="81" t="s">
        <v>341</v>
      </c>
      <c r="G32" s="81" t="s">
        <v>342</v>
      </c>
      <c r="H32" s="81" t="s">
        <v>299</v>
      </c>
      <c r="I32" s="81" t="s">
        <v>223</v>
      </c>
      <c r="J32" s="81" t="s">
        <v>223</v>
      </c>
    </row>
    <row r="33" spans="1:10" x14ac:dyDescent="0.2">
      <c r="A33" s="79">
        <v>44620</v>
      </c>
      <c r="B33" s="76">
        <v>44607</v>
      </c>
      <c r="C33" s="80">
        <v>4</v>
      </c>
      <c r="D33" s="81" t="s">
        <v>349</v>
      </c>
      <c r="E33" s="81" t="s">
        <v>223</v>
      </c>
      <c r="F33" s="81" t="s">
        <v>341</v>
      </c>
      <c r="G33" s="81" t="s">
        <v>342</v>
      </c>
      <c r="H33" s="81" t="s">
        <v>299</v>
      </c>
      <c r="I33" s="81" t="s">
        <v>223</v>
      </c>
      <c r="J33" s="81" t="s">
        <v>223</v>
      </c>
    </row>
    <row r="34" spans="1:10" x14ac:dyDescent="0.2">
      <c r="A34" s="79">
        <v>44620</v>
      </c>
      <c r="B34" s="76">
        <v>44608</v>
      </c>
      <c r="C34" s="80">
        <v>6</v>
      </c>
      <c r="D34" s="81" t="s">
        <v>349</v>
      </c>
      <c r="E34" s="81" t="s">
        <v>223</v>
      </c>
      <c r="F34" s="81" t="s">
        <v>341</v>
      </c>
      <c r="G34" s="81" t="s">
        <v>342</v>
      </c>
      <c r="H34" s="81" t="s">
        <v>299</v>
      </c>
      <c r="I34" s="81" t="s">
        <v>223</v>
      </c>
      <c r="J34" s="81" t="s">
        <v>223</v>
      </c>
    </row>
    <row r="35" spans="1:10" x14ac:dyDescent="0.2">
      <c r="A35" s="79">
        <v>44620</v>
      </c>
      <c r="B35" s="76">
        <v>44609</v>
      </c>
      <c r="C35" s="80">
        <v>7</v>
      </c>
      <c r="D35" s="81" t="s">
        <v>349</v>
      </c>
      <c r="E35" s="81" t="s">
        <v>223</v>
      </c>
      <c r="F35" s="81" t="s">
        <v>341</v>
      </c>
      <c r="G35" s="81" t="s">
        <v>342</v>
      </c>
      <c r="H35" s="81" t="s">
        <v>299</v>
      </c>
      <c r="I35" s="81" t="s">
        <v>223</v>
      </c>
      <c r="J35" s="81" t="s">
        <v>223</v>
      </c>
    </row>
    <row r="36" spans="1:10" x14ac:dyDescent="0.2">
      <c r="A36" s="79">
        <v>44620</v>
      </c>
      <c r="B36" s="76">
        <v>44610</v>
      </c>
      <c r="C36" s="80">
        <v>6</v>
      </c>
      <c r="D36" s="81" t="s">
        <v>349</v>
      </c>
      <c r="E36" s="81" t="s">
        <v>223</v>
      </c>
      <c r="F36" s="81" t="s">
        <v>341</v>
      </c>
      <c r="G36" s="81" t="s">
        <v>342</v>
      </c>
      <c r="H36" s="81" t="s">
        <v>299</v>
      </c>
      <c r="I36" s="81" t="s">
        <v>223</v>
      </c>
      <c r="J36" s="81" t="s">
        <v>223</v>
      </c>
    </row>
    <row r="37" spans="1:10" x14ac:dyDescent="0.2">
      <c r="A37" s="79">
        <v>44620</v>
      </c>
      <c r="B37" s="76">
        <v>44614</v>
      </c>
      <c r="C37" s="80">
        <v>6</v>
      </c>
      <c r="D37" s="81" t="s">
        <v>349</v>
      </c>
      <c r="E37" s="81" t="s">
        <v>223</v>
      </c>
      <c r="F37" s="81" t="s">
        <v>341</v>
      </c>
      <c r="G37" s="81" t="s">
        <v>342</v>
      </c>
      <c r="H37" s="81" t="s">
        <v>299</v>
      </c>
      <c r="I37" s="81" t="s">
        <v>223</v>
      </c>
      <c r="J37" s="81" t="s">
        <v>223</v>
      </c>
    </row>
    <row r="38" spans="1:10" x14ac:dyDescent="0.2">
      <c r="A38" s="79">
        <v>44620</v>
      </c>
      <c r="B38" s="76">
        <v>44615</v>
      </c>
      <c r="C38" s="80">
        <v>7</v>
      </c>
      <c r="D38" s="81" t="s">
        <v>349</v>
      </c>
      <c r="E38" s="81" t="s">
        <v>223</v>
      </c>
      <c r="F38" s="81" t="s">
        <v>341</v>
      </c>
      <c r="G38" s="81" t="s">
        <v>342</v>
      </c>
      <c r="H38" s="81" t="s">
        <v>299</v>
      </c>
      <c r="I38" s="81" t="s">
        <v>223</v>
      </c>
      <c r="J38" s="81" t="s">
        <v>223</v>
      </c>
    </row>
    <row r="39" spans="1:10" x14ac:dyDescent="0.2">
      <c r="A39" s="79">
        <v>44620</v>
      </c>
      <c r="B39" s="76">
        <v>44616</v>
      </c>
      <c r="C39" s="80">
        <v>5</v>
      </c>
      <c r="D39" s="81" t="s">
        <v>349</v>
      </c>
      <c r="E39" s="81" t="s">
        <v>223</v>
      </c>
      <c r="F39" s="81" t="s">
        <v>341</v>
      </c>
      <c r="G39" s="81" t="s">
        <v>342</v>
      </c>
      <c r="H39" s="81" t="s">
        <v>299</v>
      </c>
      <c r="I39" s="81" t="s">
        <v>223</v>
      </c>
      <c r="J39" s="81" t="s">
        <v>223</v>
      </c>
    </row>
    <row r="40" spans="1:10" x14ac:dyDescent="0.2">
      <c r="A40" s="79">
        <v>44620</v>
      </c>
      <c r="B40" s="76">
        <v>44617</v>
      </c>
      <c r="C40" s="80">
        <v>7</v>
      </c>
      <c r="D40" s="81" t="s">
        <v>349</v>
      </c>
      <c r="E40" s="81" t="s">
        <v>223</v>
      </c>
      <c r="F40" s="81" t="s">
        <v>341</v>
      </c>
      <c r="G40" s="81" t="s">
        <v>342</v>
      </c>
      <c r="H40" s="81" t="s">
        <v>299</v>
      </c>
      <c r="I40" s="81" t="s">
        <v>223</v>
      </c>
      <c r="J40" s="81" t="s">
        <v>223</v>
      </c>
    </row>
    <row r="41" spans="1:10" x14ac:dyDescent="0.2">
      <c r="A41" s="79">
        <v>44627</v>
      </c>
      <c r="B41" s="76">
        <v>44620</v>
      </c>
      <c r="C41" s="80">
        <v>3</v>
      </c>
      <c r="D41" s="81" t="s">
        <v>349</v>
      </c>
      <c r="E41" s="81" t="s">
        <v>223</v>
      </c>
      <c r="F41" s="81" t="s">
        <v>341</v>
      </c>
      <c r="G41" s="81" t="s">
        <v>342</v>
      </c>
      <c r="H41" s="81" t="s">
        <v>299</v>
      </c>
      <c r="I41" s="81" t="s">
        <v>223</v>
      </c>
      <c r="J41" s="81" t="s">
        <v>223</v>
      </c>
    </row>
    <row r="42" spans="1:10" x14ac:dyDescent="0.2">
      <c r="A42" s="79">
        <v>44627</v>
      </c>
      <c r="B42" s="76">
        <v>44621</v>
      </c>
      <c r="C42" s="80">
        <v>6</v>
      </c>
      <c r="D42" s="81" t="s">
        <v>349</v>
      </c>
      <c r="E42" s="81" t="s">
        <v>223</v>
      </c>
      <c r="F42" s="81" t="s">
        <v>341</v>
      </c>
      <c r="G42" s="81" t="s">
        <v>342</v>
      </c>
      <c r="H42" s="81" t="s">
        <v>299</v>
      </c>
      <c r="I42" s="81" t="s">
        <v>223</v>
      </c>
      <c r="J42" s="81" t="s">
        <v>223</v>
      </c>
    </row>
    <row r="43" spans="1:10" x14ac:dyDescent="0.2">
      <c r="A43" s="79">
        <v>44627</v>
      </c>
      <c r="B43" s="76">
        <v>44622</v>
      </c>
      <c r="C43" s="80">
        <v>7</v>
      </c>
      <c r="D43" s="81" t="s">
        <v>349</v>
      </c>
      <c r="E43" s="81" t="s">
        <v>223</v>
      </c>
      <c r="F43" s="81" t="s">
        <v>341</v>
      </c>
      <c r="G43" s="81" t="s">
        <v>342</v>
      </c>
      <c r="H43" s="81" t="s">
        <v>299</v>
      </c>
      <c r="I43" s="81" t="s">
        <v>223</v>
      </c>
      <c r="J43" s="81" t="s">
        <v>223</v>
      </c>
    </row>
    <row r="44" spans="1:10" x14ac:dyDescent="0.2">
      <c r="A44" s="79">
        <v>44627</v>
      </c>
      <c r="B44" s="76">
        <v>44623</v>
      </c>
      <c r="C44" s="80">
        <v>6</v>
      </c>
      <c r="D44" s="81" t="s">
        <v>349</v>
      </c>
      <c r="E44" s="81" t="s">
        <v>223</v>
      </c>
      <c r="F44" s="81" t="s">
        <v>341</v>
      </c>
      <c r="G44" s="81" t="s">
        <v>342</v>
      </c>
      <c r="H44" s="81" t="s">
        <v>299</v>
      </c>
      <c r="I44" s="81" t="s">
        <v>223</v>
      </c>
      <c r="J44" s="81" t="s">
        <v>223</v>
      </c>
    </row>
    <row r="45" spans="1:10" x14ac:dyDescent="0.2">
      <c r="A45" s="79">
        <v>44627</v>
      </c>
      <c r="B45" s="76">
        <v>44624</v>
      </c>
      <c r="C45" s="80">
        <v>7</v>
      </c>
      <c r="D45" s="81" t="s">
        <v>349</v>
      </c>
      <c r="E45" s="81" t="s">
        <v>223</v>
      </c>
      <c r="F45" s="81" t="s">
        <v>341</v>
      </c>
      <c r="G45" s="81" t="s">
        <v>342</v>
      </c>
      <c r="H45" s="81" t="s">
        <v>299</v>
      </c>
      <c r="I45" s="81" t="s">
        <v>223</v>
      </c>
      <c r="J45" s="81" t="s">
        <v>223</v>
      </c>
    </row>
    <row r="46" spans="1:10" x14ac:dyDescent="0.2">
      <c r="A46" s="79">
        <v>44631</v>
      </c>
      <c r="B46" s="76">
        <v>44627</v>
      </c>
      <c r="C46" s="80">
        <v>7</v>
      </c>
      <c r="D46" s="81" t="s">
        <v>349</v>
      </c>
      <c r="E46" s="81" t="s">
        <v>223</v>
      </c>
      <c r="F46" s="81" t="s">
        <v>341</v>
      </c>
      <c r="G46" s="81" t="s">
        <v>342</v>
      </c>
      <c r="H46" s="81" t="s">
        <v>299</v>
      </c>
      <c r="I46" s="81" t="s">
        <v>223</v>
      </c>
      <c r="J46" s="81" t="s">
        <v>223</v>
      </c>
    </row>
    <row r="47" spans="1:10" x14ac:dyDescent="0.2">
      <c r="A47" s="79">
        <v>44631</v>
      </c>
      <c r="B47" s="76">
        <v>44628</v>
      </c>
      <c r="C47" s="80">
        <v>6</v>
      </c>
      <c r="D47" s="81" t="s">
        <v>349</v>
      </c>
      <c r="E47" s="81" t="s">
        <v>223</v>
      </c>
      <c r="F47" s="81" t="s">
        <v>341</v>
      </c>
      <c r="G47" s="81" t="s">
        <v>342</v>
      </c>
      <c r="H47" s="81" t="s">
        <v>299</v>
      </c>
      <c r="I47" s="81" t="s">
        <v>223</v>
      </c>
      <c r="J47" s="81" t="s">
        <v>223</v>
      </c>
    </row>
    <row r="48" spans="1:10" x14ac:dyDescent="0.2">
      <c r="A48" s="79">
        <v>44631</v>
      </c>
      <c r="B48" s="76">
        <v>44629</v>
      </c>
      <c r="C48" s="80">
        <v>6</v>
      </c>
      <c r="D48" s="81" t="s">
        <v>349</v>
      </c>
      <c r="E48" s="81" t="s">
        <v>223</v>
      </c>
      <c r="F48" s="81" t="s">
        <v>341</v>
      </c>
      <c r="G48" s="81" t="s">
        <v>342</v>
      </c>
      <c r="H48" s="81" t="s">
        <v>299</v>
      </c>
      <c r="I48" s="81" t="s">
        <v>223</v>
      </c>
      <c r="J48" s="81" t="s">
        <v>223</v>
      </c>
    </row>
    <row r="49" spans="1:10" x14ac:dyDescent="0.2">
      <c r="A49" s="79">
        <v>44631</v>
      </c>
      <c r="B49" s="76">
        <v>44630</v>
      </c>
      <c r="C49" s="80">
        <v>5</v>
      </c>
      <c r="D49" s="81" t="s">
        <v>349</v>
      </c>
      <c r="E49" s="81" t="s">
        <v>223</v>
      </c>
      <c r="F49" s="81" t="s">
        <v>341</v>
      </c>
      <c r="G49" s="81" t="s">
        <v>342</v>
      </c>
      <c r="H49" s="81" t="s">
        <v>299</v>
      </c>
      <c r="I49" s="81" t="s">
        <v>223</v>
      </c>
      <c r="J49" s="81" t="s">
        <v>223</v>
      </c>
    </row>
    <row r="50" spans="1:10" x14ac:dyDescent="0.2">
      <c r="A50" s="79">
        <v>44631</v>
      </c>
      <c r="B50" s="76">
        <v>44631</v>
      </c>
      <c r="C50" s="80">
        <v>4</v>
      </c>
      <c r="D50" s="81" t="s">
        <v>349</v>
      </c>
      <c r="E50" s="81" t="s">
        <v>223</v>
      </c>
      <c r="F50" s="81" t="s">
        <v>341</v>
      </c>
      <c r="G50" s="81" t="s">
        <v>342</v>
      </c>
      <c r="H50" s="81" t="s">
        <v>299</v>
      </c>
      <c r="I50" s="81" t="s">
        <v>223</v>
      </c>
      <c r="J50" s="81" t="s">
        <v>223</v>
      </c>
    </row>
    <row r="51" spans="1:10" x14ac:dyDescent="0.2">
      <c r="A51" s="79">
        <v>44638</v>
      </c>
      <c r="B51" s="76">
        <v>44634</v>
      </c>
      <c r="C51" s="80">
        <v>5</v>
      </c>
      <c r="D51" s="81" t="s">
        <v>349</v>
      </c>
      <c r="E51" s="81" t="s">
        <v>223</v>
      </c>
      <c r="F51" s="81" t="s">
        <v>341</v>
      </c>
      <c r="G51" s="81" t="s">
        <v>342</v>
      </c>
      <c r="H51" s="81" t="s">
        <v>299</v>
      </c>
      <c r="I51" s="81" t="s">
        <v>223</v>
      </c>
      <c r="J51" s="81" t="s">
        <v>223</v>
      </c>
    </row>
    <row r="52" spans="1:10" x14ac:dyDescent="0.2">
      <c r="A52" s="79">
        <v>44638</v>
      </c>
      <c r="B52" s="76">
        <v>44635</v>
      </c>
      <c r="C52" s="80">
        <v>5</v>
      </c>
      <c r="D52" s="81" t="s">
        <v>349</v>
      </c>
      <c r="E52" s="81" t="s">
        <v>223</v>
      </c>
      <c r="F52" s="81" t="s">
        <v>341</v>
      </c>
      <c r="G52" s="81" t="s">
        <v>342</v>
      </c>
      <c r="H52" s="81" t="s">
        <v>299</v>
      </c>
      <c r="I52" s="81" t="s">
        <v>223</v>
      </c>
      <c r="J52" s="81" t="s">
        <v>223</v>
      </c>
    </row>
    <row r="53" spans="1:10" x14ac:dyDescent="0.2">
      <c r="A53" s="79">
        <v>44638</v>
      </c>
      <c r="B53" s="76">
        <v>44636</v>
      </c>
      <c r="C53" s="80">
        <v>7</v>
      </c>
      <c r="D53" s="81" t="s">
        <v>349</v>
      </c>
      <c r="E53" s="81" t="s">
        <v>223</v>
      </c>
      <c r="F53" s="81" t="s">
        <v>341</v>
      </c>
      <c r="G53" s="81" t="s">
        <v>342</v>
      </c>
      <c r="H53" s="81" t="s">
        <v>299</v>
      </c>
      <c r="I53" s="81" t="s">
        <v>223</v>
      </c>
      <c r="J53" s="81" t="s">
        <v>223</v>
      </c>
    </row>
    <row r="54" spans="1:10" x14ac:dyDescent="0.2">
      <c r="A54" s="79">
        <v>44638</v>
      </c>
      <c r="B54" s="76">
        <v>44637</v>
      </c>
      <c r="C54" s="80">
        <v>4</v>
      </c>
      <c r="D54" s="81" t="s">
        <v>349</v>
      </c>
      <c r="E54" s="81" t="s">
        <v>223</v>
      </c>
      <c r="F54" s="81" t="s">
        <v>341</v>
      </c>
      <c r="G54" s="81" t="s">
        <v>342</v>
      </c>
      <c r="H54" s="81" t="s">
        <v>299</v>
      </c>
      <c r="I54" s="81" t="s">
        <v>223</v>
      </c>
      <c r="J54" s="81" t="s">
        <v>223</v>
      </c>
    </row>
    <row r="55" spans="1:10" x14ac:dyDescent="0.2">
      <c r="A55" s="79">
        <v>44638</v>
      </c>
      <c r="B55" s="76">
        <v>44638</v>
      </c>
      <c r="C55" s="80">
        <v>6</v>
      </c>
      <c r="D55" s="81" t="s">
        <v>349</v>
      </c>
      <c r="E55" s="81" t="s">
        <v>223</v>
      </c>
      <c r="F55" s="81" t="s">
        <v>341</v>
      </c>
      <c r="G55" s="81" t="s">
        <v>342</v>
      </c>
      <c r="H55" s="81" t="s">
        <v>299</v>
      </c>
      <c r="I55" s="81" t="s">
        <v>223</v>
      </c>
      <c r="J55" s="81" t="s">
        <v>223</v>
      </c>
    </row>
    <row r="56" spans="1:10" x14ac:dyDescent="0.2">
      <c r="A56" s="79">
        <v>44655</v>
      </c>
      <c r="B56" s="76">
        <v>44648</v>
      </c>
      <c r="C56" s="80">
        <v>6</v>
      </c>
      <c r="D56" s="81" t="s">
        <v>349</v>
      </c>
      <c r="E56" s="81" t="s">
        <v>223</v>
      </c>
      <c r="F56" s="81" t="s">
        <v>341</v>
      </c>
      <c r="G56" s="81" t="s">
        <v>342</v>
      </c>
      <c r="H56" s="81" t="s">
        <v>299</v>
      </c>
      <c r="I56" s="81" t="s">
        <v>223</v>
      </c>
      <c r="J56" s="81" t="s">
        <v>223</v>
      </c>
    </row>
    <row r="57" spans="1:10" x14ac:dyDescent="0.2">
      <c r="A57" s="79">
        <v>44655</v>
      </c>
      <c r="B57" s="76">
        <v>44649</v>
      </c>
      <c r="C57" s="80">
        <v>6</v>
      </c>
      <c r="D57" s="81" t="s">
        <v>349</v>
      </c>
      <c r="E57" s="81" t="s">
        <v>223</v>
      </c>
      <c r="F57" s="81" t="s">
        <v>341</v>
      </c>
      <c r="G57" s="81" t="s">
        <v>342</v>
      </c>
      <c r="H57" s="81" t="s">
        <v>299</v>
      </c>
      <c r="I57" s="81" t="s">
        <v>223</v>
      </c>
      <c r="J57" s="81" t="s">
        <v>223</v>
      </c>
    </row>
    <row r="58" spans="1:10" x14ac:dyDescent="0.2">
      <c r="A58" s="79">
        <v>44655</v>
      </c>
      <c r="B58" s="76">
        <v>44650</v>
      </c>
      <c r="C58" s="80">
        <v>6</v>
      </c>
      <c r="D58" s="81" t="s">
        <v>349</v>
      </c>
      <c r="E58" s="81" t="s">
        <v>223</v>
      </c>
      <c r="F58" s="81" t="s">
        <v>341</v>
      </c>
      <c r="G58" s="81" t="s">
        <v>342</v>
      </c>
      <c r="H58" s="81" t="s">
        <v>299</v>
      </c>
      <c r="I58" s="81" t="s">
        <v>223</v>
      </c>
      <c r="J58" s="81" t="s">
        <v>223</v>
      </c>
    </row>
    <row r="59" spans="1:10" x14ac:dyDescent="0.2">
      <c r="A59" s="79">
        <v>44655</v>
      </c>
      <c r="B59" s="76">
        <v>44651</v>
      </c>
      <c r="C59" s="80">
        <v>4</v>
      </c>
      <c r="D59" s="81" t="s">
        <v>349</v>
      </c>
      <c r="E59" s="81" t="s">
        <v>223</v>
      </c>
      <c r="F59" s="81" t="s">
        <v>341</v>
      </c>
      <c r="G59" s="81" t="s">
        <v>342</v>
      </c>
      <c r="H59" s="81" t="s">
        <v>299</v>
      </c>
      <c r="I59" s="81" t="s">
        <v>223</v>
      </c>
      <c r="J59" s="81" t="s">
        <v>223</v>
      </c>
    </row>
    <row r="60" spans="1:10" x14ac:dyDescent="0.2">
      <c r="A60" s="79">
        <v>44655</v>
      </c>
      <c r="B60" s="76">
        <v>44652</v>
      </c>
      <c r="C60" s="80">
        <v>7</v>
      </c>
      <c r="D60" s="81" t="s">
        <v>349</v>
      </c>
      <c r="E60" s="81" t="s">
        <v>223</v>
      </c>
      <c r="F60" s="81" t="s">
        <v>341</v>
      </c>
      <c r="G60" s="81" t="s">
        <v>342</v>
      </c>
      <c r="H60" s="81" t="s">
        <v>299</v>
      </c>
      <c r="I60" s="81" t="s">
        <v>223</v>
      </c>
      <c r="J60" s="81" t="s">
        <v>223</v>
      </c>
    </row>
    <row r="61" spans="1:10" x14ac:dyDescent="0.2">
      <c r="A61" s="79">
        <v>44659</v>
      </c>
      <c r="B61" s="76">
        <v>44655</v>
      </c>
      <c r="C61" s="80">
        <v>3</v>
      </c>
      <c r="D61" s="81" t="s">
        <v>349</v>
      </c>
      <c r="E61" s="81" t="s">
        <v>223</v>
      </c>
      <c r="F61" s="81" t="s">
        <v>341</v>
      </c>
      <c r="G61" s="81" t="s">
        <v>342</v>
      </c>
      <c r="H61" s="81" t="s">
        <v>299</v>
      </c>
      <c r="I61" s="81" t="s">
        <v>223</v>
      </c>
      <c r="J61" s="81" t="s">
        <v>223</v>
      </c>
    </row>
    <row r="62" spans="1:10" x14ac:dyDescent="0.2">
      <c r="A62" s="79">
        <v>44659</v>
      </c>
      <c r="B62" s="76">
        <v>44656</v>
      </c>
      <c r="C62" s="80">
        <v>7</v>
      </c>
      <c r="D62" s="81" t="s">
        <v>349</v>
      </c>
      <c r="E62" s="81" t="s">
        <v>223</v>
      </c>
      <c r="F62" s="81" t="s">
        <v>341</v>
      </c>
      <c r="G62" s="81" t="s">
        <v>342</v>
      </c>
      <c r="H62" s="81" t="s">
        <v>299</v>
      </c>
      <c r="I62" s="81" t="s">
        <v>223</v>
      </c>
      <c r="J62" s="81" t="s">
        <v>223</v>
      </c>
    </row>
    <row r="63" spans="1:10" x14ac:dyDescent="0.2">
      <c r="A63" s="79">
        <v>44659</v>
      </c>
      <c r="B63" s="76">
        <v>44657</v>
      </c>
      <c r="C63" s="80">
        <v>6</v>
      </c>
      <c r="D63" s="81" t="s">
        <v>349</v>
      </c>
      <c r="E63" s="81" t="s">
        <v>223</v>
      </c>
      <c r="F63" s="81" t="s">
        <v>341</v>
      </c>
      <c r="G63" s="81" t="s">
        <v>342</v>
      </c>
      <c r="H63" s="81" t="s">
        <v>299</v>
      </c>
      <c r="I63" s="81" t="s">
        <v>223</v>
      </c>
      <c r="J63" s="81" t="s">
        <v>223</v>
      </c>
    </row>
    <row r="64" spans="1:10" x14ac:dyDescent="0.2">
      <c r="A64" s="79">
        <v>44659</v>
      </c>
      <c r="B64" s="76">
        <v>44658</v>
      </c>
      <c r="C64" s="80">
        <v>7</v>
      </c>
      <c r="D64" s="81" t="s">
        <v>349</v>
      </c>
      <c r="E64" s="81" t="s">
        <v>223</v>
      </c>
      <c r="F64" s="81" t="s">
        <v>341</v>
      </c>
      <c r="G64" s="81" t="s">
        <v>342</v>
      </c>
      <c r="H64" s="81" t="s">
        <v>299</v>
      </c>
      <c r="I64" s="81" t="s">
        <v>223</v>
      </c>
      <c r="J64" s="81" t="s">
        <v>223</v>
      </c>
    </row>
    <row r="65" spans="1:10" x14ac:dyDescent="0.2">
      <c r="A65" s="79">
        <v>44659</v>
      </c>
      <c r="B65" s="76">
        <v>44659</v>
      </c>
      <c r="C65" s="80">
        <v>5</v>
      </c>
      <c r="D65" s="81" t="s">
        <v>349</v>
      </c>
      <c r="E65" s="81" t="s">
        <v>223</v>
      </c>
      <c r="F65" s="81" t="s">
        <v>341</v>
      </c>
      <c r="G65" s="81" t="s">
        <v>342</v>
      </c>
      <c r="H65" s="81" t="s">
        <v>299</v>
      </c>
      <c r="I65" s="81" t="s">
        <v>223</v>
      </c>
      <c r="J65" s="81" t="s">
        <v>223</v>
      </c>
    </row>
    <row r="66" spans="1:10" x14ac:dyDescent="0.2">
      <c r="A66" s="79">
        <v>44676</v>
      </c>
      <c r="B66" s="76">
        <v>44662</v>
      </c>
      <c r="C66" s="80">
        <v>7</v>
      </c>
      <c r="D66" s="81" t="s">
        <v>349</v>
      </c>
      <c r="E66" s="81" t="s">
        <v>223</v>
      </c>
      <c r="F66" s="81" t="s">
        <v>341</v>
      </c>
      <c r="G66" s="81" t="s">
        <v>342</v>
      </c>
      <c r="H66" s="81" t="s">
        <v>299</v>
      </c>
      <c r="I66" s="81" t="s">
        <v>223</v>
      </c>
      <c r="J66" s="81" t="s">
        <v>223</v>
      </c>
    </row>
    <row r="67" spans="1:10" x14ac:dyDescent="0.2">
      <c r="A67" s="79">
        <v>44676</v>
      </c>
      <c r="B67" s="76">
        <v>44663</v>
      </c>
      <c r="C67" s="80">
        <v>5</v>
      </c>
      <c r="D67" s="81" t="s">
        <v>349</v>
      </c>
      <c r="E67" s="81" t="s">
        <v>223</v>
      </c>
      <c r="F67" s="81" t="s">
        <v>341</v>
      </c>
      <c r="G67" s="81" t="s">
        <v>342</v>
      </c>
      <c r="H67" s="81" t="s">
        <v>299</v>
      </c>
      <c r="I67" s="81" t="s">
        <v>223</v>
      </c>
      <c r="J67" s="81" t="s">
        <v>223</v>
      </c>
    </row>
    <row r="68" spans="1:10" x14ac:dyDescent="0.2">
      <c r="A68" s="79">
        <v>44676</v>
      </c>
      <c r="B68" s="76">
        <v>44664</v>
      </c>
      <c r="C68" s="80">
        <v>5</v>
      </c>
      <c r="D68" s="81" t="s">
        <v>349</v>
      </c>
      <c r="E68" s="81" t="s">
        <v>223</v>
      </c>
      <c r="F68" s="81" t="s">
        <v>341</v>
      </c>
      <c r="G68" s="81" t="s">
        <v>342</v>
      </c>
      <c r="H68" s="81" t="s">
        <v>299</v>
      </c>
      <c r="I68" s="81" t="s">
        <v>223</v>
      </c>
      <c r="J68" s="81" t="s">
        <v>223</v>
      </c>
    </row>
    <row r="69" spans="1:10" x14ac:dyDescent="0.2">
      <c r="A69" s="79">
        <v>44676</v>
      </c>
      <c r="B69" s="76">
        <v>44665</v>
      </c>
      <c r="C69" s="80">
        <v>5</v>
      </c>
      <c r="D69" s="81" t="s">
        <v>349</v>
      </c>
      <c r="E69" s="81" t="s">
        <v>223</v>
      </c>
      <c r="F69" s="81" t="s">
        <v>341</v>
      </c>
      <c r="G69" s="81" t="s">
        <v>342</v>
      </c>
      <c r="H69" s="81" t="s">
        <v>299</v>
      </c>
      <c r="I69" s="81" t="s">
        <v>223</v>
      </c>
      <c r="J69" s="81" t="s">
        <v>223</v>
      </c>
    </row>
    <row r="70" spans="1:10" x14ac:dyDescent="0.2">
      <c r="A70" s="79">
        <v>44676</v>
      </c>
      <c r="B70" s="76">
        <v>44669</v>
      </c>
      <c r="C70" s="80">
        <v>5</v>
      </c>
      <c r="D70" s="81" t="s">
        <v>349</v>
      </c>
      <c r="E70" s="81" t="s">
        <v>223</v>
      </c>
      <c r="F70" s="81" t="s">
        <v>341</v>
      </c>
      <c r="G70" s="81" t="s">
        <v>342</v>
      </c>
      <c r="H70" s="81" t="s">
        <v>299</v>
      </c>
      <c r="I70" s="81" t="s">
        <v>223</v>
      </c>
      <c r="J70" s="81" t="s">
        <v>223</v>
      </c>
    </row>
    <row r="71" spans="1:10" x14ac:dyDescent="0.2">
      <c r="A71" s="79">
        <v>44676</v>
      </c>
      <c r="B71" s="76">
        <v>44670</v>
      </c>
      <c r="C71" s="80">
        <v>5</v>
      </c>
      <c r="D71" s="81" t="s">
        <v>349</v>
      </c>
      <c r="E71" s="81" t="s">
        <v>223</v>
      </c>
      <c r="F71" s="81" t="s">
        <v>341</v>
      </c>
      <c r="G71" s="81" t="s">
        <v>342</v>
      </c>
      <c r="H71" s="81" t="s">
        <v>299</v>
      </c>
      <c r="I71" s="81" t="s">
        <v>223</v>
      </c>
      <c r="J71" s="81" t="s">
        <v>223</v>
      </c>
    </row>
    <row r="72" spans="1:10" x14ac:dyDescent="0.2">
      <c r="A72" s="79">
        <v>44676</v>
      </c>
      <c r="B72" s="76">
        <v>44671</v>
      </c>
      <c r="C72" s="80">
        <v>5</v>
      </c>
      <c r="D72" s="81" t="s">
        <v>349</v>
      </c>
      <c r="E72" s="81" t="s">
        <v>223</v>
      </c>
      <c r="F72" s="81" t="s">
        <v>341</v>
      </c>
      <c r="G72" s="81" t="s">
        <v>342</v>
      </c>
      <c r="H72" s="81" t="s">
        <v>299</v>
      </c>
      <c r="I72" s="81" t="s">
        <v>223</v>
      </c>
      <c r="J72" s="81" t="s">
        <v>223</v>
      </c>
    </row>
    <row r="73" spans="1:10" x14ac:dyDescent="0.2">
      <c r="A73" s="79">
        <v>44676</v>
      </c>
      <c r="B73" s="76">
        <v>44672</v>
      </c>
      <c r="C73" s="80">
        <v>6</v>
      </c>
      <c r="D73" s="81" t="s">
        <v>349</v>
      </c>
      <c r="E73" s="81" t="s">
        <v>223</v>
      </c>
      <c r="F73" s="81" t="s">
        <v>341</v>
      </c>
      <c r="G73" s="81" t="s">
        <v>342</v>
      </c>
      <c r="H73" s="81" t="s">
        <v>299</v>
      </c>
      <c r="I73" s="81" t="s">
        <v>223</v>
      </c>
      <c r="J73" s="81" t="s">
        <v>223</v>
      </c>
    </row>
    <row r="74" spans="1:10" x14ac:dyDescent="0.2">
      <c r="A74" s="79">
        <v>44676</v>
      </c>
      <c r="B74" s="76">
        <v>44673</v>
      </c>
      <c r="C74" s="80">
        <v>6</v>
      </c>
      <c r="D74" s="81" t="s">
        <v>349</v>
      </c>
      <c r="E74" s="81" t="s">
        <v>223</v>
      </c>
      <c r="F74" s="81" t="s">
        <v>341</v>
      </c>
      <c r="G74" s="81" t="s">
        <v>342</v>
      </c>
      <c r="H74" s="81" t="s">
        <v>299</v>
      </c>
      <c r="I74" s="81" t="s">
        <v>223</v>
      </c>
      <c r="J74" s="81" t="s">
        <v>223</v>
      </c>
    </row>
    <row r="75" spans="1:10" x14ac:dyDescent="0.2">
      <c r="A75" s="79">
        <v>44683</v>
      </c>
      <c r="B75" s="76">
        <v>44676</v>
      </c>
      <c r="C75" s="80">
        <v>7</v>
      </c>
      <c r="D75" s="81" t="s">
        <v>349</v>
      </c>
      <c r="E75" s="81" t="s">
        <v>223</v>
      </c>
      <c r="F75" s="81" t="s">
        <v>341</v>
      </c>
      <c r="G75" s="81" t="s">
        <v>342</v>
      </c>
      <c r="H75" s="81" t="s">
        <v>299</v>
      </c>
      <c r="I75" s="81" t="s">
        <v>223</v>
      </c>
      <c r="J75" s="81" t="s">
        <v>223</v>
      </c>
    </row>
    <row r="76" spans="1:10" x14ac:dyDescent="0.2">
      <c r="A76" s="79">
        <v>44683</v>
      </c>
      <c r="B76" s="76">
        <v>44677</v>
      </c>
      <c r="C76" s="80">
        <v>5</v>
      </c>
      <c r="D76" s="81" t="s">
        <v>349</v>
      </c>
      <c r="E76" s="81" t="s">
        <v>223</v>
      </c>
      <c r="F76" s="81" t="s">
        <v>341</v>
      </c>
      <c r="G76" s="81" t="s">
        <v>342</v>
      </c>
      <c r="H76" s="81" t="s">
        <v>299</v>
      </c>
      <c r="I76" s="81" t="s">
        <v>223</v>
      </c>
      <c r="J76" s="81" t="s">
        <v>223</v>
      </c>
    </row>
    <row r="77" spans="1:10" x14ac:dyDescent="0.2">
      <c r="A77" s="79">
        <v>44683</v>
      </c>
      <c r="B77" s="76">
        <v>44678</v>
      </c>
      <c r="C77" s="80">
        <v>6</v>
      </c>
      <c r="D77" s="81" t="s">
        <v>349</v>
      </c>
      <c r="E77" s="81" t="s">
        <v>223</v>
      </c>
      <c r="F77" s="81" t="s">
        <v>341</v>
      </c>
      <c r="G77" s="81" t="s">
        <v>342</v>
      </c>
      <c r="H77" s="81" t="s">
        <v>299</v>
      </c>
      <c r="I77" s="81" t="s">
        <v>223</v>
      </c>
      <c r="J77" s="81" t="s">
        <v>223</v>
      </c>
    </row>
    <row r="78" spans="1:10" x14ac:dyDescent="0.2">
      <c r="A78" s="79">
        <v>44683</v>
      </c>
      <c r="B78" s="76">
        <v>44679</v>
      </c>
      <c r="C78" s="80">
        <v>4</v>
      </c>
      <c r="D78" s="81" t="s">
        <v>349</v>
      </c>
      <c r="E78" s="81" t="s">
        <v>223</v>
      </c>
      <c r="F78" s="81" t="s">
        <v>341</v>
      </c>
      <c r="G78" s="81" t="s">
        <v>342</v>
      </c>
      <c r="H78" s="81" t="s">
        <v>299</v>
      </c>
      <c r="I78" s="81" t="s">
        <v>223</v>
      </c>
      <c r="J78" s="81" t="s">
        <v>223</v>
      </c>
    </row>
    <row r="79" spans="1:10" x14ac:dyDescent="0.2">
      <c r="A79" s="79">
        <v>44683</v>
      </c>
      <c r="B79" s="76">
        <v>44680</v>
      </c>
      <c r="C79" s="80">
        <v>4</v>
      </c>
      <c r="D79" s="81" t="s">
        <v>349</v>
      </c>
      <c r="E79" s="81" t="s">
        <v>223</v>
      </c>
      <c r="F79" s="81" t="s">
        <v>341</v>
      </c>
      <c r="G79" s="81" t="s">
        <v>342</v>
      </c>
      <c r="H79" s="81" t="s">
        <v>299</v>
      </c>
      <c r="I79" s="81" t="s">
        <v>223</v>
      </c>
      <c r="J79" s="81" t="s">
        <v>223</v>
      </c>
    </row>
    <row r="80" spans="1:10" x14ac:dyDescent="0.2">
      <c r="A80" s="79">
        <v>44687</v>
      </c>
      <c r="B80" s="76">
        <v>44683</v>
      </c>
      <c r="C80" s="80">
        <v>5</v>
      </c>
      <c r="D80" s="81" t="s">
        <v>349</v>
      </c>
      <c r="E80" s="81" t="s">
        <v>223</v>
      </c>
      <c r="F80" s="81" t="s">
        <v>341</v>
      </c>
      <c r="G80" s="81" t="s">
        <v>342</v>
      </c>
      <c r="H80" s="81" t="s">
        <v>299</v>
      </c>
      <c r="I80" s="81" t="s">
        <v>223</v>
      </c>
      <c r="J80" s="81" t="s">
        <v>223</v>
      </c>
    </row>
    <row r="81" spans="1:10" x14ac:dyDescent="0.2">
      <c r="A81" s="79">
        <v>44687</v>
      </c>
      <c r="B81" s="76">
        <v>44684</v>
      </c>
      <c r="C81" s="80">
        <v>4</v>
      </c>
      <c r="D81" s="81" t="s">
        <v>349</v>
      </c>
      <c r="E81" s="81" t="s">
        <v>223</v>
      </c>
      <c r="F81" s="81" t="s">
        <v>341</v>
      </c>
      <c r="G81" s="81" t="s">
        <v>342</v>
      </c>
      <c r="H81" s="81" t="s">
        <v>299</v>
      </c>
      <c r="I81" s="81" t="s">
        <v>223</v>
      </c>
      <c r="J81" s="81" t="s">
        <v>223</v>
      </c>
    </row>
    <row r="82" spans="1:10" x14ac:dyDescent="0.2">
      <c r="A82" s="79">
        <v>44687</v>
      </c>
      <c r="B82" s="76">
        <v>44685</v>
      </c>
      <c r="C82" s="80">
        <v>1</v>
      </c>
      <c r="D82" s="81" t="s">
        <v>349</v>
      </c>
      <c r="E82" s="81" t="s">
        <v>223</v>
      </c>
      <c r="F82" s="81" t="s">
        <v>341</v>
      </c>
      <c r="G82" s="81" t="s">
        <v>342</v>
      </c>
      <c r="H82" s="81" t="s">
        <v>299</v>
      </c>
      <c r="I82" s="81" t="s">
        <v>223</v>
      </c>
      <c r="J82" s="81" t="s">
        <v>223</v>
      </c>
    </row>
    <row r="83" spans="1:10" x14ac:dyDescent="0.2">
      <c r="A83" s="79">
        <v>44687</v>
      </c>
      <c r="B83" s="76">
        <v>44686</v>
      </c>
      <c r="C83" s="80">
        <v>1</v>
      </c>
      <c r="D83" s="81" t="s">
        <v>349</v>
      </c>
      <c r="E83" s="81" t="s">
        <v>223</v>
      </c>
      <c r="F83" s="81" t="s">
        <v>341</v>
      </c>
      <c r="G83" s="81" t="s">
        <v>342</v>
      </c>
      <c r="H83" s="81" t="s">
        <v>299</v>
      </c>
      <c r="I83" s="81" t="s">
        <v>223</v>
      </c>
      <c r="J83" s="81" t="s">
        <v>223</v>
      </c>
    </row>
    <row r="84" spans="1:10" x14ac:dyDescent="0.2">
      <c r="A84" s="79">
        <v>44687</v>
      </c>
      <c r="B84" s="76">
        <v>44687</v>
      </c>
      <c r="C84" s="80">
        <v>2</v>
      </c>
      <c r="D84" s="81" t="s">
        <v>349</v>
      </c>
      <c r="E84" s="81" t="s">
        <v>223</v>
      </c>
      <c r="F84" s="81" t="s">
        <v>341</v>
      </c>
      <c r="G84" s="81" t="s">
        <v>342</v>
      </c>
      <c r="H84" s="81" t="s">
        <v>299</v>
      </c>
      <c r="I84" s="81" t="s">
        <v>223</v>
      </c>
      <c r="J84" s="81" t="s">
        <v>223</v>
      </c>
    </row>
    <row r="85" spans="1:10" x14ac:dyDescent="0.2">
      <c r="A85" s="79">
        <v>44694</v>
      </c>
      <c r="B85" s="76">
        <v>44690</v>
      </c>
      <c r="C85" s="80">
        <v>4</v>
      </c>
      <c r="D85" s="81" t="s">
        <v>349</v>
      </c>
      <c r="E85" s="81" t="s">
        <v>223</v>
      </c>
      <c r="F85" s="81" t="s">
        <v>341</v>
      </c>
      <c r="G85" s="81" t="s">
        <v>342</v>
      </c>
      <c r="H85" s="81" t="s">
        <v>299</v>
      </c>
      <c r="I85" s="81" t="s">
        <v>223</v>
      </c>
      <c r="J85" s="81" t="s">
        <v>223</v>
      </c>
    </row>
    <row r="86" spans="1:10" x14ac:dyDescent="0.2">
      <c r="A86" s="79">
        <v>44694</v>
      </c>
      <c r="B86" s="76">
        <v>44692</v>
      </c>
      <c r="C86" s="80">
        <v>3</v>
      </c>
      <c r="D86" s="81" t="s">
        <v>349</v>
      </c>
      <c r="E86" s="81" t="s">
        <v>223</v>
      </c>
      <c r="F86" s="81" t="s">
        <v>341</v>
      </c>
      <c r="G86" s="81" t="s">
        <v>342</v>
      </c>
      <c r="H86" s="81" t="s">
        <v>299</v>
      </c>
      <c r="I86" s="81" t="s">
        <v>223</v>
      </c>
      <c r="J86" s="81" t="s">
        <v>223</v>
      </c>
    </row>
    <row r="87" spans="1:10" x14ac:dyDescent="0.2">
      <c r="A87" s="79">
        <v>44694</v>
      </c>
      <c r="B87" s="76">
        <v>44693</v>
      </c>
      <c r="C87" s="80">
        <v>1</v>
      </c>
      <c r="D87" s="81" t="s">
        <v>349</v>
      </c>
      <c r="E87" s="81" t="s">
        <v>223</v>
      </c>
      <c r="F87" s="81" t="s">
        <v>341</v>
      </c>
      <c r="G87" s="81" t="s">
        <v>342</v>
      </c>
      <c r="H87" s="81" t="s">
        <v>299</v>
      </c>
      <c r="I87" s="81" t="s">
        <v>223</v>
      </c>
      <c r="J87" s="81" t="s">
        <v>223</v>
      </c>
    </row>
    <row r="88" spans="1:10" x14ac:dyDescent="0.2">
      <c r="A88" s="79">
        <v>44704</v>
      </c>
      <c r="B88" s="76">
        <v>44699</v>
      </c>
      <c r="C88" s="80">
        <v>3</v>
      </c>
      <c r="D88" s="81" t="s">
        <v>349</v>
      </c>
      <c r="E88" s="81" t="s">
        <v>223</v>
      </c>
      <c r="F88" s="81" t="s">
        <v>341</v>
      </c>
      <c r="G88" s="81" t="s">
        <v>342</v>
      </c>
      <c r="H88" s="81" t="s">
        <v>299</v>
      </c>
      <c r="I88" s="81" t="s">
        <v>223</v>
      </c>
      <c r="J88" s="81" t="s">
        <v>223</v>
      </c>
    </row>
    <row r="89" spans="1:10" x14ac:dyDescent="0.2">
      <c r="A89" s="79">
        <v>44704</v>
      </c>
      <c r="B89" s="76">
        <v>44700</v>
      </c>
      <c r="C89" s="80">
        <v>1</v>
      </c>
      <c r="D89" s="81" t="s">
        <v>349</v>
      </c>
      <c r="E89" s="81" t="s">
        <v>223</v>
      </c>
      <c r="F89" s="81" t="s">
        <v>341</v>
      </c>
      <c r="G89" s="81" t="s">
        <v>342</v>
      </c>
      <c r="H89" s="81" t="s">
        <v>299</v>
      </c>
      <c r="I89" s="81" t="s">
        <v>223</v>
      </c>
      <c r="J89" s="81" t="s">
        <v>223</v>
      </c>
    </row>
    <row r="90" spans="1:10" x14ac:dyDescent="0.2">
      <c r="A90" s="79">
        <v>44707</v>
      </c>
      <c r="B90" s="76">
        <v>44704</v>
      </c>
      <c r="C90" s="80">
        <v>1</v>
      </c>
      <c r="D90" s="81" t="s">
        <v>349</v>
      </c>
      <c r="E90" s="81" t="s">
        <v>223</v>
      </c>
      <c r="F90" s="81" t="s">
        <v>341</v>
      </c>
      <c r="G90" s="81" t="s">
        <v>342</v>
      </c>
      <c r="H90" s="81" t="s">
        <v>299</v>
      </c>
      <c r="I90" s="81" t="s">
        <v>223</v>
      </c>
      <c r="J90" s="81" t="s">
        <v>223</v>
      </c>
    </row>
    <row r="91" spans="1:10" x14ac:dyDescent="0.2">
      <c r="A91" s="79">
        <v>44707</v>
      </c>
      <c r="B91" s="76">
        <v>44705</v>
      </c>
      <c r="C91" s="80">
        <v>2</v>
      </c>
      <c r="D91" s="81" t="s">
        <v>349</v>
      </c>
      <c r="E91" s="81" t="s">
        <v>223</v>
      </c>
      <c r="F91" s="81" t="s">
        <v>341</v>
      </c>
      <c r="G91" s="81" t="s">
        <v>342</v>
      </c>
      <c r="H91" s="81" t="s">
        <v>299</v>
      </c>
      <c r="I91" s="81" t="s">
        <v>223</v>
      </c>
      <c r="J91" s="81" t="s">
        <v>223</v>
      </c>
    </row>
    <row r="92" spans="1:10" x14ac:dyDescent="0.2">
      <c r="A92" s="79">
        <v>44707</v>
      </c>
      <c r="B92" s="76">
        <v>44706</v>
      </c>
      <c r="C92" s="80">
        <v>1</v>
      </c>
      <c r="D92" s="81" t="s">
        <v>349</v>
      </c>
      <c r="E92" s="81" t="s">
        <v>223</v>
      </c>
      <c r="F92" s="81" t="s">
        <v>341</v>
      </c>
      <c r="G92" s="81" t="s">
        <v>342</v>
      </c>
      <c r="H92" s="81" t="s">
        <v>299</v>
      </c>
      <c r="I92" s="81" t="s">
        <v>223</v>
      </c>
      <c r="J92" s="81" t="s">
        <v>223</v>
      </c>
    </row>
    <row r="93" spans="1:10" x14ac:dyDescent="0.2">
      <c r="A93" s="79">
        <v>44708</v>
      </c>
      <c r="B93" s="76">
        <v>44707</v>
      </c>
      <c r="C93" s="80">
        <v>1</v>
      </c>
      <c r="D93" s="81" t="s">
        <v>349</v>
      </c>
      <c r="E93" s="81" t="s">
        <v>223</v>
      </c>
      <c r="F93" s="81" t="s">
        <v>341</v>
      </c>
      <c r="G93" s="81" t="s">
        <v>342</v>
      </c>
      <c r="H93" s="81" t="s">
        <v>299</v>
      </c>
      <c r="I93" s="81" t="s">
        <v>223</v>
      </c>
      <c r="J93" s="81" t="s">
        <v>223</v>
      </c>
    </row>
    <row r="94" spans="1:10" x14ac:dyDescent="0.2">
      <c r="A94" s="79">
        <v>44715</v>
      </c>
      <c r="B94" s="76">
        <v>44715</v>
      </c>
      <c r="C94" s="80">
        <v>1</v>
      </c>
      <c r="D94" s="81" t="s">
        <v>349</v>
      </c>
      <c r="E94" s="81" t="s">
        <v>223</v>
      </c>
      <c r="F94" s="81" t="s">
        <v>341</v>
      </c>
      <c r="G94" s="81" t="s">
        <v>342</v>
      </c>
      <c r="H94" s="81" t="s">
        <v>299</v>
      </c>
      <c r="I94" s="81" t="s">
        <v>223</v>
      </c>
      <c r="J94" s="81" t="s">
        <v>223</v>
      </c>
    </row>
    <row r="95" spans="1:10" x14ac:dyDescent="0.2">
      <c r="A95" s="79">
        <v>44729</v>
      </c>
      <c r="B95" s="76">
        <v>44722</v>
      </c>
      <c r="C95" s="80">
        <v>7</v>
      </c>
      <c r="D95" s="81" t="s">
        <v>349</v>
      </c>
      <c r="E95" s="81" t="s">
        <v>223</v>
      </c>
      <c r="F95" s="81" t="s">
        <v>341</v>
      </c>
      <c r="G95" s="81" t="s">
        <v>342</v>
      </c>
      <c r="H95" s="81" t="s">
        <v>299</v>
      </c>
      <c r="I95" s="81" t="s">
        <v>223</v>
      </c>
      <c r="J95" s="81" t="s">
        <v>223</v>
      </c>
    </row>
    <row r="96" spans="1:10" x14ac:dyDescent="0.2">
      <c r="A96" s="79">
        <v>44729</v>
      </c>
      <c r="B96" s="76">
        <v>44725</v>
      </c>
      <c r="C96" s="80">
        <v>7</v>
      </c>
      <c r="D96" s="81" t="s">
        <v>349</v>
      </c>
      <c r="E96" s="81" t="s">
        <v>223</v>
      </c>
      <c r="F96" s="81" t="s">
        <v>341</v>
      </c>
      <c r="G96" s="81" t="s">
        <v>342</v>
      </c>
      <c r="H96" s="81" t="s">
        <v>299</v>
      </c>
      <c r="I96" s="81" t="s">
        <v>223</v>
      </c>
      <c r="J96" s="81" t="s">
        <v>223</v>
      </c>
    </row>
    <row r="97" spans="1:10" x14ac:dyDescent="0.2">
      <c r="A97" s="79">
        <v>44729</v>
      </c>
      <c r="B97" s="76">
        <v>44726</v>
      </c>
      <c r="C97" s="80">
        <v>8</v>
      </c>
      <c r="D97" s="81" t="s">
        <v>349</v>
      </c>
      <c r="E97" s="81" t="s">
        <v>223</v>
      </c>
      <c r="F97" s="81" t="s">
        <v>341</v>
      </c>
      <c r="G97" s="81" t="s">
        <v>342</v>
      </c>
      <c r="H97" s="81" t="s">
        <v>299</v>
      </c>
      <c r="I97" s="81" t="s">
        <v>223</v>
      </c>
      <c r="J97" s="81" t="s">
        <v>223</v>
      </c>
    </row>
    <row r="98" spans="1:10" x14ac:dyDescent="0.2">
      <c r="A98" s="79">
        <v>44729</v>
      </c>
      <c r="B98" s="76">
        <v>44727</v>
      </c>
      <c r="C98" s="80">
        <v>8</v>
      </c>
      <c r="D98" s="81" t="s">
        <v>349</v>
      </c>
      <c r="E98" s="81" t="s">
        <v>223</v>
      </c>
      <c r="F98" s="81" t="s">
        <v>341</v>
      </c>
      <c r="G98" s="81" t="s">
        <v>342</v>
      </c>
      <c r="H98" s="81" t="s">
        <v>299</v>
      </c>
      <c r="I98" s="81" t="s">
        <v>223</v>
      </c>
      <c r="J98" s="81" t="s">
        <v>223</v>
      </c>
    </row>
    <row r="99" spans="1:10" x14ac:dyDescent="0.2">
      <c r="A99" s="79">
        <v>44729</v>
      </c>
      <c r="B99" s="76">
        <v>44728</v>
      </c>
      <c r="C99" s="80">
        <v>8</v>
      </c>
      <c r="D99" s="81" t="s">
        <v>349</v>
      </c>
      <c r="E99" s="81" t="s">
        <v>223</v>
      </c>
      <c r="F99" s="81" t="s">
        <v>341</v>
      </c>
      <c r="G99" s="81" t="s">
        <v>342</v>
      </c>
      <c r="H99" s="81" t="s">
        <v>299</v>
      </c>
      <c r="I99" s="81" t="s">
        <v>223</v>
      </c>
      <c r="J99" s="81" t="s">
        <v>223</v>
      </c>
    </row>
    <row r="100" spans="1:10" x14ac:dyDescent="0.2">
      <c r="A100" s="79">
        <v>44729</v>
      </c>
      <c r="B100" s="76">
        <v>44729</v>
      </c>
      <c r="C100" s="80">
        <v>7</v>
      </c>
      <c r="D100" s="81" t="s">
        <v>349</v>
      </c>
      <c r="E100" s="81" t="s">
        <v>223</v>
      </c>
      <c r="F100" s="81" t="s">
        <v>341</v>
      </c>
      <c r="G100" s="81" t="s">
        <v>342</v>
      </c>
      <c r="H100" s="81" t="s">
        <v>299</v>
      </c>
      <c r="I100" s="81" t="s">
        <v>223</v>
      </c>
      <c r="J100" s="81" t="s">
        <v>223</v>
      </c>
    </row>
    <row r="101" spans="1:10" x14ac:dyDescent="0.2">
      <c r="A101" s="79">
        <v>44744</v>
      </c>
      <c r="B101" s="76">
        <v>44732</v>
      </c>
      <c r="C101" s="80">
        <v>8</v>
      </c>
      <c r="D101" s="81" t="s">
        <v>349</v>
      </c>
      <c r="E101" s="81" t="s">
        <v>223</v>
      </c>
      <c r="F101" s="81" t="s">
        <v>341</v>
      </c>
      <c r="G101" s="81" t="s">
        <v>342</v>
      </c>
      <c r="H101" s="81" t="s">
        <v>299</v>
      </c>
      <c r="I101" s="81" t="s">
        <v>223</v>
      </c>
      <c r="J101" s="81" t="s">
        <v>223</v>
      </c>
    </row>
    <row r="102" spans="1:10" x14ac:dyDescent="0.2">
      <c r="A102" s="79">
        <v>44744</v>
      </c>
      <c r="B102" s="76">
        <v>44733</v>
      </c>
      <c r="C102" s="80">
        <v>8</v>
      </c>
      <c r="D102" s="81" t="s">
        <v>349</v>
      </c>
      <c r="E102" s="81" t="s">
        <v>223</v>
      </c>
      <c r="F102" s="81" t="s">
        <v>341</v>
      </c>
      <c r="G102" s="81" t="s">
        <v>342</v>
      </c>
      <c r="H102" s="81" t="s">
        <v>299</v>
      </c>
      <c r="I102" s="81" t="s">
        <v>223</v>
      </c>
      <c r="J102" s="81" t="s">
        <v>223</v>
      </c>
    </row>
    <row r="103" spans="1:10" x14ac:dyDescent="0.2">
      <c r="A103" s="79">
        <v>44744</v>
      </c>
      <c r="B103" s="76">
        <v>44739</v>
      </c>
      <c r="C103" s="80">
        <v>7</v>
      </c>
      <c r="D103" s="81" t="s">
        <v>349</v>
      </c>
      <c r="E103" s="81" t="s">
        <v>223</v>
      </c>
      <c r="F103" s="81" t="s">
        <v>341</v>
      </c>
      <c r="G103" s="81" t="s">
        <v>342</v>
      </c>
      <c r="H103" s="81" t="s">
        <v>299</v>
      </c>
      <c r="I103" s="81" t="s">
        <v>223</v>
      </c>
      <c r="J103" s="81" t="s">
        <v>223</v>
      </c>
    </row>
    <row r="104" spans="1:10" x14ac:dyDescent="0.2">
      <c r="A104" s="79">
        <v>44744</v>
      </c>
      <c r="B104" s="76">
        <v>44740</v>
      </c>
      <c r="C104" s="80">
        <v>7</v>
      </c>
      <c r="D104" s="81" t="s">
        <v>349</v>
      </c>
      <c r="E104" s="81" t="s">
        <v>223</v>
      </c>
      <c r="F104" s="81" t="s">
        <v>341</v>
      </c>
      <c r="G104" s="81" t="s">
        <v>342</v>
      </c>
      <c r="H104" s="81" t="s">
        <v>299</v>
      </c>
      <c r="I104" s="81" t="s">
        <v>223</v>
      </c>
      <c r="J104" s="81" t="s">
        <v>223</v>
      </c>
    </row>
    <row r="105" spans="1:10" x14ac:dyDescent="0.2">
      <c r="A105" s="79">
        <v>44744</v>
      </c>
      <c r="B105" s="76">
        <v>44741</v>
      </c>
      <c r="C105" s="80">
        <v>8</v>
      </c>
      <c r="D105" s="81" t="s">
        <v>349</v>
      </c>
      <c r="E105" s="81" t="s">
        <v>223</v>
      </c>
      <c r="F105" s="81" t="s">
        <v>341</v>
      </c>
      <c r="G105" s="81" t="s">
        <v>342</v>
      </c>
      <c r="H105" s="81" t="s">
        <v>299</v>
      </c>
      <c r="I105" s="81" t="s">
        <v>223</v>
      </c>
      <c r="J105" s="81" t="s">
        <v>223</v>
      </c>
    </row>
    <row r="106" spans="1:10" x14ac:dyDescent="0.2">
      <c r="A106" s="79">
        <v>44744</v>
      </c>
      <c r="B106" s="76">
        <v>44742</v>
      </c>
      <c r="C106" s="80">
        <v>7</v>
      </c>
      <c r="D106" s="81" t="s">
        <v>349</v>
      </c>
      <c r="E106" s="81" t="s">
        <v>223</v>
      </c>
      <c r="F106" s="81" t="s">
        <v>341</v>
      </c>
      <c r="G106" s="81" t="s">
        <v>342</v>
      </c>
      <c r="H106" s="81" t="s">
        <v>299</v>
      </c>
      <c r="I106" s="81" t="s">
        <v>223</v>
      </c>
      <c r="J106" s="81" t="s">
        <v>223</v>
      </c>
    </row>
    <row r="107" spans="1:10" x14ac:dyDescent="0.2">
      <c r="A107" s="79">
        <v>44744</v>
      </c>
      <c r="B107" s="76">
        <v>44743</v>
      </c>
      <c r="C107" s="80">
        <v>5</v>
      </c>
      <c r="D107" s="81" t="s">
        <v>349</v>
      </c>
      <c r="E107" s="81" t="s">
        <v>223</v>
      </c>
      <c r="F107" s="81" t="s">
        <v>341</v>
      </c>
      <c r="G107" s="81" t="s">
        <v>342</v>
      </c>
      <c r="H107" s="81" t="s">
        <v>299</v>
      </c>
      <c r="I107" s="81" t="s">
        <v>223</v>
      </c>
      <c r="J107" s="81" t="s">
        <v>223</v>
      </c>
    </row>
    <row r="108" spans="1:10" x14ac:dyDescent="0.2">
      <c r="A108" s="79">
        <v>44754</v>
      </c>
      <c r="B108" s="76">
        <v>44747</v>
      </c>
      <c r="C108" s="80">
        <v>7</v>
      </c>
      <c r="D108" s="81" t="s">
        <v>349</v>
      </c>
      <c r="E108" s="81" t="s">
        <v>223</v>
      </c>
      <c r="F108" s="81" t="s">
        <v>341</v>
      </c>
      <c r="G108" s="81" t="s">
        <v>342</v>
      </c>
      <c r="H108" s="81" t="s">
        <v>299</v>
      </c>
      <c r="I108" s="81" t="s">
        <v>223</v>
      </c>
      <c r="J108" s="81" t="s">
        <v>223</v>
      </c>
    </row>
    <row r="109" spans="1:10" x14ac:dyDescent="0.2">
      <c r="A109" s="79">
        <v>44754</v>
      </c>
      <c r="B109" s="76">
        <v>44750</v>
      </c>
      <c r="C109" s="80">
        <v>2</v>
      </c>
      <c r="D109" s="81" t="s">
        <v>349</v>
      </c>
      <c r="E109" s="81" t="s">
        <v>223</v>
      </c>
      <c r="F109" s="81" t="s">
        <v>341</v>
      </c>
      <c r="G109" s="81" t="s">
        <v>342</v>
      </c>
      <c r="H109" s="81" t="s">
        <v>299</v>
      </c>
      <c r="I109" s="81" t="s">
        <v>223</v>
      </c>
      <c r="J109" s="81" t="s">
        <v>223</v>
      </c>
    </row>
    <row r="110" spans="1:10" x14ac:dyDescent="0.2">
      <c r="A110" s="79">
        <v>44754</v>
      </c>
      <c r="B110" s="76">
        <v>44753</v>
      </c>
      <c r="C110" s="80">
        <v>3</v>
      </c>
      <c r="D110" s="81" t="s">
        <v>349</v>
      </c>
      <c r="E110" s="81" t="s">
        <v>223</v>
      </c>
      <c r="F110" s="81" t="s">
        <v>341</v>
      </c>
      <c r="G110" s="81" t="s">
        <v>342</v>
      </c>
      <c r="H110" s="81" t="s">
        <v>299</v>
      </c>
      <c r="I110" s="81" t="s">
        <v>223</v>
      </c>
      <c r="J110" s="81" t="s">
        <v>223</v>
      </c>
    </row>
    <row r="111" spans="1:10" x14ac:dyDescent="0.2">
      <c r="A111" s="79">
        <v>44757</v>
      </c>
      <c r="B111" s="76">
        <v>44754</v>
      </c>
      <c r="C111" s="80">
        <v>4</v>
      </c>
      <c r="D111" s="81" t="s">
        <v>349</v>
      </c>
      <c r="E111" s="81" t="s">
        <v>223</v>
      </c>
      <c r="F111" s="81" t="s">
        <v>341</v>
      </c>
      <c r="G111" s="81" t="s">
        <v>342</v>
      </c>
      <c r="H111" s="81" t="s">
        <v>299</v>
      </c>
      <c r="I111" s="81" t="s">
        <v>223</v>
      </c>
      <c r="J111" s="81" t="s">
        <v>223</v>
      </c>
    </row>
    <row r="112" spans="1:10" x14ac:dyDescent="0.2">
      <c r="A112" s="79">
        <v>44757</v>
      </c>
      <c r="B112" s="76">
        <v>44755</v>
      </c>
      <c r="C112" s="80">
        <v>3</v>
      </c>
      <c r="D112" s="81" t="s">
        <v>349</v>
      </c>
      <c r="E112" s="81" t="s">
        <v>223</v>
      </c>
      <c r="F112" s="81" t="s">
        <v>341</v>
      </c>
      <c r="G112" s="81" t="s">
        <v>342</v>
      </c>
      <c r="H112" s="81" t="s">
        <v>299</v>
      </c>
      <c r="I112" s="81" t="s">
        <v>223</v>
      </c>
      <c r="J112" s="81" t="s">
        <v>223</v>
      </c>
    </row>
    <row r="113" spans="1:10" x14ac:dyDescent="0.2">
      <c r="A113" s="79">
        <v>44757</v>
      </c>
      <c r="B113" s="76">
        <v>44756</v>
      </c>
      <c r="C113" s="80">
        <v>5</v>
      </c>
      <c r="D113" s="81" t="s">
        <v>349</v>
      </c>
      <c r="E113" s="81" t="s">
        <v>223</v>
      </c>
      <c r="F113" s="81" t="s">
        <v>341</v>
      </c>
      <c r="G113" s="81" t="s">
        <v>342</v>
      </c>
      <c r="H113" s="81" t="s">
        <v>299</v>
      </c>
      <c r="I113" s="81" t="s">
        <v>223</v>
      </c>
      <c r="J113" s="81" t="s">
        <v>223</v>
      </c>
    </row>
    <row r="114" spans="1:10" x14ac:dyDescent="0.2">
      <c r="A114" s="79">
        <v>44757</v>
      </c>
      <c r="B114" s="76">
        <v>44757</v>
      </c>
      <c r="C114" s="80">
        <v>2</v>
      </c>
      <c r="D114" s="81" t="s">
        <v>349</v>
      </c>
      <c r="E114" s="81" t="s">
        <v>223</v>
      </c>
      <c r="F114" s="81" t="s">
        <v>341</v>
      </c>
      <c r="G114" s="81" t="s">
        <v>342</v>
      </c>
      <c r="H114" s="81" t="s">
        <v>299</v>
      </c>
      <c r="I114" s="81" t="s">
        <v>223</v>
      </c>
      <c r="J114" s="81" t="s">
        <v>223</v>
      </c>
    </row>
    <row r="115" spans="1:10" x14ac:dyDescent="0.2">
      <c r="A115" s="79">
        <v>44764</v>
      </c>
      <c r="B115" s="76">
        <v>44760</v>
      </c>
      <c r="C115" s="80">
        <v>6</v>
      </c>
      <c r="D115" s="81" t="s">
        <v>349</v>
      </c>
      <c r="E115" s="81" t="s">
        <v>223</v>
      </c>
      <c r="F115" s="81" t="s">
        <v>341</v>
      </c>
      <c r="G115" s="81" t="s">
        <v>342</v>
      </c>
      <c r="H115" s="81" t="s">
        <v>299</v>
      </c>
      <c r="I115" s="81" t="s">
        <v>223</v>
      </c>
      <c r="J115" s="81" t="s">
        <v>223</v>
      </c>
    </row>
    <row r="116" spans="1:10" x14ac:dyDescent="0.2">
      <c r="A116" s="79">
        <v>44764</v>
      </c>
      <c r="B116" s="76">
        <v>44761</v>
      </c>
      <c r="C116" s="80">
        <v>5</v>
      </c>
      <c r="D116" s="81" t="s">
        <v>349</v>
      </c>
      <c r="E116" s="81" t="s">
        <v>223</v>
      </c>
      <c r="F116" s="81" t="s">
        <v>341</v>
      </c>
      <c r="G116" s="81" t="s">
        <v>342</v>
      </c>
      <c r="H116" s="81" t="s">
        <v>299</v>
      </c>
      <c r="I116" s="81" t="s">
        <v>223</v>
      </c>
      <c r="J116" s="81" t="s">
        <v>223</v>
      </c>
    </row>
    <row r="117" spans="1:10" x14ac:dyDescent="0.2">
      <c r="A117" s="79">
        <v>44764</v>
      </c>
      <c r="B117" s="76">
        <v>44762</v>
      </c>
      <c r="C117" s="80">
        <v>5</v>
      </c>
      <c r="D117" s="81" t="s">
        <v>349</v>
      </c>
      <c r="E117" s="81" t="s">
        <v>223</v>
      </c>
      <c r="F117" s="81" t="s">
        <v>341</v>
      </c>
      <c r="G117" s="81" t="s">
        <v>342</v>
      </c>
      <c r="H117" s="81" t="s">
        <v>299</v>
      </c>
      <c r="I117" s="81" t="s">
        <v>223</v>
      </c>
      <c r="J117" s="81" t="s">
        <v>223</v>
      </c>
    </row>
    <row r="118" spans="1:10" x14ac:dyDescent="0.2">
      <c r="A118" s="79">
        <v>44764</v>
      </c>
      <c r="B118" s="76">
        <v>44763</v>
      </c>
      <c r="C118" s="80">
        <v>2</v>
      </c>
      <c r="D118" s="81" t="s">
        <v>349</v>
      </c>
      <c r="E118" s="81" t="s">
        <v>223</v>
      </c>
      <c r="F118" s="81" t="s">
        <v>341</v>
      </c>
      <c r="G118" s="81" t="s">
        <v>342</v>
      </c>
      <c r="H118" s="81" t="s">
        <v>299</v>
      </c>
      <c r="I118" s="81" t="s">
        <v>223</v>
      </c>
      <c r="J118" s="81" t="s">
        <v>223</v>
      </c>
    </row>
    <row r="119" spans="1:10" x14ac:dyDescent="0.2">
      <c r="A119" s="79">
        <v>44764</v>
      </c>
      <c r="B119" s="76">
        <v>44764</v>
      </c>
      <c r="C119" s="80">
        <v>2</v>
      </c>
      <c r="D119" s="81" t="s">
        <v>349</v>
      </c>
      <c r="E119" s="81" t="s">
        <v>223</v>
      </c>
      <c r="F119" s="81" t="s">
        <v>341</v>
      </c>
      <c r="G119" s="81" t="s">
        <v>342</v>
      </c>
      <c r="H119" s="81" t="s">
        <v>299</v>
      </c>
      <c r="I119" s="81" t="s">
        <v>223</v>
      </c>
      <c r="J119" s="81" t="s">
        <v>223</v>
      </c>
    </row>
    <row r="120" spans="1:10" x14ac:dyDescent="0.2">
      <c r="A120" s="79">
        <v>44774</v>
      </c>
      <c r="B120" s="76">
        <v>44767</v>
      </c>
      <c r="C120" s="80">
        <v>5</v>
      </c>
      <c r="D120" s="81" t="s">
        <v>349</v>
      </c>
      <c r="E120" s="81" t="s">
        <v>223</v>
      </c>
      <c r="F120" s="81" t="s">
        <v>341</v>
      </c>
      <c r="G120" s="81" t="s">
        <v>342</v>
      </c>
      <c r="H120" s="81" t="s">
        <v>299</v>
      </c>
      <c r="I120" s="81" t="s">
        <v>223</v>
      </c>
      <c r="J120" s="81" t="s">
        <v>223</v>
      </c>
    </row>
    <row r="121" spans="1:10" x14ac:dyDescent="0.2">
      <c r="A121" s="79">
        <v>44774</v>
      </c>
      <c r="B121" s="76">
        <v>44768</v>
      </c>
      <c r="C121" s="80">
        <v>6</v>
      </c>
      <c r="D121" s="81" t="s">
        <v>349</v>
      </c>
      <c r="E121" s="81" t="s">
        <v>223</v>
      </c>
      <c r="F121" s="81" t="s">
        <v>341</v>
      </c>
      <c r="G121" s="81" t="s">
        <v>342</v>
      </c>
      <c r="H121" s="81" t="s">
        <v>299</v>
      </c>
      <c r="I121" s="81" t="s">
        <v>223</v>
      </c>
      <c r="J121" s="81" t="s">
        <v>223</v>
      </c>
    </row>
    <row r="122" spans="1:10" x14ac:dyDescent="0.2">
      <c r="A122" s="79">
        <v>44774</v>
      </c>
      <c r="B122" s="76">
        <v>44769</v>
      </c>
      <c r="C122" s="80">
        <v>5</v>
      </c>
      <c r="D122" s="81" t="s">
        <v>349</v>
      </c>
      <c r="E122" s="81" t="s">
        <v>223</v>
      </c>
      <c r="F122" s="81" t="s">
        <v>341</v>
      </c>
      <c r="G122" s="81" t="s">
        <v>342</v>
      </c>
      <c r="H122" s="81" t="s">
        <v>299</v>
      </c>
      <c r="I122" s="81" t="s">
        <v>223</v>
      </c>
      <c r="J122" s="81" t="s">
        <v>223</v>
      </c>
    </row>
    <row r="123" spans="1:10" x14ac:dyDescent="0.2">
      <c r="A123" s="79">
        <v>44774</v>
      </c>
      <c r="B123" s="76">
        <v>44770</v>
      </c>
      <c r="C123" s="80">
        <v>4</v>
      </c>
      <c r="D123" s="81" t="s">
        <v>349</v>
      </c>
      <c r="E123" s="81" t="s">
        <v>223</v>
      </c>
      <c r="F123" s="81" t="s">
        <v>341</v>
      </c>
      <c r="G123" s="81" t="s">
        <v>342</v>
      </c>
      <c r="H123" s="81" t="s">
        <v>299</v>
      </c>
      <c r="I123" s="81" t="s">
        <v>223</v>
      </c>
      <c r="J123" s="81" t="s">
        <v>223</v>
      </c>
    </row>
    <row r="124" spans="1:10" x14ac:dyDescent="0.2">
      <c r="A124" s="79">
        <v>44774</v>
      </c>
      <c r="B124" s="76">
        <v>44771</v>
      </c>
      <c r="C124" s="80">
        <v>6</v>
      </c>
      <c r="D124" s="81" t="s">
        <v>349</v>
      </c>
      <c r="E124" s="81" t="s">
        <v>223</v>
      </c>
      <c r="F124" s="81" t="s">
        <v>341</v>
      </c>
      <c r="G124" s="81" t="s">
        <v>342</v>
      </c>
      <c r="H124" s="81" t="s">
        <v>299</v>
      </c>
      <c r="I124" s="81" t="s">
        <v>223</v>
      </c>
      <c r="J124" s="81" t="s">
        <v>223</v>
      </c>
    </row>
    <row r="125" spans="1:10" x14ac:dyDescent="0.2">
      <c r="A125" s="79">
        <v>44788</v>
      </c>
      <c r="B125" s="76">
        <v>44774</v>
      </c>
      <c r="C125" s="80">
        <v>7</v>
      </c>
      <c r="D125" s="81" t="s">
        <v>349</v>
      </c>
      <c r="E125" s="81" t="s">
        <v>223</v>
      </c>
      <c r="F125" s="81" t="s">
        <v>341</v>
      </c>
      <c r="G125" s="81" t="s">
        <v>342</v>
      </c>
      <c r="H125" s="81" t="s">
        <v>299</v>
      </c>
      <c r="I125" s="81" t="s">
        <v>223</v>
      </c>
      <c r="J125" s="81" t="s">
        <v>223</v>
      </c>
    </row>
    <row r="126" spans="1:10" x14ac:dyDescent="0.2">
      <c r="A126" s="79">
        <v>44788</v>
      </c>
      <c r="B126" s="76">
        <v>44775</v>
      </c>
      <c r="C126" s="80">
        <v>6</v>
      </c>
      <c r="D126" s="81" t="s">
        <v>349</v>
      </c>
      <c r="E126" s="81" t="s">
        <v>223</v>
      </c>
      <c r="F126" s="81" t="s">
        <v>341</v>
      </c>
      <c r="G126" s="81" t="s">
        <v>342</v>
      </c>
      <c r="H126" s="81" t="s">
        <v>299</v>
      </c>
      <c r="I126" s="81" t="s">
        <v>223</v>
      </c>
      <c r="J126" s="81" t="s">
        <v>223</v>
      </c>
    </row>
    <row r="127" spans="1:10" x14ac:dyDescent="0.2">
      <c r="A127" s="79">
        <v>44788</v>
      </c>
      <c r="B127" s="76">
        <v>44776</v>
      </c>
      <c r="C127" s="80">
        <v>6</v>
      </c>
      <c r="D127" s="81" t="s">
        <v>349</v>
      </c>
      <c r="E127" s="81" t="s">
        <v>223</v>
      </c>
      <c r="F127" s="81" t="s">
        <v>341</v>
      </c>
      <c r="G127" s="81" t="s">
        <v>342</v>
      </c>
      <c r="H127" s="81" t="s">
        <v>299</v>
      </c>
      <c r="I127" s="81" t="s">
        <v>223</v>
      </c>
      <c r="J127" s="81" t="s">
        <v>223</v>
      </c>
    </row>
    <row r="128" spans="1:10" x14ac:dyDescent="0.2">
      <c r="A128" s="79">
        <v>44788</v>
      </c>
      <c r="B128" s="76">
        <v>44777</v>
      </c>
      <c r="C128" s="80">
        <v>4</v>
      </c>
      <c r="D128" s="81" t="s">
        <v>349</v>
      </c>
      <c r="E128" s="81" t="s">
        <v>223</v>
      </c>
      <c r="F128" s="81" t="s">
        <v>341</v>
      </c>
      <c r="G128" s="81" t="s">
        <v>342</v>
      </c>
      <c r="H128" s="81" t="s">
        <v>299</v>
      </c>
      <c r="I128" s="81" t="s">
        <v>223</v>
      </c>
      <c r="J128" s="81" t="s">
        <v>223</v>
      </c>
    </row>
    <row r="129" spans="1:10" x14ac:dyDescent="0.2">
      <c r="A129" s="79">
        <v>44788</v>
      </c>
      <c r="B129" s="76">
        <v>44778</v>
      </c>
      <c r="C129" s="80">
        <v>7</v>
      </c>
      <c r="D129" s="81" t="s">
        <v>349</v>
      </c>
      <c r="E129" s="81" t="s">
        <v>223</v>
      </c>
      <c r="F129" s="81" t="s">
        <v>341</v>
      </c>
      <c r="G129" s="81" t="s">
        <v>342</v>
      </c>
      <c r="H129" s="81" t="s">
        <v>299</v>
      </c>
      <c r="I129" s="81" t="s">
        <v>223</v>
      </c>
      <c r="J129" s="81" t="s">
        <v>223</v>
      </c>
    </row>
    <row r="130" spans="1:10" x14ac:dyDescent="0.2">
      <c r="A130" s="79">
        <v>44788</v>
      </c>
      <c r="B130" s="76">
        <v>44783</v>
      </c>
      <c r="C130" s="80">
        <v>3</v>
      </c>
      <c r="D130" s="81" t="s">
        <v>349</v>
      </c>
      <c r="E130" s="81" t="s">
        <v>223</v>
      </c>
      <c r="F130" s="81" t="s">
        <v>341</v>
      </c>
      <c r="G130" s="81" t="s">
        <v>342</v>
      </c>
      <c r="H130" s="81" t="s">
        <v>299</v>
      </c>
      <c r="I130" s="81" t="s">
        <v>223</v>
      </c>
      <c r="J130" s="81" t="s">
        <v>223</v>
      </c>
    </row>
    <row r="131" spans="1:10" x14ac:dyDescent="0.2">
      <c r="A131" s="79">
        <v>44788</v>
      </c>
      <c r="B131" s="76">
        <v>44784</v>
      </c>
      <c r="C131" s="80">
        <v>3</v>
      </c>
      <c r="D131" s="81" t="s">
        <v>349</v>
      </c>
      <c r="E131" s="81" t="s">
        <v>223</v>
      </c>
      <c r="F131" s="81" t="s">
        <v>341</v>
      </c>
      <c r="G131" s="81" t="s">
        <v>342</v>
      </c>
      <c r="H131" s="81" t="s">
        <v>299</v>
      </c>
      <c r="I131" s="81" t="s">
        <v>223</v>
      </c>
      <c r="J131" s="81" t="s">
        <v>223</v>
      </c>
    </row>
    <row r="132" spans="1:10" x14ac:dyDescent="0.2">
      <c r="A132" s="79">
        <v>44788</v>
      </c>
      <c r="B132" s="76">
        <v>44785</v>
      </c>
      <c r="C132" s="80">
        <v>5</v>
      </c>
      <c r="D132" s="81" t="s">
        <v>349</v>
      </c>
      <c r="E132" s="81" t="s">
        <v>223</v>
      </c>
      <c r="F132" s="81" t="s">
        <v>341</v>
      </c>
      <c r="G132" s="81" t="s">
        <v>342</v>
      </c>
      <c r="H132" s="81" t="s">
        <v>299</v>
      </c>
      <c r="I132" s="81" t="s">
        <v>223</v>
      </c>
      <c r="J132" s="81" t="s">
        <v>223</v>
      </c>
    </row>
    <row r="133" spans="1:10" x14ac:dyDescent="0.2">
      <c r="A133" s="79">
        <v>44798</v>
      </c>
      <c r="B133" s="76">
        <v>44788</v>
      </c>
      <c r="C133" s="80">
        <v>4</v>
      </c>
      <c r="D133" s="81" t="s">
        <v>349</v>
      </c>
      <c r="E133" s="81" t="s">
        <v>223</v>
      </c>
      <c r="F133" s="81" t="s">
        <v>341</v>
      </c>
      <c r="G133" s="81" t="s">
        <v>342</v>
      </c>
      <c r="H133" s="81" t="s">
        <v>299</v>
      </c>
      <c r="I133" s="81" t="s">
        <v>223</v>
      </c>
      <c r="J133" s="81" t="s">
        <v>223</v>
      </c>
    </row>
    <row r="134" spans="1:10" x14ac:dyDescent="0.2">
      <c r="A134" s="79">
        <v>44798</v>
      </c>
      <c r="B134" s="76">
        <v>44789</v>
      </c>
      <c r="C134" s="80">
        <v>4</v>
      </c>
      <c r="D134" s="81" t="s">
        <v>349</v>
      </c>
      <c r="E134" s="81" t="s">
        <v>223</v>
      </c>
      <c r="F134" s="81" t="s">
        <v>341</v>
      </c>
      <c r="G134" s="81" t="s">
        <v>342</v>
      </c>
      <c r="H134" s="81" t="s">
        <v>299</v>
      </c>
      <c r="I134" s="81" t="s">
        <v>223</v>
      </c>
      <c r="J134" s="81" t="s">
        <v>223</v>
      </c>
    </row>
    <row r="135" spans="1:10" x14ac:dyDescent="0.2">
      <c r="A135" s="79">
        <v>44798</v>
      </c>
      <c r="B135" s="76">
        <v>44790</v>
      </c>
      <c r="C135" s="80">
        <v>4</v>
      </c>
      <c r="D135" s="81" t="s">
        <v>349</v>
      </c>
      <c r="E135" s="81" t="s">
        <v>223</v>
      </c>
      <c r="F135" s="81" t="s">
        <v>341</v>
      </c>
      <c r="G135" s="81" t="s">
        <v>342</v>
      </c>
      <c r="H135" s="81" t="s">
        <v>299</v>
      </c>
      <c r="I135" s="81" t="s">
        <v>223</v>
      </c>
      <c r="J135" s="81" t="s">
        <v>223</v>
      </c>
    </row>
    <row r="136" spans="1:10" x14ac:dyDescent="0.2">
      <c r="A136" s="79">
        <v>44798</v>
      </c>
      <c r="B136" s="76">
        <v>44791</v>
      </c>
      <c r="C136" s="80">
        <v>5</v>
      </c>
      <c r="D136" s="81" t="s">
        <v>349</v>
      </c>
      <c r="E136" s="81" t="s">
        <v>223</v>
      </c>
      <c r="F136" s="81" t="s">
        <v>341</v>
      </c>
      <c r="G136" s="81" t="s">
        <v>342</v>
      </c>
      <c r="H136" s="81" t="s">
        <v>299</v>
      </c>
      <c r="I136" s="81" t="s">
        <v>223</v>
      </c>
      <c r="J136" s="81" t="s">
        <v>223</v>
      </c>
    </row>
    <row r="137" spans="1:10" x14ac:dyDescent="0.2">
      <c r="A137" s="79">
        <v>44798</v>
      </c>
      <c r="B137" s="76">
        <v>44792</v>
      </c>
      <c r="C137" s="80">
        <v>4</v>
      </c>
      <c r="D137" s="81" t="s">
        <v>349</v>
      </c>
      <c r="E137" s="81" t="s">
        <v>223</v>
      </c>
      <c r="F137" s="81" t="s">
        <v>341</v>
      </c>
      <c r="G137" s="81" t="s">
        <v>342</v>
      </c>
      <c r="H137" s="81" t="s">
        <v>299</v>
      </c>
      <c r="I137" s="81" t="s">
        <v>223</v>
      </c>
      <c r="J137" s="81" t="s">
        <v>223</v>
      </c>
    </row>
    <row r="138" spans="1:10" x14ac:dyDescent="0.2">
      <c r="A138" s="79">
        <v>44798</v>
      </c>
      <c r="B138" s="76">
        <v>44795</v>
      </c>
      <c r="C138" s="80">
        <v>2</v>
      </c>
      <c r="D138" s="81" t="s">
        <v>349</v>
      </c>
      <c r="E138" s="81" t="s">
        <v>223</v>
      </c>
      <c r="F138" s="81" t="s">
        <v>341</v>
      </c>
      <c r="G138" s="81" t="s">
        <v>342</v>
      </c>
      <c r="H138" s="81" t="s">
        <v>299</v>
      </c>
      <c r="I138" s="81" t="s">
        <v>223</v>
      </c>
      <c r="J138" s="81" t="s">
        <v>223</v>
      </c>
    </row>
    <row r="139" spans="1:10" x14ac:dyDescent="0.2">
      <c r="A139" s="79">
        <v>44798</v>
      </c>
      <c r="B139" s="76">
        <v>44796</v>
      </c>
      <c r="C139" s="80">
        <v>3</v>
      </c>
      <c r="D139" s="81" t="s">
        <v>349</v>
      </c>
      <c r="E139" s="81" t="s">
        <v>223</v>
      </c>
      <c r="F139" s="81" t="s">
        <v>341</v>
      </c>
      <c r="G139" s="81" t="s">
        <v>342</v>
      </c>
      <c r="H139" s="81" t="s">
        <v>299</v>
      </c>
      <c r="I139" s="81" t="s">
        <v>223</v>
      </c>
      <c r="J139" s="81" t="s">
        <v>223</v>
      </c>
    </row>
    <row r="140" spans="1:10" x14ac:dyDescent="0.2">
      <c r="A140" s="79">
        <v>44798</v>
      </c>
      <c r="B140" s="76">
        <v>44797</v>
      </c>
      <c r="C140" s="80">
        <v>5</v>
      </c>
      <c r="D140" s="81" t="s">
        <v>349</v>
      </c>
      <c r="E140" s="81" t="s">
        <v>223</v>
      </c>
      <c r="F140" s="81" t="s">
        <v>341</v>
      </c>
      <c r="G140" s="81" t="s">
        <v>342</v>
      </c>
      <c r="H140" s="81" t="s">
        <v>299</v>
      </c>
      <c r="I140" s="81" t="s">
        <v>223</v>
      </c>
      <c r="J140" s="81" t="s">
        <v>223</v>
      </c>
    </row>
    <row r="141" spans="1:10" x14ac:dyDescent="0.2">
      <c r="A141" s="79">
        <v>44798</v>
      </c>
      <c r="B141" s="76">
        <v>44798</v>
      </c>
      <c r="C141" s="80">
        <v>6</v>
      </c>
      <c r="D141" s="81" t="s">
        <v>349</v>
      </c>
      <c r="E141" s="81" t="s">
        <v>223</v>
      </c>
      <c r="F141" s="81" t="s">
        <v>341</v>
      </c>
      <c r="G141" s="81" t="s">
        <v>342</v>
      </c>
      <c r="H141" s="81" t="s">
        <v>299</v>
      </c>
      <c r="I141" s="81" t="s">
        <v>223</v>
      </c>
      <c r="J141" s="81" t="s">
        <v>223</v>
      </c>
    </row>
    <row r="142" spans="1:10" x14ac:dyDescent="0.2">
      <c r="A142" s="79">
        <v>44683</v>
      </c>
      <c r="B142" s="76">
        <v>44676</v>
      </c>
      <c r="C142" s="80">
        <v>4</v>
      </c>
      <c r="D142" s="81" t="s">
        <v>350</v>
      </c>
      <c r="E142" s="81" t="s">
        <v>223</v>
      </c>
      <c r="F142" s="81" t="s">
        <v>351</v>
      </c>
      <c r="G142" s="81" t="s">
        <v>352</v>
      </c>
      <c r="H142" s="81" t="s">
        <v>301</v>
      </c>
      <c r="I142" s="81" t="s">
        <v>223</v>
      </c>
      <c r="J142" s="81" t="s">
        <v>223</v>
      </c>
    </row>
    <row r="143" spans="1:10" x14ac:dyDescent="0.2">
      <c r="A143" s="79">
        <v>44683</v>
      </c>
      <c r="B143" s="76">
        <v>44677</v>
      </c>
      <c r="C143" s="80">
        <v>4</v>
      </c>
      <c r="D143" s="81" t="s">
        <v>350</v>
      </c>
      <c r="E143" s="81" t="s">
        <v>223</v>
      </c>
      <c r="F143" s="81" t="s">
        <v>351</v>
      </c>
      <c r="G143" s="81" t="s">
        <v>352</v>
      </c>
      <c r="H143" s="81" t="s">
        <v>301</v>
      </c>
      <c r="I143" s="81" t="s">
        <v>223</v>
      </c>
      <c r="J143" s="81" t="s">
        <v>223</v>
      </c>
    </row>
    <row r="144" spans="1:10" x14ac:dyDescent="0.2">
      <c r="A144" s="79">
        <v>44683</v>
      </c>
      <c r="B144" s="76">
        <v>44678</v>
      </c>
      <c r="C144" s="80">
        <v>4</v>
      </c>
      <c r="D144" s="81" t="s">
        <v>350</v>
      </c>
      <c r="E144" s="81" t="s">
        <v>223</v>
      </c>
      <c r="F144" s="81" t="s">
        <v>351</v>
      </c>
      <c r="G144" s="81" t="s">
        <v>352</v>
      </c>
      <c r="H144" s="81" t="s">
        <v>301</v>
      </c>
      <c r="I144" s="81" t="s">
        <v>223</v>
      </c>
      <c r="J144" s="81" t="s">
        <v>223</v>
      </c>
    </row>
    <row r="145" spans="1:10" x14ac:dyDescent="0.2">
      <c r="A145" s="79">
        <v>44683</v>
      </c>
      <c r="B145" s="76">
        <v>44679</v>
      </c>
      <c r="C145" s="80">
        <v>4</v>
      </c>
      <c r="D145" s="81" t="s">
        <v>350</v>
      </c>
      <c r="E145" s="81" t="s">
        <v>223</v>
      </c>
      <c r="F145" s="81" t="s">
        <v>351</v>
      </c>
      <c r="G145" s="81" t="s">
        <v>352</v>
      </c>
      <c r="H145" s="81" t="s">
        <v>301</v>
      </c>
      <c r="I145" s="81" t="s">
        <v>223</v>
      </c>
      <c r="J145" s="81" t="s">
        <v>223</v>
      </c>
    </row>
    <row r="146" spans="1:10" x14ac:dyDescent="0.2">
      <c r="A146" s="79">
        <v>44683</v>
      </c>
      <c r="B146" s="76">
        <v>44680</v>
      </c>
      <c r="C146" s="80">
        <v>4</v>
      </c>
      <c r="D146" s="81" t="s">
        <v>350</v>
      </c>
      <c r="E146" s="81" t="s">
        <v>223</v>
      </c>
      <c r="F146" s="81" t="s">
        <v>351</v>
      </c>
      <c r="G146" s="81" t="s">
        <v>352</v>
      </c>
      <c r="H146" s="81" t="s">
        <v>301</v>
      </c>
      <c r="I146" s="81" t="s">
        <v>223</v>
      </c>
      <c r="J146" s="81" t="s">
        <v>223</v>
      </c>
    </row>
    <row r="147" spans="1:10" x14ac:dyDescent="0.2">
      <c r="A147" s="79">
        <v>44683</v>
      </c>
      <c r="B147" s="76">
        <v>44683</v>
      </c>
      <c r="C147" s="80">
        <v>4</v>
      </c>
      <c r="D147" s="81" t="s">
        <v>350</v>
      </c>
      <c r="E147" s="81" t="s">
        <v>223</v>
      </c>
      <c r="F147" s="81" t="s">
        <v>351</v>
      </c>
      <c r="G147" s="81" t="s">
        <v>352</v>
      </c>
      <c r="H147" s="81" t="s">
        <v>301</v>
      </c>
      <c r="I147" s="81" t="s">
        <v>223</v>
      </c>
      <c r="J147" s="81" t="s">
        <v>223</v>
      </c>
    </row>
    <row r="148" spans="1:10" x14ac:dyDescent="0.2">
      <c r="A148" s="79">
        <v>44684</v>
      </c>
      <c r="B148" s="76">
        <v>44684</v>
      </c>
      <c r="C148" s="80">
        <v>4</v>
      </c>
      <c r="D148" s="81" t="s">
        <v>350</v>
      </c>
      <c r="E148" s="81" t="s">
        <v>223</v>
      </c>
      <c r="F148" s="81" t="s">
        <v>351</v>
      </c>
      <c r="G148" s="81" t="s">
        <v>352</v>
      </c>
      <c r="H148" s="81" t="s">
        <v>301</v>
      </c>
      <c r="I148" s="81" t="s">
        <v>223</v>
      </c>
      <c r="J148" s="81" t="s">
        <v>223</v>
      </c>
    </row>
    <row r="149" spans="1:10" x14ac:dyDescent="0.2">
      <c r="A149" s="79">
        <v>44685</v>
      </c>
      <c r="B149" s="76">
        <v>44685</v>
      </c>
      <c r="C149" s="80">
        <v>4</v>
      </c>
      <c r="D149" s="81" t="s">
        <v>350</v>
      </c>
      <c r="E149" s="81" t="s">
        <v>223</v>
      </c>
      <c r="F149" s="81" t="s">
        <v>351</v>
      </c>
      <c r="G149" s="81" t="s">
        <v>352</v>
      </c>
      <c r="H149" s="81" t="s">
        <v>301</v>
      </c>
      <c r="I149" s="81" t="s">
        <v>223</v>
      </c>
      <c r="J149" s="81" t="s">
        <v>223</v>
      </c>
    </row>
    <row r="150" spans="1:10" x14ac:dyDescent="0.2">
      <c r="A150" s="79">
        <v>44686</v>
      </c>
      <c r="B150" s="76">
        <v>44686</v>
      </c>
      <c r="C150" s="80">
        <v>4</v>
      </c>
      <c r="D150" s="81" t="s">
        <v>350</v>
      </c>
      <c r="E150" s="81" t="s">
        <v>223</v>
      </c>
      <c r="F150" s="81" t="s">
        <v>351</v>
      </c>
      <c r="G150" s="81" t="s">
        <v>352</v>
      </c>
      <c r="H150" s="81" t="s">
        <v>301</v>
      </c>
      <c r="I150" s="81" t="s">
        <v>223</v>
      </c>
      <c r="J150" s="81" t="s">
        <v>223</v>
      </c>
    </row>
    <row r="151" spans="1:10" x14ac:dyDescent="0.2">
      <c r="A151" s="79">
        <v>44687</v>
      </c>
      <c r="B151" s="76">
        <v>44687</v>
      </c>
      <c r="C151" s="80">
        <v>4</v>
      </c>
      <c r="D151" s="81" t="s">
        <v>350</v>
      </c>
      <c r="E151" s="81" t="s">
        <v>223</v>
      </c>
      <c r="F151" s="81" t="s">
        <v>351</v>
      </c>
      <c r="G151" s="81" t="s">
        <v>352</v>
      </c>
      <c r="H151" s="81" t="s">
        <v>301</v>
      </c>
      <c r="I151" s="81" t="s">
        <v>223</v>
      </c>
      <c r="J151" s="81" t="s">
        <v>223</v>
      </c>
    </row>
    <row r="152" spans="1:10" x14ac:dyDescent="0.2">
      <c r="A152" s="79">
        <v>44705</v>
      </c>
      <c r="B152" s="76">
        <v>44690</v>
      </c>
      <c r="C152" s="80">
        <v>4</v>
      </c>
      <c r="D152" s="81" t="s">
        <v>350</v>
      </c>
      <c r="E152" s="81" t="s">
        <v>223</v>
      </c>
      <c r="F152" s="81" t="s">
        <v>351</v>
      </c>
      <c r="G152" s="81" t="s">
        <v>352</v>
      </c>
      <c r="H152" s="81" t="s">
        <v>301</v>
      </c>
      <c r="I152" s="81" t="s">
        <v>223</v>
      </c>
      <c r="J152" s="81" t="s">
        <v>223</v>
      </c>
    </row>
    <row r="153" spans="1:10" x14ac:dyDescent="0.2">
      <c r="A153" s="79">
        <v>44705</v>
      </c>
      <c r="B153" s="76">
        <v>44691</v>
      </c>
      <c r="C153" s="80">
        <v>4</v>
      </c>
      <c r="D153" s="81" t="s">
        <v>350</v>
      </c>
      <c r="E153" s="81" t="s">
        <v>223</v>
      </c>
      <c r="F153" s="81" t="s">
        <v>351</v>
      </c>
      <c r="G153" s="81" t="s">
        <v>352</v>
      </c>
      <c r="H153" s="81" t="s">
        <v>301</v>
      </c>
      <c r="I153" s="81" t="s">
        <v>223</v>
      </c>
      <c r="J153" s="81" t="s">
        <v>223</v>
      </c>
    </row>
    <row r="154" spans="1:10" x14ac:dyDescent="0.2">
      <c r="A154" s="79">
        <v>44705</v>
      </c>
      <c r="B154" s="76">
        <v>44692</v>
      </c>
      <c r="C154" s="80">
        <v>4</v>
      </c>
      <c r="D154" s="81" t="s">
        <v>350</v>
      </c>
      <c r="E154" s="81" t="s">
        <v>223</v>
      </c>
      <c r="F154" s="81" t="s">
        <v>351</v>
      </c>
      <c r="G154" s="81" t="s">
        <v>352</v>
      </c>
      <c r="H154" s="81" t="s">
        <v>301</v>
      </c>
      <c r="I154" s="81" t="s">
        <v>223</v>
      </c>
      <c r="J154" s="81" t="s">
        <v>223</v>
      </c>
    </row>
    <row r="155" spans="1:10" x14ac:dyDescent="0.2">
      <c r="A155" s="79">
        <v>44705</v>
      </c>
      <c r="B155" s="76">
        <v>44693</v>
      </c>
      <c r="C155" s="80">
        <v>4</v>
      </c>
      <c r="D155" s="81" t="s">
        <v>350</v>
      </c>
      <c r="E155" s="81" t="s">
        <v>223</v>
      </c>
      <c r="F155" s="81" t="s">
        <v>351</v>
      </c>
      <c r="G155" s="81" t="s">
        <v>352</v>
      </c>
      <c r="H155" s="81" t="s">
        <v>301</v>
      </c>
      <c r="I155" s="81" t="s">
        <v>223</v>
      </c>
      <c r="J155" s="81" t="s">
        <v>223</v>
      </c>
    </row>
    <row r="156" spans="1:10" x14ac:dyDescent="0.2">
      <c r="A156" s="79">
        <v>44705</v>
      </c>
      <c r="B156" s="76">
        <v>44694</v>
      </c>
      <c r="C156" s="80">
        <v>4</v>
      </c>
      <c r="D156" s="81" t="s">
        <v>350</v>
      </c>
      <c r="E156" s="81" t="s">
        <v>223</v>
      </c>
      <c r="F156" s="81" t="s">
        <v>351</v>
      </c>
      <c r="G156" s="81" t="s">
        <v>352</v>
      </c>
      <c r="H156" s="81" t="s">
        <v>301</v>
      </c>
      <c r="I156" s="81" t="s">
        <v>223</v>
      </c>
      <c r="J156" s="81" t="s">
        <v>223</v>
      </c>
    </row>
    <row r="157" spans="1:10" x14ac:dyDescent="0.2">
      <c r="A157" s="79">
        <v>44705</v>
      </c>
      <c r="B157" s="76">
        <v>44697</v>
      </c>
      <c r="C157" s="80">
        <v>4</v>
      </c>
      <c r="D157" s="81" t="s">
        <v>350</v>
      </c>
      <c r="E157" s="81" t="s">
        <v>223</v>
      </c>
      <c r="F157" s="81" t="s">
        <v>351</v>
      </c>
      <c r="G157" s="81" t="s">
        <v>352</v>
      </c>
      <c r="H157" s="81" t="s">
        <v>301</v>
      </c>
      <c r="I157" s="81" t="s">
        <v>223</v>
      </c>
      <c r="J157" s="81" t="s">
        <v>223</v>
      </c>
    </row>
    <row r="158" spans="1:10" x14ac:dyDescent="0.2">
      <c r="A158" s="79">
        <v>44705</v>
      </c>
      <c r="B158" s="76">
        <v>44698</v>
      </c>
      <c r="C158" s="80">
        <v>4</v>
      </c>
      <c r="D158" s="81" t="s">
        <v>350</v>
      </c>
      <c r="E158" s="81" t="s">
        <v>223</v>
      </c>
      <c r="F158" s="81" t="s">
        <v>351</v>
      </c>
      <c r="G158" s="81" t="s">
        <v>352</v>
      </c>
      <c r="H158" s="81" t="s">
        <v>301</v>
      </c>
      <c r="I158" s="81" t="s">
        <v>223</v>
      </c>
      <c r="J158" s="81" t="s">
        <v>223</v>
      </c>
    </row>
    <row r="159" spans="1:10" x14ac:dyDescent="0.2">
      <c r="A159" s="79">
        <v>44705</v>
      </c>
      <c r="B159" s="76">
        <v>44699</v>
      </c>
      <c r="C159" s="80">
        <v>4</v>
      </c>
      <c r="D159" s="81" t="s">
        <v>350</v>
      </c>
      <c r="E159" s="81" t="s">
        <v>223</v>
      </c>
      <c r="F159" s="81" t="s">
        <v>351</v>
      </c>
      <c r="G159" s="81" t="s">
        <v>352</v>
      </c>
      <c r="H159" s="81" t="s">
        <v>301</v>
      </c>
      <c r="I159" s="81" t="s">
        <v>223</v>
      </c>
      <c r="J159" s="81" t="s">
        <v>223</v>
      </c>
    </row>
    <row r="160" spans="1:10" x14ac:dyDescent="0.2">
      <c r="A160" s="79">
        <v>44705</v>
      </c>
      <c r="B160" s="76">
        <v>44700</v>
      </c>
      <c r="C160" s="80">
        <v>4</v>
      </c>
      <c r="D160" s="81" t="s">
        <v>350</v>
      </c>
      <c r="E160" s="81" t="s">
        <v>223</v>
      </c>
      <c r="F160" s="81" t="s">
        <v>351</v>
      </c>
      <c r="G160" s="81" t="s">
        <v>352</v>
      </c>
      <c r="H160" s="81" t="s">
        <v>301</v>
      </c>
      <c r="I160" s="81" t="s">
        <v>223</v>
      </c>
      <c r="J160" s="81" t="s">
        <v>223</v>
      </c>
    </row>
    <row r="161" spans="1:10" x14ac:dyDescent="0.2">
      <c r="A161" s="79">
        <v>44705</v>
      </c>
      <c r="B161" s="76">
        <v>44701</v>
      </c>
      <c r="C161" s="80">
        <v>4</v>
      </c>
      <c r="D161" s="81" t="s">
        <v>350</v>
      </c>
      <c r="E161" s="81" t="s">
        <v>223</v>
      </c>
      <c r="F161" s="81" t="s">
        <v>351</v>
      </c>
      <c r="G161" s="81" t="s">
        <v>352</v>
      </c>
      <c r="H161" s="81" t="s">
        <v>301</v>
      </c>
      <c r="I161" s="81" t="s">
        <v>223</v>
      </c>
      <c r="J161" s="81" t="s">
        <v>223</v>
      </c>
    </row>
    <row r="162" spans="1:10" x14ac:dyDescent="0.2">
      <c r="A162" s="79">
        <v>44705</v>
      </c>
      <c r="B162" s="76">
        <v>44704</v>
      </c>
      <c r="C162" s="80">
        <v>8</v>
      </c>
      <c r="D162" s="81" t="s">
        <v>350</v>
      </c>
      <c r="E162" s="81" t="s">
        <v>223</v>
      </c>
      <c r="F162" s="81" t="s">
        <v>351</v>
      </c>
      <c r="G162" s="81" t="s">
        <v>352</v>
      </c>
      <c r="H162" s="81" t="s">
        <v>301</v>
      </c>
      <c r="I162" s="81" t="s">
        <v>223</v>
      </c>
      <c r="J162" s="81" t="s">
        <v>223</v>
      </c>
    </row>
    <row r="163" spans="1:10" x14ac:dyDescent="0.2">
      <c r="A163" s="79">
        <v>44705</v>
      </c>
      <c r="B163" s="76">
        <v>44705</v>
      </c>
      <c r="C163" s="80">
        <v>8</v>
      </c>
      <c r="D163" s="81" t="s">
        <v>350</v>
      </c>
      <c r="E163" s="81" t="s">
        <v>223</v>
      </c>
      <c r="F163" s="81" t="s">
        <v>351</v>
      </c>
      <c r="G163" s="81" t="s">
        <v>352</v>
      </c>
      <c r="H163" s="81" t="s">
        <v>301</v>
      </c>
      <c r="I163" s="81" t="s">
        <v>223</v>
      </c>
      <c r="J163" s="81" t="s">
        <v>223</v>
      </c>
    </row>
    <row r="164" spans="1:10" x14ac:dyDescent="0.2">
      <c r="A164" s="79">
        <v>44706</v>
      </c>
      <c r="B164" s="76">
        <v>44706</v>
      </c>
      <c r="C164" s="80">
        <v>8</v>
      </c>
      <c r="D164" s="81" t="s">
        <v>350</v>
      </c>
      <c r="E164" s="81" t="s">
        <v>223</v>
      </c>
      <c r="F164" s="81" t="s">
        <v>351</v>
      </c>
      <c r="G164" s="81" t="s">
        <v>352</v>
      </c>
      <c r="H164" s="81" t="s">
        <v>301</v>
      </c>
      <c r="I164" s="81" t="s">
        <v>223</v>
      </c>
      <c r="J164" s="81" t="s">
        <v>223</v>
      </c>
    </row>
    <row r="165" spans="1:10" x14ac:dyDescent="0.2">
      <c r="A165" s="79">
        <v>44707</v>
      </c>
      <c r="B165" s="76">
        <v>44707</v>
      </c>
      <c r="C165" s="80">
        <v>8</v>
      </c>
      <c r="D165" s="81" t="s">
        <v>350</v>
      </c>
      <c r="E165" s="81" t="s">
        <v>223</v>
      </c>
      <c r="F165" s="81" t="s">
        <v>351</v>
      </c>
      <c r="G165" s="81" t="s">
        <v>352</v>
      </c>
      <c r="H165" s="81" t="s">
        <v>301</v>
      </c>
      <c r="I165" s="81" t="s">
        <v>223</v>
      </c>
      <c r="J165" s="81" t="s">
        <v>223</v>
      </c>
    </row>
    <row r="166" spans="1:10" x14ac:dyDescent="0.2">
      <c r="A166" s="79">
        <v>44708</v>
      </c>
      <c r="B166" s="76">
        <v>44708</v>
      </c>
      <c r="C166" s="80">
        <v>8</v>
      </c>
      <c r="D166" s="81" t="s">
        <v>350</v>
      </c>
      <c r="E166" s="81" t="s">
        <v>223</v>
      </c>
      <c r="F166" s="81" t="s">
        <v>351</v>
      </c>
      <c r="G166" s="81" t="s">
        <v>352</v>
      </c>
      <c r="H166" s="81" t="s">
        <v>301</v>
      </c>
      <c r="I166" s="81" t="s">
        <v>223</v>
      </c>
      <c r="J166" s="81" t="s">
        <v>223</v>
      </c>
    </row>
    <row r="167" spans="1:10" x14ac:dyDescent="0.2">
      <c r="A167" s="79">
        <v>44741</v>
      </c>
      <c r="B167" s="76">
        <v>44732</v>
      </c>
      <c r="C167" s="80">
        <v>4</v>
      </c>
      <c r="D167" s="81" t="s">
        <v>350</v>
      </c>
      <c r="E167" s="81" t="s">
        <v>223</v>
      </c>
      <c r="F167" s="81" t="s">
        <v>351</v>
      </c>
      <c r="G167" s="81" t="s">
        <v>352</v>
      </c>
      <c r="H167" s="81" t="s">
        <v>301</v>
      </c>
      <c r="I167" s="81" t="s">
        <v>223</v>
      </c>
      <c r="J167" s="81" t="s">
        <v>223</v>
      </c>
    </row>
    <row r="168" spans="1:10" x14ac:dyDescent="0.2">
      <c r="A168" s="79">
        <v>44741</v>
      </c>
      <c r="B168" s="76">
        <v>44733</v>
      </c>
      <c r="C168" s="80">
        <v>4</v>
      </c>
      <c r="D168" s="81" t="s">
        <v>350</v>
      </c>
      <c r="E168" s="81" t="s">
        <v>223</v>
      </c>
      <c r="F168" s="81" t="s">
        <v>351</v>
      </c>
      <c r="G168" s="81" t="s">
        <v>352</v>
      </c>
      <c r="H168" s="81" t="s">
        <v>301</v>
      </c>
      <c r="I168" s="81" t="s">
        <v>223</v>
      </c>
      <c r="J168" s="81" t="s">
        <v>223</v>
      </c>
    </row>
    <row r="169" spans="1:10" x14ac:dyDescent="0.2">
      <c r="A169" s="79">
        <v>44741</v>
      </c>
      <c r="B169" s="76">
        <v>44734</v>
      </c>
      <c r="C169" s="80">
        <v>4</v>
      </c>
      <c r="D169" s="81" t="s">
        <v>350</v>
      </c>
      <c r="E169" s="81" t="s">
        <v>223</v>
      </c>
      <c r="F169" s="81" t="s">
        <v>351</v>
      </c>
      <c r="G169" s="81" t="s">
        <v>352</v>
      </c>
      <c r="H169" s="81" t="s">
        <v>301</v>
      </c>
      <c r="I169" s="81" t="s">
        <v>223</v>
      </c>
      <c r="J169" s="81" t="s">
        <v>223</v>
      </c>
    </row>
    <row r="170" spans="1:10" x14ac:dyDescent="0.2">
      <c r="A170" s="79">
        <v>44741</v>
      </c>
      <c r="B170" s="76">
        <v>44735</v>
      </c>
      <c r="C170" s="80">
        <v>4</v>
      </c>
      <c r="D170" s="81" t="s">
        <v>350</v>
      </c>
      <c r="E170" s="81" t="s">
        <v>223</v>
      </c>
      <c r="F170" s="81" t="s">
        <v>351</v>
      </c>
      <c r="G170" s="81" t="s">
        <v>352</v>
      </c>
      <c r="H170" s="81" t="s">
        <v>301</v>
      </c>
      <c r="I170" s="81" t="s">
        <v>223</v>
      </c>
      <c r="J170" s="81" t="s">
        <v>223</v>
      </c>
    </row>
    <row r="171" spans="1:10" x14ac:dyDescent="0.2">
      <c r="A171" s="79">
        <v>44741</v>
      </c>
      <c r="B171" s="76">
        <v>44736</v>
      </c>
      <c r="C171" s="80">
        <v>4</v>
      </c>
      <c r="D171" s="81" t="s">
        <v>350</v>
      </c>
      <c r="E171" s="81" t="s">
        <v>223</v>
      </c>
      <c r="F171" s="81" t="s">
        <v>351</v>
      </c>
      <c r="G171" s="81" t="s">
        <v>352</v>
      </c>
      <c r="H171" s="81" t="s">
        <v>301</v>
      </c>
      <c r="I171" s="81" t="s">
        <v>223</v>
      </c>
      <c r="J171" s="81" t="s">
        <v>223</v>
      </c>
    </row>
    <row r="172" spans="1:10" x14ac:dyDescent="0.2">
      <c r="A172" s="79">
        <v>44741</v>
      </c>
      <c r="B172" s="76">
        <v>44739</v>
      </c>
      <c r="C172" s="80">
        <v>4</v>
      </c>
      <c r="D172" s="81" t="s">
        <v>350</v>
      </c>
      <c r="E172" s="81" t="s">
        <v>223</v>
      </c>
      <c r="F172" s="81" t="s">
        <v>351</v>
      </c>
      <c r="G172" s="81" t="s">
        <v>352</v>
      </c>
      <c r="H172" s="81" t="s">
        <v>301</v>
      </c>
      <c r="I172" s="81" t="s">
        <v>223</v>
      </c>
      <c r="J172" s="81" t="s">
        <v>223</v>
      </c>
    </row>
    <row r="173" spans="1:10" x14ac:dyDescent="0.2">
      <c r="A173" s="79">
        <v>44741</v>
      </c>
      <c r="B173" s="76">
        <v>44740</v>
      </c>
      <c r="C173" s="80">
        <v>4</v>
      </c>
      <c r="D173" s="81" t="s">
        <v>350</v>
      </c>
      <c r="E173" s="81" t="s">
        <v>223</v>
      </c>
      <c r="F173" s="81" t="s">
        <v>351</v>
      </c>
      <c r="G173" s="81" t="s">
        <v>352</v>
      </c>
      <c r="H173" s="81" t="s">
        <v>301</v>
      </c>
      <c r="I173" s="81" t="s">
        <v>223</v>
      </c>
      <c r="J173" s="81" t="s">
        <v>223</v>
      </c>
    </row>
    <row r="174" spans="1:10" x14ac:dyDescent="0.2">
      <c r="A174" s="79">
        <v>44741</v>
      </c>
      <c r="B174" s="76">
        <v>44741</v>
      </c>
      <c r="C174" s="80">
        <v>4</v>
      </c>
      <c r="D174" s="81" t="s">
        <v>350</v>
      </c>
      <c r="E174" s="81" t="s">
        <v>223</v>
      </c>
      <c r="F174" s="81" t="s">
        <v>351</v>
      </c>
      <c r="G174" s="81" t="s">
        <v>352</v>
      </c>
      <c r="H174" s="81" t="s">
        <v>301</v>
      </c>
      <c r="I174" s="81" t="s">
        <v>223</v>
      </c>
      <c r="J174" s="81" t="s">
        <v>223</v>
      </c>
    </row>
    <row r="175" spans="1:10" x14ac:dyDescent="0.2">
      <c r="A175" s="79">
        <v>44742</v>
      </c>
      <c r="B175" s="76">
        <v>44742</v>
      </c>
      <c r="C175" s="80">
        <v>4</v>
      </c>
      <c r="D175" s="81" t="s">
        <v>350</v>
      </c>
      <c r="E175" s="81" t="s">
        <v>223</v>
      </c>
      <c r="F175" s="81" t="s">
        <v>351</v>
      </c>
      <c r="G175" s="81" t="s">
        <v>352</v>
      </c>
      <c r="H175" s="81" t="s">
        <v>301</v>
      </c>
      <c r="I175" s="81" t="s">
        <v>223</v>
      </c>
      <c r="J175" s="81" t="s">
        <v>223</v>
      </c>
    </row>
    <row r="176" spans="1:10" x14ac:dyDescent="0.2">
      <c r="A176" s="79">
        <v>44743</v>
      </c>
      <c r="B176" s="76">
        <v>44743</v>
      </c>
      <c r="C176" s="80">
        <v>4</v>
      </c>
      <c r="D176" s="81" t="s">
        <v>350</v>
      </c>
      <c r="E176" s="81" t="s">
        <v>223</v>
      </c>
      <c r="F176" s="81" t="s">
        <v>351</v>
      </c>
      <c r="G176" s="81" t="s">
        <v>352</v>
      </c>
      <c r="H176" s="81" t="s">
        <v>301</v>
      </c>
      <c r="I176" s="81" t="s">
        <v>223</v>
      </c>
      <c r="J176" s="81" t="s">
        <v>223</v>
      </c>
    </row>
    <row r="177" spans="1:10" x14ac:dyDescent="0.2">
      <c r="A177" s="79">
        <v>44761</v>
      </c>
      <c r="B177" s="76">
        <v>44747</v>
      </c>
      <c r="C177" s="80">
        <v>4</v>
      </c>
      <c r="D177" s="81" t="s">
        <v>350</v>
      </c>
      <c r="E177" s="81" t="s">
        <v>223</v>
      </c>
      <c r="F177" s="81" t="s">
        <v>351</v>
      </c>
      <c r="G177" s="81" t="s">
        <v>352</v>
      </c>
      <c r="H177" s="81" t="s">
        <v>301</v>
      </c>
      <c r="I177" s="81" t="s">
        <v>223</v>
      </c>
      <c r="J177" s="81" t="s">
        <v>223</v>
      </c>
    </row>
    <row r="178" spans="1:10" x14ac:dyDescent="0.2">
      <c r="A178" s="79">
        <v>44761</v>
      </c>
      <c r="B178" s="76">
        <v>44748</v>
      </c>
      <c r="C178" s="80">
        <v>4</v>
      </c>
      <c r="D178" s="81" t="s">
        <v>350</v>
      </c>
      <c r="E178" s="81" t="s">
        <v>223</v>
      </c>
      <c r="F178" s="81" t="s">
        <v>351</v>
      </c>
      <c r="G178" s="81" t="s">
        <v>352</v>
      </c>
      <c r="H178" s="81" t="s">
        <v>301</v>
      </c>
      <c r="I178" s="81" t="s">
        <v>223</v>
      </c>
      <c r="J178" s="81" t="s">
        <v>223</v>
      </c>
    </row>
    <row r="179" spans="1:10" x14ac:dyDescent="0.2">
      <c r="A179" s="79">
        <v>44761</v>
      </c>
      <c r="B179" s="76">
        <v>44749</v>
      </c>
      <c r="C179" s="80">
        <v>4</v>
      </c>
      <c r="D179" s="81" t="s">
        <v>350</v>
      </c>
      <c r="E179" s="81" t="s">
        <v>223</v>
      </c>
      <c r="F179" s="81" t="s">
        <v>351</v>
      </c>
      <c r="G179" s="81" t="s">
        <v>352</v>
      </c>
      <c r="H179" s="81" t="s">
        <v>301</v>
      </c>
      <c r="I179" s="81" t="s">
        <v>223</v>
      </c>
      <c r="J179" s="81" t="s">
        <v>223</v>
      </c>
    </row>
    <row r="180" spans="1:10" x14ac:dyDescent="0.2">
      <c r="A180" s="79">
        <v>44761</v>
      </c>
      <c r="B180" s="76">
        <v>44750</v>
      </c>
      <c r="C180" s="80">
        <v>4</v>
      </c>
      <c r="D180" s="81" t="s">
        <v>350</v>
      </c>
      <c r="E180" s="81" t="s">
        <v>223</v>
      </c>
      <c r="F180" s="81" t="s">
        <v>351</v>
      </c>
      <c r="G180" s="81" t="s">
        <v>352</v>
      </c>
      <c r="H180" s="81" t="s">
        <v>301</v>
      </c>
      <c r="I180" s="81" t="s">
        <v>223</v>
      </c>
      <c r="J180" s="81" t="s">
        <v>223</v>
      </c>
    </row>
    <row r="181" spans="1:10" x14ac:dyDescent="0.2">
      <c r="A181" s="79">
        <v>44761</v>
      </c>
      <c r="B181" s="76">
        <v>44753</v>
      </c>
      <c r="C181" s="80">
        <v>4</v>
      </c>
      <c r="D181" s="81" t="s">
        <v>350</v>
      </c>
      <c r="E181" s="81" t="s">
        <v>223</v>
      </c>
      <c r="F181" s="81" t="s">
        <v>351</v>
      </c>
      <c r="G181" s="81" t="s">
        <v>352</v>
      </c>
      <c r="H181" s="81" t="s">
        <v>301</v>
      </c>
      <c r="I181" s="81" t="s">
        <v>223</v>
      </c>
      <c r="J181" s="81" t="s">
        <v>223</v>
      </c>
    </row>
    <row r="182" spans="1:10" x14ac:dyDescent="0.2">
      <c r="A182" s="79">
        <v>44764</v>
      </c>
      <c r="B182" s="76">
        <v>44760</v>
      </c>
      <c r="C182" s="80">
        <v>4</v>
      </c>
      <c r="D182" s="81" t="s">
        <v>350</v>
      </c>
      <c r="E182" s="81" t="s">
        <v>223</v>
      </c>
      <c r="F182" s="81" t="s">
        <v>351</v>
      </c>
      <c r="G182" s="81" t="s">
        <v>352</v>
      </c>
      <c r="H182" s="81" t="s">
        <v>301</v>
      </c>
      <c r="I182" s="81" t="s">
        <v>223</v>
      </c>
      <c r="J182" s="81" t="s">
        <v>223</v>
      </c>
    </row>
    <row r="183" spans="1:10" x14ac:dyDescent="0.2">
      <c r="A183" s="79">
        <v>44764</v>
      </c>
      <c r="B183" s="76">
        <v>44761</v>
      </c>
      <c r="C183" s="80">
        <v>4</v>
      </c>
      <c r="D183" s="81" t="s">
        <v>350</v>
      </c>
      <c r="E183" s="81" t="s">
        <v>223</v>
      </c>
      <c r="F183" s="81" t="s">
        <v>351</v>
      </c>
      <c r="G183" s="81" t="s">
        <v>352</v>
      </c>
      <c r="H183" s="81" t="s">
        <v>301</v>
      </c>
      <c r="I183" s="81" t="s">
        <v>223</v>
      </c>
      <c r="J183" s="81" t="s">
        <v>223</v>
      </c>
    </row>
    <row r="184" spans="1:10" x14ac:dyDescent="0.2">
      <c r="A184" s="79">
        <v>44764</v>
      </c>
      <c r="B184" s="76">
        <v>44762</v>
      </c>
      <c r="C184" s="80">
        <v>4</v>
      </c>
      <c r="D184" s="81" t="s">
        <v>350</v>
      </c>
      <c r="E184" s="81" t="s">
        <v>223</v>
      </c>
      <c r="F184" s="81" t="s">
        <v>351</v>
      </c>
      <c r="G184" s="81" t="s">
        <v>352</v>
      </c>
      <c r="H184" s="81" t="s">
        <v>301</v>
      </c>
      <c r="I184" s="81" t="s">
        <v>223</v>
      </c>
      <c r="J184" s="81" t="s">
        <v>223</v>
      </c>
    </row>
    <row r="185" spans="1:10" x14ac:dyDescent="0.2">
      <c r="A185" s="79">
        <v>44764</v>
      </c>
      <c r="B185" s="76">
        <v>44763</v>
      </c>
      <c r="C185" s="80">
        <v>4</v>
      </c>
      <c r="D185" s="81" t="s">
        <v>350</v>
      </c>
      <c r="E185" s="81" t="s">
        <v>223</v>
      </c>
      <c r="F185" s="81" t="s">
        <v>351</v>
      </c>
      <c r="G185" s="81" t="s">
        <v>352</v>
      </c>
      <c r="H185" s="81" t="s">
        <v>301</v>
      </c>
      <c r="I185" s="81" t="s">
        <v>223</v>
      </c>
      <c r="J185" s="81" t="s">
        <v>223</v>
      </c>
    </row>
    <row r="186" spans="1:10" x14ac:dyDescent="0.2">
      <c r="A186" s="79">
        <v>44764</v>
      </c>
      <c r="B186" s="76">
        <v>44764</v>
      </c>
      <c r="C186" s="80">
        <v>4</v>
      </c>
      <c r="D186" s="81" t="s">
        <v>350</v>
      </c>
      <c r="E186" s="81" t="s">
        <v>223</v>
      </c>
      <c r="F186" s="81" t="s">
        <v>351</v>
      </c>
      <c r="G186" s="81" t="s">
        <v>352</v>
      </c>
      <c r="H186" s="81" t="s">
        <v>301</v>
      </c>
      <c r="I186" s="81" t="s">
        <v>223</v>
      </c>
      <c r="J186" s="81" t="s">
        <v>223</v>
      </c>
    </row>
    <row r="187" spans="1:10" x14ac:dyDescent="0.2">
      <c r="A187" s="79">
        <v>44771</v>
      </c>
      <c r="B187" s="76">
        <v>44767</v>
      </c>
      <c r="C187" s="80">
        <v>4</v>
      </c>
      <c r="D187" s="81" t="s">
        <v>350</v>
      </c>
      <c r="E187" s="81" t="s">
        <v>223</v>
      </c>
      <c r="F187" s="81" t="s">
        <v>351</v>
      </c>
      <c r="G187" s="81" t="s">
        <v>352</v>
      </c>
      <c r="H187" s="81" t="s">
        <v>301</v>
      </c>
      <c r="I187" s="81" t="s">
        <v>223</v>
      </c>
      <c r="J187" s="81" t="s">
        <v>223</v>
      </c>
    </row>
    <row r="188" spans="1:10" x14ac:dyDescent="0.2">
      <c r="A188" s="79">
        <v>44771</v>
      </c>
      <c r="B188" s="76">
        <v>44768</v>
      </c>
      <c r="C188" s="80">
        <v>4</v>
      </c>
      <c r="D188" s="81" t="s">
        <v>350</v>
      </c>
      <c r="E188" s="81" t="s">
        <v>223</v>
      </c>
      <c r="F188" s="81" t="s">
        <v>351</v>
      </c>
      <c r="G188" s="81" t="s">
        <v>352</v>
      </c>
      <c r="H188" s="81" t="s">
        <v>301</v>
      </c>
      <c r="I188" s="81" t="s">
        <v>223</v>
      </c>
      <c r="J188" s="81" t="s">
        <v>223</v>
      </c>
    </row>
    <row r="189" spans="1:10" x14ac:dyDescent="0.2">
      <c r="A189" s="79">
        <v>44771</v>
      </c>
      <c r="B189" s="76">
        <v>44769</v>
      </c>
      <c r="C189" s="80">
        <v>4</v>
      </c>
      <c r="D189" s="81" t="s">
        <v>350</v>
      </c>
      <c r="E189" s="81" t="s">
        <v>223</v>
      </c>
      <c r="F189" s="81" t="s">
        <v>351</v>
      </c>
      <c r="G189" s="81" t="s">
        <v>352</v>
      </c>
      <c r="H189" s="81" t="s">
        <v>301</v>
      </c>
      <c r="I189" s="81" t="s">
        <v>223</v>
      </c>
      <c r="J189" s="81" t="s">
        <v>223</v>
      </c>
    </row>
    <row r="190" spans="1:10" x14ac:dyDescent="0.2">
      <c r="A190" s="79">
        <v>44771</v>
      </c>
      <c r="B190" s="76">
        <v>44770</v>
      </c>
      <c r="C190" s="80">
        <v>4</v>
      </c>
      <c r="D190" s="81" t="s">
        <v>350</v>
      </c>
      <c r="E190" s="81" t="s">
        <v>223</v>
      </c>
      <c r="F190" s="81" t="s">
        <v>351</v>
      </c>
      <c r="G190" s="81" t="s">
        <v>352</v>
      </c>
      <c r="H190" s="81" t="s">
        <v>301</v>
      </c>
      <c r="I190" s="81" t="s">
        <v>223</v>
      </c>
      <c r="J190" s="81" t="s">
        <v>223</v>
      </c>
    </row>
    <row r="191" spans="1:10" x14ac:dyDescent="0.2">
      <c r="A191" s="79">
        <v>44771</v>
      </c>
      <c r="B191" s="76">
        <v>44771</v>
      </c>
      <c r="C191" s="80">
        <v>4</v>
      </c>
      <c r="D191" s="81" t="s">
        <v>350</v>
      </c>
      <c r="E191" s="81" t="s">
        <v>223</v>
      </c>
      <c r="F191" s="81" t="s">
        <v>351</v>
      </c>
      <c r="G191" s="81" t="s">
        <v>352</v>
      </c>
      <c r="H191" s="81" t="s">
        <v>301</v>
      </c>
      <c r="I191" s="81" t="s">
        <v>223</v>
      </c>
      <c r="J191" s="81" t="s">
        <v>223</v>
      </c>
    </row>
    <row r="192" spans="1:10" x14ac:dyDescent="0.2">
      <c r="A192" s="79">
        <v>44777</v>
      </c>
      <c r="B192" s="76">
        <v>44774</v>
      </c>
      <c r="C192" s="80">
        <v>4</v>
      </c>
      <c r="D192" s="81" t="s">
        <v>350</v>
      </c>
      <c r="E192" s="81" t="s">
        <v>223</v>
      </c>
      <c r="F192" s="81" t="s">
        <v>351</v>
      </c>
      <c r="G192" s="81" t="s">
        <v>352</v>
      </c>
      <c r="H192" s="81" t="s">
        <v>301</v>
      </c>
      <c r="I192" s="81" t="s">
        <v>223</v>
      </c>
      <c r="J192" s="81" t="s">
        <v>223</v>
      </c>
    </row>
    <row r="193" spans="1:10" x14ac:dyDescent="0.2">
      <c r="A193" s="79">
        <v>44777</v>
      </c>
      <c r="B193" s="76">
        <v>44776</v>
      </c>
      <c r="C193" s="80">
        <v>4</v>
      </c>
      <c r="D193" s="81" t="s">
        <v>350</v>
      </c>
      <c r="E193" s="81" t="s">
        <v>223</v>
      </c>
      <c r="F193" s="81" t="s">
        <v>351</v>
      </c>
      <c r="G193" s="81" t="s">
        <v>352</v>
      </c>
      <c r="H193" s="81" t="s">
        <v>301</v>
      </c>
      <c r="I193" s="81" t="s">
        <v>223</v>
      </c>
      <c r="J193" s="81" t="s">
        <v>223</v>
      </c>
    </row>
    <row r="194" spans="1:10" x14ac:dyDescent="0.2">
      <c r="A194" s="79">
        <v>44777</v>
      </c>
      <c r="B194" s="76">
        <v>44777</v>
      </c>
      <c r="C194" s="80">
        <v>4</v>
      </c>
      <c r="D194" s="81" t="s">
        <v>350</v>
      </c>
      <c r="E194" s="81" t="s">
        <v>223</v>
      </c>
      <c r="F194" s="81" t="s">
        <v>351</v>
      </c>
      <c r="G194" s="81" t="s">
        <v>352</v>
      </c>
      <c r="H194" s="81" t="s">
        <v>301</v>
      </c>
      <c r="I194" s="81" t="s">
        <v>223</v>
      </c>
      <c r="J194" s="81" t="s">
        <v>223</v>
      </c>
    </row>
    <row r="195" spans="1:10" x14ac:dyDescent="0.2">
      <c r="A195" s="79">
        <v>44778</v>
      </c>
      <c r="B195" s="76">
        <v>44778</v>
      </c>
      <c r="C195" s="80">
        <v>4</v>
      </c>
      <c r="D195" s="81" t="s">
        <v>350</v>
      </c>
      <c r="E195" s="81" t="s">
        <v>223</v>
      </c>
      <c r="F195" s="81" t="s">
        <v>351</v>
      </c>
      <c r="G195" s="81" t="s">
        <v>352</v>
      </c>
      <c r="H195" s="81" t="s">
        <v>301</v>
      </c>
      <c r="I195" s="81" t="s">
        <v>223</v>
      </c>
      <c r="J195" s="81" t="s">
        <v>223</v>
      </c>
    </row>
    <row r="196" spans="1:10" x14ac:dyDescent="0.2">
      <c r="A196" s="79">
        <v>44781</v>
      </c>
      <c r="B196" s="76">
        <v>44781</v>
      </c>
      <c r="C196" s="80">
        <v>4</v>
      </c>
      <c r="D196" s="81" t="s">
        <v>350</v>
      </c>
      <c r="E196" s="81" t="s">
        <v>223</v>
      </c>
      <c r="F196" s="81" t="s">
        <v>351</v>
      </c>
      <c r="G196" s="81" t="s">
        <v>352</v>
      </c>
      <c r="H196" s="81" t="s">
        <v>301</v>
      </c>
      <c r="I196" s="81" t="s">
        <v>223</v>
      </c>
      <c r="J196" s="81" t="s">
        <v>223</v>
      </c>
    </row>
    <row r="197" spans="1:10" x14ac:dyDescent="0.2">
      <c r="A197" s="79">
        <v>44782</v>
      </c>
      <c r="B197" s="76">
        <v>44782</v>
      </c>
      <c r="C197" s="80">
        <v>4</v>
      </c>
      <c r="D197" s="81" t="s">
        <v>350</v>
      </c>
      <c r="E197" s="81" t="s">
        <v>223</v>
      </c>
      <c r="F197" s="81" t="s">
        <v>351</v>
      </c>
      <c r="G197" s="81" t="s">
        <v>352</v>
      </c>
      <c r="H197" s="81" t="s">
        <v>301</v>
      </c>
      <c r="I197" s="81" t="s">
        <v>223</v>
      </c>
      <c r="J197" s="81" t="s">
        <v>223</v>
      </c>
    </row>
    <row r="198" spans="1:10" x14ac:dyDescent="0.2">
      <c r="A198" s="79">
        <v>44783</v>
      </c>
      <c r="B198" s="76">
        <v>44783</v>
      </c>
      <c r="C198" s="80">
        <v>4</v>
      </c>
      <c r="D198" s="81" t="s">
        <v>350</v>
      </c>
      <c r="E198" s="81" t="s">
        <v>223</v>
      </c>
      <c r="F198" s="81" t="s">
        <v>351</v>
      </c>
      <c r="G198" s="81" t="s">
        <v>352</v>
      </c>
      <c r="H198" s="81" t="s">
        <v>301</v>
      </c>
      <c r="I198" s="81" t="s">
        <v>223</v>
      </c>
      <c r="J198" s="81" t="s">
        <v>223</v>
      </c>
    </row>
    <row r="199" spans="1:10" x14ac:dyDescent="0.2">
      <c r="A199" s="79">
        <v>44784</v>
      </c>
      <c r="B199" s="76">
        <v>44784</v>
      </c>
      <c r="C199" s="80">
        <v>4</v>
      </c>
      <c r="D199" s="81" t="s">
        <v>350</v>
      </c>
      <c r="E199" s="81" t="s">
        <v>223</v>
      </c>
      <c r="F199" s="81" t="s">
        <v>351</v>
      </c>
      <c r="G199" s="81" t="s">
        <v>352</v>
      </c>
      <c r="H199" s="81" t="s">
        <v>301</v>
      </c>
      <c r="I199" s="81" t="s">
        <v>223</v>
      </c>
      <c r="J199" s="81" t="s">
        <v>223</v>
      </c>
    </row>
    <row r="200" spans="1:10" x14ac:dyDescent="0.2">
      <c r="A200" s="79">
        <v>44785</v>
      </c>
      <c r="B200" s="76">
        <v>44785</v>
      </c>
      <c r="C200" s="80">
        <v>4</v>
      </c>
      <c r="D200" s="81" t="s">
        <v>350</v>
      </c>
      <c r="E200" s="81" t="s">
        <v>223</v>
      </c>
      <c r="F200" s="81" t="s">
        <v>351</v>
      </c>
      <c r="G200" s="81" t="s">
        <v>352</v>
      </c>
      <c r="H200" s="81" t="s">
        <v>301</v>
      </c>
      <c r="I200" s="81" t="s">
        <v>223</v>
      </c>
      <c r="J200" s="81" t="s">
        <v>223</v>
      </c>
    </row>
    <row r="201" spans="1:10" x14ac:dyDescent="0.2">
      <c r="A201" s="79">
        <v>44795</v>
      </c>
      <c r="B201" s="76">
        <v>44788</v>
      </c>
      <c r="C201" s="80">
        <v>4</v>
      </c>
      <c r="D201" s="81" t="s">
        <v>350</v>
      </c>
      <c r="E201" s="81" t="s">
        <v>223</v>
      </c>
      <c r="F201" s="81" t="s">
        <v>351</v>
      </c>
      <c r="G201" s="81" t="s">
        <v>352</v>
      </c>
      <c r="H201" s="81" t="s">
        <v>301</v>
      </c>
      <c r="I201" s="81" t="s">
        <v>223</v>
      </c>
      <c r="J201" s="81" t="s">
        <v>223</v>
      </c>
    </row>
    <row r="202" spans="1:10" x14ac:dyDescent="0.2">
      <c r="A202" s="79">
        <v>44795</v>
      </c>
      <c r="B202" s="76">
        <v>44789</v>
      </c>
      <c r="C202" s="80">
        <v>4</v>
      </c>
      <c r="D202" s="81" t="s">
        <v>350</v>
      </c>
      <c r="E202" s="81" t="s">
        <v>223</v>
      </c>
      <c r="F202" s="81" t="s">
        <v>351</v>
      </c>
      <c r="G202" s="81" t="s">
        <v>352</v>
      </c>
      <c r="H202" s="81" t="s">
        <v>301</v>
      </c>
      <c r="I202" s="81" t="s">
        <v>223</v>
      </c>
      <c r="J202" s="81" t="s">
        <v>223</v>
      </c>
    </row>
    <row r="203" spans="1:10" x14ac:dyDescent="0.2">
      <c r="A203" s="79">
        <v>44795</v>
      </c>
      <c r="B203" s="76">
        <v>44790</v>
      </c>
      <c r="C203" s="80">
        <v>4</v>
      </c>
      <c r="D203" s="81" t="s">
        <v>350</v>
      </c>
      <c r="E203" s="81" t="s">
        <v>223</v>
      </c>
      <c r="F203" s="81" t="s">
        <v>351</v>
      </c>
      <c r="G203" s="81" t="s">
        <v>352</v>
      </c>
      <c r="H203" s="81" t="s">
        <v>301</v>
      </c>
      <c r="I203" s="81" t="s">
        <v>223</v>
      </c>
      <c r="J203" s="81" t="s">
        <v>223</v>
      </c>
    </row>
    <row r="204" spans="1:10" x14ac:dyDescent="0.2">
      <c r="A204" s="79">
        <v>44795</v>
      </c>
      <c r="B204" s="76">
        <v>44791</v>
      </c>
      <c r="C204" s="80">
        <v>4</v>
      </c>
      <c r="D204" s="81" t="s">
        <v>350</v>
      </c>
      <c r="E204" s="81" t="s">
        <v>223</v>
      </c>
      <c r="F204" s="81" t="s">
        <v>351</v>
      </c>
      <c r="G204" s="81" t="s">
        <v>352</v>
      </c>
      <c r="H204" s="81" t="s">
        <v>301</v>
      </c>
      <c r="I204" s="81" t="s">
        <v>223</v>
      </c>
      <c r="J204" s="81" t="s">
        <v>223</v>
      </c>
    </row>
    <row r="205" spans="1:10" x14ac:dyDescent="0.2">
      <c r="A205" s="79">
        <v>44795</v>
      </c>
      <c r="B205" s="76">
        <v>44792</v>
      </c>
      <c r="C205" s="80">
        <v>4</v>
      </c>
      <c r="D205" s="81" t="s">
        <v>350</v>
      </c>
      <c r="E205" s="81" t="s">
        <v>223</v>
      </c>
      <c r="F205" s="81" t="s">
        <v>351</v>
      </c>
      <c r="G205" s="81" t="s">
        <v>352</v>
      </c>
      <c r="H205" s="81" t="s">
        <v>301</v>
      </c>
      <c r="I205" s="81" t="s">
        <v>223</v>
      </c>
      <c r="J205" s="81" t="s">
        <v>223</v>
      </c>
    </row>
    <row r="206" spans="1:10" x14ac:dyDescent="0.2">
      <c r="A206" s="79">
        <v>44795</v>
      </c>
      <c r="B206" s="76">
        <v>44795</v>
      </c>
      <c r="C206" s="80">
        <v>4</v>
      </c>
      <c r="D206" s="81" t="s">
        <v>350</v>
      </c>
      <c r="E206" s="81" t="s">
        <v>223</v>
      </c>
      <c r="F206" s="81" t="s">
        <v>351</v>
      </c>
      <c r="G206" s="81" t="s">
        <v>352</v>
      </c>
      <c r="H206" s="81" t="s">
        <v>301</v>
      </c>
      <c r="I206" s="81" t="s">
        <v>223</v>
      </c>
      <c r="J206" s="81" t="s">
        <v>223</v>
      </c>
    </row>
    <row r="207" spans="1:10" x14ac:dyDescent="0.2">
      <c r="A207" s="79">
        <v>44796</v>
      </c>
      <c r="B207" s="76">
        <v>44796</v>
      </c>
      <c r="C207" s="80">
        <v>4</v>
      </c>
      <c r="D207" s="81" t="s">
        <v>350</v>
      </c>
      <c r="E207" s="81" t="s">
        <v>223</v>
      </c>
      <c r="F207" s="81" t="s">
        <v>351</v>
      </c>
      <c r="G207" s="81" t="s">
        <v>352</v>
      </c>
      <c r="H207" s="81" t="s">
        <v>301</v>
      </c>
      <c r="I207" s="81" t="s">
        <v>223</v>
      </c>
      <c r="J207" s="81" t="s">
        <v>223</v>
      </c>
    </row>
    <row r="208" spans="1:10" x14ac:dyDescent="0.2">
      <c r="A208" s="79">
        <v>44797</v>
      </c>
      <c r="B208" s="76">
        <v>44797</v>
      </c>
      <c r="C208" s="80">
        <v>4</v>
      </c>
      <c r="D208" s="81" t="s">
        <v>350</v>
      </c>
      <c r="E208" s="81" t="s">
        <v>223</v>
      </c>
      <c r="F208" s="81" t="s">
        <v>351</v>
      </c>
      <c r="G208" s="81" t="s">
        <v>352</v>
      </c>
      <c r="H208" s="81" t="s">
        <v>301</v>
      </c>
      <c r="I208" s="81" t="s">
        <v>223</v>
      </c>
      <c r="J208" s="81" t="s">
        <v>223</v>
      </c>
    </row>
    <row r="209" spans="1:10" x14ac:dyDescent="0.2">
      <c r="A209" s="79">
        <v>44798</v>
      </c>
      <c r="B209" s="76">
        <v>44798</v>
      </c>
      <c r="C209" s="80">
        <v>4</v>
      </c>
      <c r="D209" s="81" t="s">
        <v>350</v>
      </c>
      <c r="E209" s="81" t="s">
        <v>223</v>
      </c>
      <c r="F209" s="81" t="s">
        <v>351</v>
      </c>
      <c r="G209" s="81" t="s">
        <v>352</v>
      </c>
      <c r="H209" s="81" t="s">
        <v>301</v>
      </c>
      <c r="I209" s="81" t="s">
        <v>223</v>
      </c>
      <c r="J209" s="81" t="s">
        <v>223</v>
      </c>
    </row>
    <row r="210" spans="1:10" x14ac:dyDescent="0.2">
      <c r="A210" s="79">
        <v>44799</v>
      </c>
      <c r="B210" s="76">
        <v>44799</v>
      </c>
      <c r="C210" s="80">
        <v>4</v>
      </c>
      <c r="D210" s="81" t="s">
        <v>350</v>
      </c>
      <c r="E210" s="81" t="s">
        <v>223</v>
      </c>
      <c r="F210" s="81" t="s">
        <v>351</v>
      </c>
      <c r="G210" s="81" t="s">
        <v>352</v>
      </c>
      <c r="H210" s="81" t="s">
        <v>301</v>
      </c>
      <c r="I210" s="81" t="s">
        <v>223</v>
      </c>
      <c r="J210" s="81" t="s">
        <v>223</v>
      </c>
    </row>
    <row r="211" spans="1:10" x14ac:dyDescent="0.2">
      <c r="A211" s="79">
        <v>44589</v>
      </c>
      <c r="B211" s="76">
        <v>44587</v>
      </c>
      <c r="C211" s="80">
        <v>2</v>
      </c>
      <c r="D211" s="81" t="s">
        <v>349</v>
      </c>
      <c r="E211" s="81" t="s">
        <v>223</v>
      </c>
      <c r="F211" s="81" t="s">
        <v>341</v>
      </c>
      <c r="G211" s="81" t="s">
        <v>342</v>
      </c>
      <c r="H211" s="81" t="s">
        <v>299</v>
      </c>
      <c r="I211" s="81" t="s">
        <v>223</v>
      </c>
      <c r="J211" s="81" t="s">
        <v>223</v>
      </c>
    </row>
    <row r="212" spans="1:10" x14ac:dyDescent="0.2">
      <c r="A212" s="79">
        <v>44589</v>
      </c>
      <c r="B212" s="76">
        <v>44588</v>
      </c>
      <c r="C212" s="80">
        <v>2</v>
      </c>
      <c r="D212" s="81" t="s">
        <v>349</v>
      </c>
      <c r="E212" s="81" t="s">
        <v>223</v>
      </c>
      <c r="F212" s="81" t="s">
        <v>341</v>
      </c>
      <c r="G212" s="81" t="s">
        <v>342</v>
      </c>
      <c r="H212" s="81" t="s">
        <v>299</v>
      </c>
      <c r="I212" s="81" t="s">
        <v>223</v>
      </c>
      <c r="J212" s="81" t="s">
        <v>223</v>
      </c>
    </row>
    <row r="213" spans="1:10" x14ac:dyDescent="0.2">
      <c r="A213" s="79">
        <v>44589</v>
      </c>
      <c r="B213" s="76">
        <v>44589</v>
      </c>
      <c r="C213" s="80">
        <v>2</v>
      </c>
      <c r="D213" s="81" t="s">
        <v>349</v>
      </c>
      <c r="E213" s="81" t="s">
        <v>223</v>
      </c>
      <c r="F213" s="81" t="s">
        <v>341</v>
      </c>
      <c r="G213" s="81" t="s">
        <v>342</v>
      </c>
      <c r="H213" s="81" t="s">
        <v>299</v>
      </c>
      <c r="I213" s="81" t="s">
        <v>223</v>
      </c>
      <c r="J213" s="81" t="s">
        <v>223</v>
      </c>
    </row>
    <row r="214" spans="1:10" x14ac:dyDescent="0.2">
      <c r="A214" s="79">
        <v>44601</v>
      </c>
      <c r="B214" s="76">
        <v>44594</v>
      </c>
      <c r="C214" s="80">
        <v>2</v>
      </c>
      <c r="D214" s="81" t="s">
        <v>349</v>
      </c>
      <c r="E214" s="81" t="s">
        <v>223</v>
      </c>
      <c r="F214" s="81" t="s">
        <v>341</v>
      </c>
      <c r="G214" s="81" t="s">
        <v>342</v>
      </c>
      <c r="H214" s="81" t="s">
        <v>299</v>
      </c>
      <c r="I214" s="81" t="s">
        <v>223</v>
      </c>
      <c r="J214" s="81" t="s">
        <v>223</v>
      </c>
    </row>
    <row r="215" spans="1:10" x14ac:dyDescent="0.2">
      <c r="A215" s="79">
        <v>44601</v>
      </c>
      <c r="B215" s="76">
        <v>44595</v>
      </c>
      <c r="C215" s="80">
        <v>2</v>
      </c>
      <c r="D215" s="81" t="s">
        <v>349</v>
      </c>
      <c r="E215" s="81" t="s">
        <v>223</v>
      </c>
      <c r="F215" s="81" t="s">
        <v>341</v>
      </c>
      <c r="G215" s="81" t="s">
        <v>342</v>
      </c>
      <c r="H215" s="81" t="s">
        <v>299</v>
      </c>
      <c r="I215" s="81" t="s">
        <v>223</v>
      </c>
      <c r="J215" s="81" t="s">
        <v>223</v>
      </c>
    </row>
    <row r="216" spans="1:10" x14ac:dyDescent="0.2">
      <c r="A216" s="79">
        <v>44601</v>
      </c>
      <c r="B216" s="76">
        <v>44596</v>
      </c>
      <c r="C216" s="80">
        <v>2</v>
      </c>
      <c r="D216" s="81" t="s">
        <v>349</v>
      </c>
      <c r="E216" s="81" t="s">
        <v>223</v>
      </c>
      <c r="F216" s="81" t="s">
        <v>341</v>
      </c>
      <c r="G216" s="81" t="s">
        <v>342</v>
      </c>
      <c r="H216" s="81" t="s">
        <v>299</v>
      </c>
      <c r="I216" s="81" t="s">
        <v>223</v>
      </c>
      <c r="J216" s="81" t="s">
        <v>223</v>
      </c>
    </row>
    <row r="217" spans="1:10" x14ac:dyDescent="0.2">
      <c r="A217" s="79">
        <v>44601</v>
      </c>
      <c r="B217" s="76">
        <v>44599</v>
      </c>
      <c r="C217" s="80">
        <v>2</v>
      </c>
      <c r="D217" s="81" t="s">
        <v>349</v>
      </c>
      <c r="E217" s="81" t="s">
        <v>223</v>
      </c>
      <c r="F217" s="81" t="s">
        <v>341</v>
      </c>
      <c r="G217" s="81" t="s">
        <v>342</v>
      </c>
      <c r="H217" s="81" t="s">
        <v>299</v>
      </c>
      <c r="I217" s="81" t="s">
        <v>223</v>
      </c>
      <c r="J217" s="81" t="s">
        <v>223</v>
      </c>
    </row>
    <row r="218" spans="1:10" x14ac:dyDescent="0.2">
      <c r="A218" s="79">
        <v>44601</v>
      </c>
      <c r="B218" s="76">
        <v>44600</v>
      </c>
      <c r="C218" s="80">
        <v>2</v>
      </c>
      <c r="D218" s="81" t="s">
        <v>349</v>
      </c>
      <c r="E218" s="81" t="s">
        <v>223</v>
      </c>
      <c r="F218" s="81" t="s">
        <v>341</v>
      </c>
      <c r="G218" s="81" t="s">
        <v>342</v>
      </c>
      <c r="H218" s="81" t="s">
        <v>299</v>
      </c>
      <c r="I218" s="81" t="s">
        <v>223</v>
      </c>
      <c r="J218" s="81" t="s">
        <v>223</v>
      </c>
    </row>
    <row r="219" spans="1:10" x14ac:dyDescent="0.2">
      <c r="A219" s="79">
        <v>44602</v>
      </c>
      <c r="B219" s="76">
        <v>44601</v>
      </c>
      <c r="C219" s="80">
        <v>1</v>
      </c>
      <c r="D219" s="81" t="s">
        <v>349</v>
      </c>
      <c r="E219" s="81" t="s">
        <v>223</v>
      </c>
      <c r="F219" s="81" t="s">
        <v>341</v>
      </c>
      <c r="G219" s="81" t="s">
        <v>342</v>
      </c>
      <c r="H219" s="81" t="s">
        <v>299</v>
      </c>
      <c r="I219" s="81" t="s">
        <v>223</v>
      </c>
      <c r="J219" s="81" t="s">
        <v>223</v>
      </c>
    </row>
    <row r="220" spans="1:10" x14ac:dyDescent="0.2">
      <c r="A220" s="79">
        <v>44602</v>
      </c>
      <c r="B220" s="76">
        <v>44602</v>
      </c>
      <c r="C220" s="80">
        <v>1</v>
      </c>
      <c r="D220" s="81" t="s">
        <v>349</v>
      </c>
      <c r="E220" s="81" t="s">
        <v>223</v>
      </c>
      <c r="F220" s="81" t="s">
        <v>341</v>
      </c>
      <c r="G220" s="81" t="s">
        <v>342</v>
      </c>
      <c r="H220" s="81" t="s">
        <v>299</v>
      </c>
      <c r="I220" s="81" t="s">
        <v>223</v>
      </c>
      <c r="J220" s="81" t="s">
        <v>223</v>
      </c>
    </row>
    <row r="221" spans="1:10" x14ac:dyDescent="0.2">
      <c r="A221" s="79">
        <v>44628</v>
      </c>
      <c r="B221" s="76">
        <v>44620</v>
      </c>
      <c r="C221" s="80">
        <v>2</v>
      </c>
      <c r="D221" s="81" t="s">
        <v>349</v>
      </c>
      <c r="E221" s="81" t="s">
        <v>223</v>
      </c>
      <c r="F221" s="81" t="s">
        <v>341</v>
      </c>
      <c r="G221" s="81" t="s">
        <v>342</v>
      </c>
      <c r="H221" s="81" t="s">
        <v>299</v>
      </c>
      <c r="I221" s="81" t="s">
        <v>223</v>
      </c>
      <c r="J221" s="81" t="s">
        <v>223</v>
      </c>
    </row>
    <row r="222" spans="1:10" x14ac:dyDescent="0.2">
      <c r="A222" s="79">
        <v>44628</v>
      </c>
      <c r="B222" s="76">
        <v>44622</v>
      </c>
      <c r="C222" s="80">
        <v>2</v>
      </c>
      <c r="D222" s="81" t="s">
        <v>349</v>
      </c>
      <c r="E222" s="81" t="s">
        <v>223</v>
      </c>
      <c r="F222" s="81" t="s">
        <v>341</v>
      </c>
      <c r="G222" s="81" t="s">
        <v>342</v>
      </c>
      <c r="H222" s="81" t="s">
        <v>299</v>
      </c>
      <c r="I222" s="81" t="s">
        <v>223</v>
      </c>
      <c r="J222" s="81" t="s">
        <v>223</v>
      </c>
    </row>
    <row r="223" spans="1:10" x14ac:dyDescent="0.2">
      <c r="A223" s="79">
        <v>44628</v>
      </c>
      <c r="B223" s="76">
        <v>44623</v>
      </c>
      <c r="C223" s="80">
        <v>4</v>
      </c>
      <c r="D223" s="81" t="s">
        <v>349</v>
      </c>
      <c r="E223" s="81" t="s">
        <v>223</v>
      </c>
      <c r="F223" s="81" t="s">
        <v>341</v>
      </c>
      <c r="G223" s="81" t="s">
        <v>342</v>
      </c>
      <c r="H223" s="81" t="s">
        <v>299</v>
      </c>
      <c r="I223" s="81" t="s">
        <v>223</v>
      </c>
      <c r="J223" s="81" t="s">
        <v>223</v>
      </c>
    </row>
    <row r="224" spans="1:10" x14ac:dyDescent="0.2">
      <c r="A224" s="79">
        <v>44628</v>
      </c>
      <c r="B224" s="76">
        <v>44624</v>
      </c>
      <c r="C224" s="80">
        <v>2</v>
      </c>
      <c r="D224" s="81" t="s">
        <v>349</v>
      </c>
      <c r="E224" s="81" t="s">
        <v>223</v>
      </c>
      <c r="F224" s="81" t="s">
        <v>341</v>
      </c>
      <c r="G224" s="81" t="s">
        <v>342</v>
      </c>
      <c r="H224" s="81" t="s">
        <v>299</v>
      </c>
      <c r="I224" s="81" t="s">
        <v>223</v>
      </c>
      <c r="J224" s="81" t="s">
        <v>223</v>
      </c>
    </row>
    <row r="225" spans="1:10" x14ac:dyDescent="0.2">
      <c r="A225" s="79">
        <v>44628</v>
      </c>
      <c r="B225" s="76">
        <v>44627</v>
      </c>
      <c r="C225" s="80">
        <v>1</v>
      </c>
      <c r="D225" s="81" t="s">
        <v>349</v>
      </c>
      <c r="E225" s="81" t="s">
        <v>223</v>
      </c>
      <c r="F225" s="81" t="s">
        <v>341</v>
      </c>
      <c r="G225" s="81" t="s">
        <v>342</v>
      </c>
      <c r="H225" s="81" t="s">
        <v>299</v>
      </c>
      <c r="I225" s="81" t="s">
        <v>223</v>
      </c>
      <c r="J225" s="81" t="s">
        <v>223</v>
      </c>
    </row>
    <row r="226" spans="1:10" x14ac:dyDescent="0.2">
      <c r="A226" s="79">
        <v>44638</v>
      </c>
      <c r="B226" s="76">
        <v>44635</v>
      </c>
      <c r="C226" s="80">
        <v>1</v>
      </c>
      <c r="D226" s="81" t="s">
        <v>349</v>
      </c>
      <c r="E226" s="81" t="s">
        <v>223</v>
      </c>
      <c r="F226" s="81" t="s">
        <v>341</v>
      </c>
      <c r="G226" s="81" t="s">
        <v>342</v>
      </c>
      <c r="H226" s="81" t="s">
        <v>299</v>
      </c>
      <c r="I226" s="81" t="s">
        <v>223</v>
      </c>
      <c r="J226" s="81" t="s">
        <v>223</v>
      </c>
    </row>
    <row r="227" spans="1:10" x14ac:dyDescent="0.2">
      <c r="A227" s="79">
        <v>44638</v>
      </c>
      <c r="B227" s="76">
        <v>44636</v>
      </c>
      <c r="C227" s="80">
        <v>3</v>
      </c>
      <c r="D227" s="81" t="s">
        <v>349</v>
      </c>
      <c r="E227" s="81" t="s">
        <v>223</v>
      </c>
      <c r="F227" s="81" t="s">
        <v>341</v>
      </c>
      <c r="G227" s="81" t="s">
        <v>342</v>
      </c>
      <c r="H227" s="81" t="s">
        <v>299</v>
      </c>
      <c r="I227" s="81" t="s">
        <v>223</v>
      </c>
      <c r="J227" s="81" t="s">
        <v>223</v>
      </c>
    </row>
    <row r="228" spans="1:10" x14ac:dyDescent="0.2">
      <c r="A228" s="79">
        <v>44638</v>
      </c>
      <c r="B228" s="76">
        <v>44638</v>
      </c>
      <c r="C228" s="80">
        <v>1</v>
      </c>
      <c r="D228" s="81" t="s">
        <v>349</v>
      </c>
      <c r="E228" s="81" t="s">
        <v>223</v>
      </c>
      <c r="F228" s="81" t="s">
        <v>341</v>
      </c>
      <c r="G228" s="81" t="s">
        <v>342</v>
      </c>
      <c r="H228" s="81" t="s">
        <v>299</v>
      </c>
      <c r="I228" s="81" t="s">
        <v>223</v>
      </c>
      <c r="J228" s="81" t="s">
        <v>223</v>
      </c>
    </row>
    <row r="229" spans="1:10" x14ac:dyDescent="0.2">
      <c r="A229" s="79">
        <v>44643</v>
      </c>
      <c r="B229" s="76">
        <v>44642</v>
      </c>
      <c r="C229" s="80">
        <v>1</v>
      </c>
      <c r="D229" s="81" t="s">
        <v>349</v>
      </c>
      <c r="E229" s="81" t="s">
        <v>223</v>
      </c>
      <c r="F229" s="81" t="s">
        <v>341</v>
      </c>
      <c r="G229" s="81" t="s">
        <v>342</v>
      </c>
      <c r="H229" s="81" t="s">
        <v>299</v>
      </c>
      <c r="I229" s="81" t="s">
        <v>223</v>
      </c>
      <c r="J229" s="81" t="s">
        <v>223</v>
      </c>
    </row>
    <row r="230" spans="1:10" x14ac:dyDescent="0.2">
      <c r="A230" s="79">
        <v>44643</v>
      </c>
      <c r="B230" s="76">
        <v>44643</v>
      </c>
      <c r="C230" s="80">
        <v>1</v>
      </c>
      <c r="D230" s="81" t="s">
        <v>349</v>
      </c>
      <c r="E230" s="81" t="s">
        <v>223</v>
      </c>
      <c r="F230" s="81" t="s">
        <v>341</v>
      </c>
      <c r="G230" s="81" t="s">
        <v>342</v>
      </c>
      <c r="H230" s="81" t="s">
        <v>299</v>
      </c>
      <c r="I230" s="81" t="s">
        <v>223</v>
      </c>
      <c r="J230" s="81" t="s">
        <v>223</v>
      </c>
    </row>
    <row r="231" spans="1:10" x14ac:dyDescent="0.2">
      <c r="A231" s="79">
        <v>44657</v>
      </c>
      <c r="B231" s="76">
        <v>44648</v>
      </c>
      <c r="C231" s="80">
        <v>4</v>
      </c>
      <c r="D231" s="81" t="s">
        <v>349</v>
      </c>
      <c r="E231" s="81" t="s">
        <v>223</v>
      </c>
      <c r="F231" s="81" t="s">
        <v>341</v>
      </c>
      <c r="G231" s="81" t="s">
        <v>342</v>
      </c>
      <c r="H231" s="81" t="s">
        <v>299</v>
      </c>
      <c r="I231" s="81" t="s">
        <v>223</v>
      </c>
      <c r="J231" s="81" t="s">
        <v>223</v>
      </c>
    </row>
    <row r="232" spans="1:10" x14ac:dyDescent="0.2">
      <c r="A232" s="79">
        <v>44657</v>
      </c>
      <c r="B232" s="76">
        <v>44649</v>
      </c>
      <c r="C232" s="80">
        <v>4</v>
      </c>
      <c r="D232" s="81" t="s">
        <v>349</v>
      </c>
      <c r="E232" s="81" t="s">
        <v>223</v>
      </c>
      <c r="F232" s="81" t="s">
        <v>341</v>
      </c>
      <c r="G232" s="81" t="s">
        <v>342</v>
      </c>
      <c r="H232" s="81" t="s">
        <v>299</v>
      </c>
      <c r="I232" s="81" t="s">
        <v>223</v>
      </c>
      <c r="J232" s="81" t="s">
        <v>223</v>
      </c>
    </row>
    <row r="233" spans="1:10" x14ac:dyDescent="0.2">
      <c r="A233" s="79">
        <v>44657</v>
      </c>
      <c r="B233" s="76">
        <v>44650</v>
      </c>
      <c r="C233" s="80">
        <v>4</v>
      </c>
      <c r="D233" s="81" t="s">
        <v>349</v>
      </c>
      <c r="E233" s="81" t="s">
        <v>223</v>
      </c>
      <c r="F233" s="81" t="s">
        <v>341</v>
      </c>
      <c r="G233" s="81" t="s">
        <v>342</v>
      </c>
      <c r="H233" s="81" t="s">
        <v>299</v>
      </c>
      <c r="I233" s="81" t="s">
        <v>223</v>
      </c>
      <c r="J233" s="81" t="s">
        <v>223</v>
      </c>
    </row>
    <row r="234" spans="1:10" x14ac:dyDescent="0.2">
      <c r="A234" s="79">
        <v>44657</v>
      </c>
      <c r="B234" s="76">
        <v>44651</v>
      </c>
      <c r="C234" s="80">
        <v>5</v>
      </c>
      <c r="D234" s="81" t="s">
        <v>349</v>
      </c>
      <c r="E234" s="81" t="s">
        <v>223</v>
      </c>
      <c r="F234" s="81" t="s">
        <v>341</v>
      </c>
      <c r="G234" s="81" t="s">
        <v>342</v>
      </c>
      <c r="H234" s="81" t="s">
        <v>299</v>
      </c>
      <c r="I234" s="81" t="s">
        <v>223</v>
      </c>
      <c r="J234" s="81" t="s">
        <v>223</v>
      </c>
    </row>
    <row r="235" spans="1:10" x14ac:dyDescent="0.2">
      <c r="A235" s="79">
        <v>44657</v>
      </c>
      <c r="B235" s="76">
        <v>44652</v>
      </c>
      <c r="C235" s="80">
        <v>5</v>
      </c>
      <c r="D235" s="81" t="s">
        <v>349</v>
      </c>
      <c r="E235" s="81" t="s">
        <v>223</v>
      </c>
      <c r="F235" s="81" t="s">
        <v>341</v>
      </c>
      <c r="G235" s="81" t="s">
        <v>342</v>
      </c>
      <c r="H235" s="81" t="s">
        <v>299</v>
      </c>
      <c r="I235" s="81" t="s">
        <v>223</v>
      </c>
      <c r="J235" s="81" t="s">
        <v>223</v>
      </c>
    </row>
    <row r="236" spans="1:10" x14ac:dyDescent="0.2">
      <c r="A236" s="79">
        <v>44657</v>
      </c>
      <c r="B236" s="76">
        <v>44655</v>
      </c>
      <c r="C236" s="80">
        <v>2</v>
      </c>
      <c r="D236" s="81" t="s">
        <v>349</v>
      </c>
      <c r="E236" s="81" t="s">
        <v>223</v>
      </c>
      <c r="F236" s="81" t="s">
        <v>341</v>
      </c>
      <c r="G236" s="81" t="s">
        <v>342</v>
      </c>
      <c r="H236" s="81" t="s">
        <v>299</v>
      </c>
      <c r="I236" s="81" t="s">
        <v>223</v>
      </c>
      <c r="J236" s="81" t="s">
        <v>223</v>
      </c>
    </row>
    <row r="237" spans="1:10" x14ac:dyDescent="0.2">
      <c r="A237" s="79">
        <v>44657</v>
      </c>
      <c r="B237" s="76">
        <v>44656</v>
      </c>
      <c r="C237" s="80">
        <v>3</v>
      </c>
      <c r="D237" s="81" t="s">
        <v>349</v>
      </c>
      <c r="E237" s="81" t="s">
        <v>223</v>
      </c>
      <c r="F237" s="81" t="s">
        <v>341</v>
      </c>
      <c r="G237" s="81" t="s">
        <v>342</v>
      </c>
      <c r="H237" s="81" t="s">
        <v>299</v>
      </c>
      <c r="I237" s="81" t="s">
        <v>223</v>
      </c>
      <c r="J237" s="81" t="s">
        <v>223</v>
      </c>
    </row>
    <row r="238" spans="1:10" x14ac:dyDescent="0.2">
      <c r="A238" s="79">
        <v>44657</v>
      </c>
      <c r="B238" s="76">
        <v>44657</v>
      </c>
      <c r="C238" s="80">
        <v>3</v>
      </c>
      <c r="D238" s="81" t="s">
        <v>349</v>
      </c>
      <c r="E238" s="81" t="s">
        <v>223</v>
      </c>
      <c r="F238" s="81" t="s">
        <v>341</v>
      </c>
      <c r="G238" s="81" t="s">
        <v>342</v>
      </c>
      <c r="H238" s="81" t="s">
        <v>299</v>
      </c>
      <c r="I238" s="81" t="s">
        <v>223</v>
      </c>
      <c r="J238" s="81" t="s">
        <v>223</v>
      </c>
    </row>
    <row r="239" spans="1:10" x14ac:dyDescent="0.2">
      <c r="A239" s="79">
        <v>44661</v>
      </c>
      <c r="B239" s="76">
        <v>44658</v>
      </c>
      <c r="C239" s="80">
        <v>5</v>
      </c>
      <c r="D239" s="81" t="s">
        <v>349</v>
      </c>
      <c r="E239" s="81" t="s">
        <v>223</v>
      </c>
      <c r="F239" s="81" t="s">
        <v>341</v>
      </c>
      <c r="G239" s="81" t="s">
        <v>342</v>
      </c>
      <c r="H239" s="81" t="s">
        <v>299</v>
      </c>
      <c r="I239" s="81" t="s">
        <v>223</v>
      </c>
      <c r="J239" s="81" t="s">
        <v>223</v>
      </c>
    </row>
    <row r="240" spans="1:10" x14ac:dyDescent="0.2">
      <c r="A240" s="79">
        <v>44661</v>
      </c>
      <c r="B240" s="76">
        <v>44659</v>
      </c>
      <c r="C240" s="80">
        <v>3</v>
      </c>
      <c r="D240" s="81" t="s">
        <v>349</v>
      </c>
      <c r="E240" s="81" t="s">
        <v>223</v>
      </c>
      <c r="F240" s="81" t="s">
        <v>341</v>
      </c>
      <c r="G240" s="81" t="s">
        <v>342</v>
      </c>
      <c r="H240" s="81" t="s">
        <v>299</v>
      </c>
      <c r="I240" s="81" t="s">
        <v>223</v>
      </c>
      <c r="J240" s="81" t="s">
        <v>223</v>
      </c>
    </row>
    <row r="241" spans="1:10" x14ac:dyDescent="0.2">
      <c r="A241" s="79">
        <v>44666</v>
      </c>
      <c r="B241" s="76">
        <v>44662</v>
      </c>
      <c r="C241" s="80">
        <v>3</v>
      </c>
      <c r="D241" s="81" t="s">
        <v>349</v>
      </c>
      <c r="E241" s="81" t="s">
        <v>223</v>
      </c>
      <c r="F241" s="81" t="s">
        <v>341</v>
      </c>
      <c r="G241" s="81" t="s">
        <v>342</v>
      </c>
      <c r="H241" s="81" t="s">
        <v>299</v>
      </c>
      <c r="I241" s="81" t="s">
        <v>223</v>
      </c>
      <c r="J241" s="81" t="s">
        <v>223</v>
      </c>
    </row>
    <row r="242" spans="1:10" x14ac:dyDescent="0.2">
      <c r="A242" s="79">
        <v>44666</v>
      </c>
      <c r="B242" s="76">
        <v>44663</v>
      </c>
      <c r="C242" s="80">
        <v>3</v>
      </c>
      <c r="D242" s="81" t="s">
        <v>349</v>
      </c>
      <c r="E242" s="81" t="s">
        <v>223</v>
      </c>
      <c r="F242" s="81" t="s">
        <v>341</v>
      </c>
      <c r="G242" s="81" t="s">
        <v>342</v>
      </c>
      <c r="H242" s="81" t="s">
        <v>299</v>
      </c>
      <c r="I242" s="81" t="s">
        <v>223</v>
      </c>
      <c r="J242" s="81" t="s">
        <v>223</v>
      </c>
    </row>
    <row r="243" spans="1:10" x14ac:dyDescent="0.2">
      <c r="A243" s="79">
        <v>44666</v>
      </c>
      <c r="B243" s="76">
        <v>44664</v>
      </c>
      <c r="C243" s="80">
        <v>3</v>
      </c>
      <c r="D243" s="81" t="s">
        <v>349</v>
      </c>
      <c r="E243" s="81" t="s">
        <v>223</v>
      </c>
      <c r="F243" s="81" t="s">
        <v>341</v>
      </c>
      <c r="G243" s="81" t="s">
        <v>342</v>
      </c>
      <c r="H243" s="81" t="s">
        <v>299</v>
      </c>
      <c r="I243" s="81" t="s">
        <v>223</v>
      </c>
      <c r="J243" s="81" t="s">
        <v>223</v>
      </c>
    </row>
    <row r="244" spans="1:10" x14ac:dyDescent="0.2">
      <c r="A244" s="79">
        <v>44666</v>
      </c>
      <c r="B244" s="76">
        <v>44665</v>
      </c>
      <c r="C244" s="80">
        <v>3</v>
      </c>
      <c r="D244" s="81" t="s">
        <v>349</v>
      </c>
      <c r="E244" s="81" t="s">
        <v>223</v>
      </c>
      <c r="F244" s="81" t="s">
        <v>341</v>
      </c>
      <c r="G244" s="81" t="s">
        <v>342</v>
      </c>
      <c r="H244" s="81" t="s">
        <v>299</v>
      </c>
      <c r="I244" s="81" t="s">
        <v>223</v>
      </c>
      <c r="J244" s="81" t="s">
        <v>223</v>
      </c>
    </row>
    <row r="245" spans="1:10" x14ac:dyDescent="0.2">
      <c r="A245" s="79">
        <v>44673</v>
      </c>
      <c r="B245" s="76">
        <v>44669</v>
      </c>
      <c r="C245" s="80">
        <v>4</v>
      </c>
      <c r="D245" s="81" t="s">
        <v>349</v>
      </c>
      <c r="E245" s="81" t="s">
        <v>223</v>
      </c>
      <c r="F245" s="81" t="s">
        <v>341</v>
      </c>
      <c r="G245" s="81" t="s">
        <v>342</v>
      </c>
      <c r="H245" s="81" t="s">
        <v>299</v>
      </c>
      <c r="I245" s="81" t="s">
        <v>223</v>
      </c>
      <c r="J245" s="81" t="s">
        <v>223</v>
      </c>
    </row>
    <row r="246" spans="1:10" x14ac:dyDescent="0.2">
      <c r="A246" s="79">
        <v>44673</v>
      </c>
      <c r="B246" s="76">
        <v>44670</v>
      </c>
      <c r="C246" s="80">
        <v>4</v>
      </c>
      <c r="D246" s="81" t="s">
        <v>349</v>
      </c>
      <c r="E246" s="81" t="s">
        <v>223</v>
      </c>
      <c r="F246" s="81" t="s">
        <v>341</v>
      </c>
      <c r="G246" s="81" t="s">
        <v>342</v>
      </c>
      <c r="H246" s="81" t="s">
        <v>299</v>
      </c>
      <c r="I246" s="81" t="s">
        <v>223</v>
      </c>
      <c r="J246" s="81" t="s">
        <v>223</v>
      </c>
    </row>
    <row r="247" spans="1:10" x14ac:dyDescent="0.2">
      <c r="A247" s="79">
        <v>44673</v>
      </c>
      <c r="B247" s="76">
        <v>44671</v>
      </c>
      <c r="C247" s="80">
        <v>4</v>
      </c>
      <c r="D247" s="81" t="s">
        <v>349</v>
      </c>
      <c r="E247" s="81" t="s">
        <v>223</v>
      </c>
      <c r="F247" s="81" t="s">
        <v>341</v>
      </c>
      <c r="G247" s="81" t="s">
        <v>342</v>
      </c>
      <c r="H247" s="81" t="s">
        <v>299</v>
      </c>
      <c r="I247" s="81" t="s">
        <v>223</v>
      </c>
      <c r="J247" s="81" t="s">
        <v>223</v>
      </c>
    </row>
    <row r="248" spans="1:10" x14ac:dyDescent="0.2">
      <c r="A248" s="79">
        <v>44673</v>
      </c>
      <c r="B248" s="76">
        <v>44672</v>
      </c>
      <c r="C248" s="80">
        <v>5</v>
      </c>
      <c r="D248" s="81" t="s">
        <v>349</v>
      </c>
      <c r="E248" s="81" t="s">
        <v>223</v>
      </c>
      <c r="F248" s="81" t="s">
        <v>341</v>
      </c>
      <c r="G248" s="81" t="s">
        <v>342</v>
      </c>
      <c r="H248" s="81" t="s">
        <v>299</v>
      </c>
      <c r="I248" s="81" t="s">
        <v>223</v>
      </c>
      <c r="J248" s="81" t="s">
        <v>223</v>
      </c>
    </row>
    <row r="249" spans="1:10" x14ac:dyDescent="0.2">
      <c r="A249" s="79">
        <v>44673</v>
      </c>
      <c r="B249" s="76">
        <v>44673</v>
      </c>
      <c r="C249" s="80">
        <v>4</v>
      </c>
      <c r="D249" s="81" t="s">
        <v>349</v>
      </c>
      <c r="E249" s="81" t="s">
        <v>223</v>
      </c>
      <c r="F249" s="81" t="s">
        <v>341</v>
      </c>
      <c r="G249" s="81" t="s">
        <v>342</v>
      </c>
      <c r="H249" s="81" t="s">
        <v>299</v>
      </c>
      <c r="I249" s="81" t="s">
        <v>223</v>
      </c>
      <c r="J249" s="81" t="s">
        <v>223</v>
      </c>
    </row>
    <row r="250" spans="1:10" x14ac:dyDescent="0.2">
      <c r="A250" s="79">
        <v>44683</v>
      </c>
      <c r="B250" s="76">
        <v>44676</v>
      </c>
      <c r="C250" s="80">
        <v>4</v>
      </c>
      <c r="D250" s="81" t="s">
        <v>349</v>
      </c>
      <c r="E250" s="81" t="s">
        <v>223</v>
      </c>
      <c r="F250" s="81" t="s">
        <v>341</v>
      </c>
      <c r="G250" s="81" t="s">
        <v>342</v>
      </c>
      <c r="H250" s="81" t="s">
        <v>299</v>
      </c>
      <c r="I250" s="81" t="s">
        <v>223</v>
      </c>
      <c r="J250" s="81" t="s">
        <v>223</v>
      </c>
    </row>
    <row r="251" spans="1:10" x14ac:dyDescent="0.2">
      <c r="A251" s="79">
        <v>44683</v>
      </c>
      <c r="B251" s="76">
        <v>44677</v>
      </c>
      <c r="C251" s="80">
        <v>4</v>
      </c>
      <c r="D251" s="81" t="s">
        <v>349</v>
      </c>
      <c r="E251" s="81" t="s">
        <v>223</v>
      </c>
      <c r="F251" s="81" t="s">
        <v>341</v>
      </c>
      <c r="G251" s="81" t="s">
        <v>342</v>
      </c>
      <c r="H251" s="81" t="s">
        <v>299</v>
      </c>
      <c r="I251" s="81" t="s">
        <v>223</v>
      </c>
      <c r="J251" s="81" t="s">
        <v>223</v>
      </c>
    </row>
    <row r="252" spans="1:10" x14ac:dyDescent="0.2">
      <c r="A252" s="79">
        <v>44683</v>
      </c>
      <c r="B252" s="76">
        <v>44678</v>
      </c>
      <c r="C252" s="80">
        <v>4</v>
      </c>
      <c r="D252" s="81" t="s">
        <v>349</v>
      </c>
      <c r="E252" s="81" t="s">
        <v>223</v>
      </c>
      <c r="F252" s="81" t="s">
        <v>341</v>
      </c>
      <c r="G252" s="81" t="s">
        <v>342</v>
      </c>
      <c r="H252" s="81" t="s">
        <v>299</v>
      </c>
      <c r="I252" s="81" t="s">
        <v>223</v>
      </c>
      <c r="J252" s="81" t="s">
        <v>223</v>
      </c>
    </row>
    <row r="253" spans="1:10" x14ac:dyDescent="0.2">
      <c r="A253" s="79">
        <v>44683</v>
      </c>
      <c r="B253" s="76">
        <v>44679</v>
      </c>
      <c r="C253" s="80">
        <v>4</v>
      </c>
      <c r="D253" s="81" t="s">
        <v>349</v>
      </c>
      <c r="E253" s="81" t="s">
        <v>223</v>
      </c>
      <c r="F253" s="81" t="s">
        <v>341</v>
      </c>
      <c r="G253" s="81" t="s">
        <v>342</v>
      </c>
      <c r="H253" s="81" t="s">
        <v>299</v>
      </c>
      <c r="I253" s="81" t="s">
        <v>223</v>
      </c>
      <c r="J253" s="81" t="s">
        <v>223</v>
      </c>
    </row>
    <row r="254" spans="1:10" x14ac:dyDescent="0.2">
      <c r="A254" s="79">
        <v>44683</v>
      </c>
      <c r="B254" s="76">
        <v>44680</v>
      </c>
      <c r="C254" s="80">
        <v>6</v>
      </c>
      <c r="D254" s="81" t="s">
        <v>349</v>
      </c>
      <c r="E254" s="81" t="s">
        <v>223</v>
      </c>
      <c r="F254" s="81" t="s">
        <v>341</v>
      </c>
      <c r="G254" s="81" t="s">
        <v>342</v>
      </c>
      <c r="H254" s="81" t="s">
        <v>299</v>
      </c>
      <c r="I254" s="81" t="s">
        <v>223</v>
      </c>
      <c r="J254" s="81" t="s">
        <v>223</v>
      </c>
    </row>
    <row r="255" spans="1:10" x14ac:dyDescent="0.2">
      <c r="A255" s="79">
        <v>44687</v>
      </c>
      <c r="B255" s="76">
        <v>44683</v>
      </c>
      <c r="C255" s="80">
        <v>3</v>
      </c>
      <c r="D255" s="81" t="s">
        <v>349</v>
      </c>
      <c r="E255" s="81" t="s">
        <v>223</v>
      </c>
      <c r="F255" s="81" t="s">
        <v>341</v>
      </c>
      <c r="G255" s="81" t="s">
        <v>342</v>
      </c>
      <c r="H255" s="81" t="s">
        <v>299</v>
      </c>
      <c r="I255" s="81" t="s">
        <v>223</v>
      </c>
      <c r="J255" s="81" t="s">
        <v>223</v>
      </c>
    </row>
    <row r="256" spans="1:10" x14ac:dyDescent="0.2">
      <c r="A256" s="79">
        <v>44687</v>
      </c>
      <c r="B256" s="76">
        <v>44684</v>
      </c>
      <c r="C256" s="80">
        <v>5</v>
      </c>
      <c r="D256" s="81" t="s">
        <v>349</v>
      </c>
      <c r="E256" s="81" t="s">
        <v>223</v>
      </c>
      <c r="F256" s="81" t="s">
        <v>341</v>
      </c>
      <c r="G256" s="81" t="s">
        <v>342</v>
      </c>
      <c r="H256" s="81" t="s">
        <v>299</v>
      </c>
      <c r="I256" s="81" t="s">
        <v>223</v>
      </c>
      <c r="J256" s="81" t="s">
        <v>223</v>
      </c>
    </row>
    <row r="257" spans="1:10" x14ac:dyDescent="0.2">
      <c r="A257" s="79">
        <v>44687</v>
      </c>
      <c r="B257" s="76">
        <v>44685</v>
      </c>
      <c r="C257" s="80">
        <v>3</v>
      </c>
      <c r="D257" s="81" t="s">
        <v>349</v>
      </c>
      <c r="E257" s="81" t="s">
        <v>223</v>
      </c>
      <c r="F257" s="81" t="s">
        <v>341</v>
      </c>
      <c r="G257" s="81" t="s">
        <v>342</v>
      </c>
      <c r="H257" s="81" t="s">
        <v>299</v>
      </c>
      <c r="I257" s="81" t="s">
        <v>223</v>
      </c>
      <c r="J257" s="81" t="s">
        <v>223</v>
      </c>
    </row>
    <row r="258" spans="1:10" x14ac:dyDescent="0.2">
      <c r="A258" s="79">
        <v>44687</v>
      </c>
      <c r="B258" s="76">
        <v>44686</v>
      </c>
      <c r="C258" s="80">
        <v>2</v>
      </c>
      <c r="D258" s="81" t="s">
        <v>349</v>
      </c>
      <c r="E258" s="81" t="s">
        <v>223</v>
      </c>
      <c r="F258" s="81" t="s">
        <v>341</v>
      </c>
      <c r="G258" s="81" t="s">
        <v>342</v>
      </c>
      <c r="H258" s="81" t="s">
        <v>299</v>
      </c>
      <c r="I258" s="81" t="s">
        <v>223</v>
      </c>
      <c r="J258" s="81" t="s">
        <v>223</v>
      </c>
    </row>
    <row r="259" spans="1:10" x14ac:dyDescent="0.2">
      <c r="A259" s="79">
        <v>44687</v>
      </c>
      <c r="B259" s="76">
        <v>44687</v>
      </c>
      <c r="C259" s="80">
        <v>2</v>
      </c>
      <c r="D259" s="81" t="s">
        <v>349</v>
      </c>
      <c r="E259" s="81" t="s">
        <v>223</v>
      </c>
      <c r="F259" s="81" t="s">
        <v>341</v>
      </c>
      <c r="G259" s="81" t="s">
        <v>342</v>
      </c>
      <c r="H259" s="81" t="s">
        <v>299</v>
      </c>
      <c r="I259" s="81" t="s">
        <v>223</v>
      </c>
      <c r="J259" s="81" t="s">
        <v>223</v>
      </c>
    </row>
    <row r="260" spans="1:10" x14ac:dyDescent="0.2">
      <c r="A260" s="79">
        <v>44704</v>
      </c>
      <c r="B260" s="76">
        <v>44690</v>
      </c>
      <c r="C260" s="80">
        <v>4</v>
      </c>
      <c r="D260" s="81" t="s">
        <v>349</v>
      </c>
      <c r="E260" s="81" t="s">
        <v>223</v>
      </c>
      <c r="F260" s="81" t="s">
        <v>341</v>
      </c>
      <c r="G260" s="81" t="s">
        <v>342</v>
      </c>
      <c r="H260" s="81" t="s">
        <v>299</v>
      </c>
      <c r="I260" s="81" t="s">
        <v>223</v>
      </c>
      <c r="J260" s="81" t="s">
        <v>223</v>
      </c>
    </row>
    <row r="261" spans="1:10" x14ac:dyDescent="0.2">
      <c r="A261" s="79">
        <v>44704</v>
      </c>
      <c r="B261" s="76">
        <v>44691</v>
      </c>
      <c r="C261" s="80">
        <v>3</v>
      </c>
      <c r="D261" s="81" t="s">
        <v>349</v>
      </c>
      <c r="E261" s="81" t="s">
        <v>223</v>
      </c>
      <c r="F261" s="81" t="s">
        <v>341</v>
      </c>
      <c r="G261" s="81" t="s">
        <v>342</v>
      </c>
      <c r="H261" s="81" t="s">
        <v>299</v>
      </c>
      <c r="I261" s="81" t="s">
        <v>223</v>
      </c>
      <c r="J261" s="81" t="s">
        <v>223</v>
      </c>
    </row>
    <row r="262" spans="1:10" x14ac:dyDescent="0.2">
      <c r="A262" s="79">
        <v>44704</v>
      </c>
      <c r="B262" s="76">
        <v>44692</v>
      </c>
      <c r="C262" s="80">
        <v>2</v>
      </c>
      <c r="D262" s="81" t="s">
        <v>349</v>
      </c>
      <c r="E262" s="81" t="s">
        <v>223</v>
      </c>
      <c r="F262" s="81" t="s">
        <v>341</v>
      </c>
      <c r="G262" s="81" t="s">
        <v>342</v>
      </c>
      <c r="H262" s="81" t="s">
        <v>299</v>
      </c>
      <c r="I262" s="81" t="s">
        <v>223</v>
      </c>
      <c r="J262" s="81" t="s">
        <v>223</v>
      </c>
    </row>
    <row r="263" spans="1:10" x14ac:dyDescent="0.2">
      <c r="A263" s="79">
        <v>44704</v>
      </c>
      <c r="B263" s="76">
        <v>44693</v>
      </c>
      <c r="C263" s="80">
        <v>1</v>
      </c>
      <c r="D263" s="81" t="s">
        <v>349</v>
      </c>
      <c r="E263" s="81" t="s">
        <v>223</v>
      </c>
      <c r="F263" s="81" t="s">
        <v>341</v>
      </c>
      <c r="G263" s="81" t="s">
        <v>342</v>
      </c>
      <c r="H263" s="81" t="s">
        <v>299</v>
      </c>
      <c r="I263" s="81" t="s">
        <v>223</v>
      </c>
      <c r="J263" s="81" t="s">
        <v>223</v>
      </c>
    </row>
    <row r="264" spans="1:10" x14ac:dyDescent="0.2">
      <c r="A264" s="79">
        <v>44704</v>
      </c>
      <c r="B264" s="76">
        <v>44694</v>
      </c>
      <c r="C264" s="80">
        <v>2</v>
      </c>
      <c r="D264" s="81" t="s">
        <v>349</v>
      </c>
      <c r="E264" s="81" t="s">
        <v>223</v>
      </c>
      <c r="F264" s="81" t="s">
        <v>341</v>
      </c>
      <c r="G264" s="81" t="s">
        <v>342</v>
      </c>
      <c r="H264" s="81" t="s">
        <v>299</v>
      </c>
      <c r="I264" s="81" t="s">
        <v>223</v>
      </c>
      <c r="J264" s="81" t="s">
        <v>223</v>
      </c>
    </row>
    <row r="265" spans="1:10" x14ac:dyDescent="0.2">
      <c r="A265" s="79">
        <v>44704</v>
      </c>
      <c r="B265" s="76">
        <v>44697</v>
      </c>
      <c r="C265" s="80">
        <v>1</v>
      </c>
      <c r="D265" s="81" t="s">
        <v>349</v>
      </c>
      <c r="E265" s="81" t="s">
        <v>223</v>
      </c>
      <c r="F265" s="81" t="s">
        <v>341</v>
      </c>
      <c r="G265" s="81" t="s">
        <v>342</v>
      </c>
      <c r="H265" s="81" t="s">
        <v>299</v>
      </c>
      <c r="I265" s="81" t="s">
        <v>223</v>
      </c>
      <c r="J265" s="81" t="s">
        <v>223</v>
      </c>
    </row>
    <row r="266" spans="1:10" x14ac:dyDescent="0.2">
      <c r="A266" s="79">
        <v>44704</v>
      </c>
      <c r="B266" s="76">
        <v>44698</v>
      </c>
      <c r="C266" s="80">
        <v>1</v>
      </c>
      <c r="D266" s="81" t="s">
        <v>349</v>
      </c>
      <c r="E266" s="81" t="s">
        <v>223</v>
      </c>
      <c r="F266" s="81" t="s">
        <v>341</v>
      </c>
      <c r="G266" s="81" t="s">
        <v>342</v>
      </c>
      <c r="H266" s="81" t="s">
        <v>299</v>
      </c>
      <c r="I266" s="81" t="s">
        <v>223</v>
      </c>
      <c r="J266" s="81" t="s">
        <v>223</v>
      </c>
    </row>
    <row r="267" spans="1:10" x14ac:dyDescent="0.2">
      <c r="A267" s="79">
        <v>44704</v>
      </c>
      <c r="B267" s="76">
        <v>44699</v>
      </c>
      <c r="C267" s="80">
        <v>1</v>
      </c>
      <c r="D267" s="81" t="s">
        <v>349</v>
      </c>
      <c r="E267" s="81" t="s">
        <v>223</v>
      </c>
      <c r="F267" s="81" t="s">
        <v>341</v>
      </c>
      <c r="G267" s="81" t="s">
        <v>342</v>
      </c>
      <c r="H267" s="81" t="s">
        <v>299</v>
      </c>
      <c r="I267" s="81" t="s">
        <v>223</v>
      </c>
      <c r="J267" s="81" t="s">
        <v>223</v>
      </c>
    </row>
    <row r="268" spans="1:10" x14ac:dyDescent="0.2">
      <c r="A268" s="79">
        <v>44704</v>
      </c>
      <c r="B268" s="76">
        <v>44700</v>
      </c>
      <c r="C268" s="80">
        <v>1</v>
      </c>
      <c r="D268" s="81" t="s">
        <v>349</v>
      </c>
      <c r="E268" s="81" t="s">
        <v>223</v>
      </c>
      <c r="F268" s="81" t="s">
        <v>341</v>
      </c>
      <c r="G268" s="81" t="s">
        <v>342</v>
      </c>
      <c r="H268" s="81" t="s">
        <v>299</v>
      </c>
      <c r="I268" s="81" t="s">
        <v>223</v>
      </c>
      <c r="J268" s="81" t="s">
        <v>223</v>
      </c>
    </row>
    <row r="269" spans="1:10" x14ac:dyDescent="0.2">
      <c r="A269" s="79">
        <v>44704</v>
      </c>
      <c r="B269" s="76">
        <v>44701</v>
      </c>
      <c r="C269" s="80">
        <v>1</v>
      </c>
      <c r="D269" s="81" t="s">
        <v>349</v>
      </c>
      <c r="E269" s="81" t="s">
        <v>223</v>
      </c>
      <c r="F269" s="81" t="s">
        <v>341</v>
      </c>
      <c r="G269" s="81" t="s">
        <v>342</v>
      </c>
      <c r="H269" s="81" t="s">
        <v>299</v>
      </c>
      <c r="I269" s="81" t="s">
        <v>223</v>
      </c>
      <c r="J269" s="81" t="s">
        <v>223</v>
      </c>
    </row>
    <row r="270" spans="1:10" x14ac:dyDescent="0.2">
      <c r="A270" s="79">
        <v>44715</v>
      </c>
      <c r="B270" s="76">
        <v>44705</v>
      </c>
      <c r="C270" s="80">
        <v>2</v>
      </c>
      <c r="D270" s="81" t="s">
        <v>349</v>
      </c>
      <c r="E270" s="81" t="s">
        <v>223</v>
      </c>
      <c r="F270" s="81" t="s">
        <v>341</v>
      </c>
      <c r="G270" s="81" t="s">
        <v>342</v>
      </c>
      <c r="H270" s="81" t="s">
        <v>299</v>
      </c>
      <c r="I270" s="81" t="s">
        <v>223</v>
      </c>
      <c r="J270" s="81" t="s">
        <v>223</v>
      </c>
    </row>
    <row r="271" spans="1:10" x14ac:dyDescent="0.2">
      <c r="A271" s="79">
        <v>44715</v>
      </c>
      <c r="B271" s="76">
        <v>44707</v>
      </c>
      <c r="C271" s="80">
        <v>2</v>
      </c>
      <c r="D271" s="81" t="s">
        <v>349</v>
      </c>
      <c r="E271" s="81" t="s">
        <v>223</v>
      </c>
      <c r="F271" s="81" t="s">
        <v>341</v>
      </c>
      <c r="G271" s="81" t="s">
        <v>342</v>
      </c>
      <c r="H271" s="81" t="s">
        <v>299</v>
      </c>
      <c r="I271" s="81" t="s">
        <v>223</v>
      </c>
      <c r="J271" s="81" t="s">
        <v>223</v>
      </c>
    </row>
    <row r="272" spans="1:10" x14ac:dyDescent="0.2">
      <c r="A272" s="79">
        <v>44731</v>
      </c>
      <c r="B272" s="76">
        <v>44728</v>
      </c>
      <c r="C272" s="80">
        <v>4</v>
      </c>
      <c r="D272" s="81" t="s">
        <v>349</v>
      </c>
      <c r="E272" s="81" t="s">
        <v>223</v>
      </c>
      <c r="F272" s="81" t="s">
        <v>341</v>
      </c>
      <c r="G272" s="81" t="s">
        <v>342</v>
      </c>
      <c r="H272" s="81" t="s">
        <v>299</v>
      </c>
      <c r="I272" s="81" t="s">
        <v>223</v>
      </c>
      <c r="J272" s="81" t="s">
        <v>223</v>
      </c>
    </row>
    <row r="273" spans="1:10" x14ac:dyDescent="0.2">
      <c r="A273" s="79">
        <v>44731</v>
      </c>
      <c r="B273" s="76">
        <v>44729</v>
      </c>
      <c r="C273" s="80">
        <v>4</v>
      </c>
      <c r="D273" s="81" t="s">
        <v>349</v>
      </c>
      <c r="E273" s="81" t="s">
        <v>223</v>
      </c>
      <c r="F273" s="81" t="s">
        <v>341</v>
      </c>
      <c r="G273" s="81" t="s">
        <v>342</v>
      </c>
      <c r="H273" s="81" t="s">
        <v>299</v>
      </c>
      <c r="I273" s="81" t="s">
        <v>223</v>
      </c>
      <c r="J273" s="81" t="s">
        <v>223</v>
      </c>
    </row>
    <row r="274" spans="1:10" x14ac:dyDescent="0.2">
      <c r="A274" s="79">
        <v>44743</v>
      </c>
      <c r="B274" s="76">
        <v>44732</v>
      </c>
      <c r="C274" s="80">
        <v>4</v>
      </c>
      <c r="D274" s="81" t="s">
        <v>349</v>
      </c>
      <c r="E274" s="81" t="s">
        <v>223</v>
      </c>
      <c r="F274" s="81" t="s">
        <v>341</v>
      </c>
      <c r="G274" s="81" t="s">
        <v>342</v>
      </c>
      <c r="H274" s="81" t="s">
        <v>299</v>
      </c>
      <c r="I274" s="81" t="s">
        <v>223</v>
      </c>
      <c r="J274" s="81" t="s">
        <v>223</v>
      </c>
    </row>
    <row r="275" spans="1:10" x14ac:dyDescent="0.2">
      <c r="A275" s="79">
        <v>44743</v>
      </c>
      <c r="B275" s="76">
        <v>44733</v>
      </c>
      <c r="C275" s="80">
        <v>4</v>
      </c>
      <c r="D275" s="81" t="s">
        <v>349</v>
      </c>
      <c r="E275" s="81" t="s">
        <v>223</v>
      </c>
      <c r="F275" s="81" t="s">
        <v>341</v>
      </c>
      <c r="G275" s="81" t="s">
        <v>342</v>
      </c>
      <c r="H275" s="81" t="s">
        <v>299</v>
      </c>
      <c r="I275" s="81" t="s">
        <v>223</v>
      </c>
      <c r="J275" s="81" t="s">
        <v>223</v>
      </c>
    </row>
    <row r="276" spans="1:10" x14ac:dyDescent="0.2">
      <c r="A276" s="79">
        <v>44743</v>
      </c>
      <c r="B276" s="76">
        <v>44734</v>
      </c>
      <c r="C276" s="80">
        <v>4</v>
      </c>
      <c r="D276" s="81" t="s">
        <v>349</v>
      </c>
      <c r="E276" s="81" t="s">
        <v>223</v>
      </c>
      <c r="F276" s="81" t="s">
        <v>341</v>
      </c>
      <c r="G276" s="81" t="s">
        <v>342</v>
      </c>
      <c r="H276" s="81" t="s">
        <v>299</v>
      </c>
      <c r="I276" s="81" t="s">
        <v>223</v>
      </c>
      <c r="J276" s="81" t="s">
        <v>223</v>
      </c>
    </row>
    <row r="277" spans="1:10" x14ac:dyDescent="0.2">
      <c r="A277" s="79">
        <v>44743</v>
      </c>
      <c r="B277" s="76">
        <v>44735</v>
      </c>
      <c r="C277" s="80">
        <v>4</v>
      </c>
      <c r="D277" s="81" t="s">
        <v>349</v>
      </c>
      <c r="E277" s="81" t="s">
        <v>223</v>
      </c>
      <c r="F277" s="81" t="s">
        <v>341</v>
      </c>
      <c r="G277" s="81" t="s">
        <v>342</v>
      </c>
      <c r="H277" s="81" t="s">
        <v>299</v>
      </c>
      <c r="I277" s="81" t="s">
        <v>223</v>
      </c>
      <c r="J277" s="81" t="s">
        <v>223</v>
      </c>
    </row>
    <row r="278" spans="1:10" x14ac:dyDescent="0.2">
      <c r="A278" s="79">
        <v>44743</v>
      </c>
      <c r="B278" s="76">
        <v>44736</v>
      </c>
      <c r="C278" s="80">
        <v>4</v>
      </c>
      <c r="D278" s="81" t="s">
        <v>349</v>
      </c>
      <c r="E278" s="81" t="s">
        <v>223</v>
      </c>
      <c r="F278" s="81" t="s">
        <v>341</v>
      </c>
      <c r="G278" s="81" t="s">
        <v>342</v>
      </c>
      <c r="H278" s="81" t="s">
        <v>299</v>
      </c>
      <c r="I278" s="81" t="s">
        <v>223</v>
      </c>
      <c r="J278" s="81" t="s">
        <v>223</v>
      </c>
    </row>
    <row r="279" spans="1:10" x14ac:dyDescent="0.2">
      <c r="A279" s="79">
        <v>44743</v>
      </c>
      <c r="B279" s="76">
        <v>44739</v>
      </c>
      <c r="C279" s="80">
        <v>2</v>
      </c>
      <c r="D279" s="81" t="s">
        <v>349</v>
      </c>
      <c r="E279" s="81" t="s">
        <v>223</v>
      </c>
      <c r="F279" s="81" t="s">
        <v>341</v>
      </c>
      <c r="G279" s="81" t="s">
        <v>342</v>
      </c>
      <c r="H279" s="81" t="s">
        <v>299</v>
      </c>
      <c r="I279" s="81" t="s">
        <v>223</v>
      </c>
      <c r="J279" s="81" t="s">
        <v>223</v>
      </c>
    </row>
    <row r="280" spans="1:10" x14ac:dyDescent="0.2">
      <c r="A280" s="79">
        <v>44743</v>
      </c>
      <c r="B280" s="76">
        <v>44740</v>
      </c>
      <c r="C280" s="80">
        <v>5</v>
      </c>
      <c r="D280" s="81" t="s">
        <v>349</v>
      </c>
      <c r="E280" s="81" t="s">
        <v>223</v>
      </c>
      <c r="F280" s="81" t="s">
        <v>341</v>
      </c>
      <c r="G280" s="81" t="s">
        <v>342</v>
      </c>
      <c r="H280" s="81" t="s">
        <v>299</v>
      </c>
      <c r="I280" s="81" t="s">
        <v>223</v>
      </c>
      <c r="J280" s="81" t="s">
        <v>223</v>
      </c>
    </row>
    <row r="281" spans="1:10" x14ac:dyDescent="0.2">
      <c r="A281" s="79">
        <v>44743</v>
      </c>
      <c r="B281" s="76">
        <v>44741</v>
      </c>
      <c r="C281" s="80">
        <v>5</v>
      </c>
      <c r="D281" s="81" t="s">
        <v>349</v>
      </c>
      <c r="E281" s="81" t="s">
        <v>223</v>
      </c>
      <c r="F281" s="81" t="s">
        <v>341</v>
      </c>
      <c r="G281" s="81" t="s">
        <v>342</v>
      </c>
      <c r="H281" s="81" t="s">
        <v>299</v>
      </c>
      <c r="I281" s="81" t="s">
        <v>223</v>
      </c>
      <c r="J281" s="81" t="s">
        <v>223</v>
      </c>
    </row>
    <row r="282" spans="1:10" x14ac:dyDescent="0.2">
      <c r="A282" s="79">
        <v>44743</v>
      </c>
      <c r="B282" s="76">
        <v>44742</v>
      </c>
      <c r="C282" s="80">
        <v>5</v>
      </c>
      <c r="D282" s="81" t="s">
        <v>349</v>
      </c>
      <c r="E282" s="81" t="s">
        <v>223</v>
      </c>
      <c r="F282" s="81" t="s">
        <v>341</v>
      </c>
      <c r="G282" s="81" t="s">
        <v>342</v>
      </c>
      <c r="H282" s="81" t="s">
        <v>299</v>
      </c>
      <c r="I282" s="81" t="s">
        <v>223</v>
      </c>
      <c r="J282" s="81" t="s">
        <v>223</v>
      </c>
    </row>
    <row r="283" spans="1:10" x14ac:dyDescent="0.2">
      <c r="A283" s="79">
        <v>44743</v>
      </c>
      <c r="B283" s="76">
        <v>44743</v>
      </c>
      <c r="C283" s="80">
        <v>3</v>
      </c>
      <c r="D283" s="81" t="s">
        <v>349</v>
      </c>
      <c r="E283" s="81" t="s">
        <v>223</v>
      </c>
      <c r="F283" s="81" t="s">
        <v>341</v>
      </c>
      <c r="G283" s="81" t="s">
        <v>342</v>
      </c>
      <c r="H283" s="81" t="s">
        <v>299</v>
      </c>
      <c r="I283" s="81" t="s">
        <v>223</v>
      </c>
      <c r="J283" s="81" t="s">
        <v>223</v>
      </c>
    </row>
    <row r="284" spans="1:10" x14ac:dyDescent="0.2">
      <c r="A284" s="79">
        <v>44756</v>
      </c>
      <c r="B284" s="76">
        <v>44747</v>
      </c>
      <c r="C284" s="80">
        <v>2</v>
      </c>
      <c r="D284" s="81" t="s">
        <v>349</v>
      </c>
      <c r="E284" s="81" t="s">
        <v>223</v>
      </c>
      <c r="F284" s="81" t="s">
        <v>341</v>
      </c>
      <c r="G284" s="81" t="s">
        <v>342</v>
      </c>
      <c r="H284" s="81" t="s">
        <v>299</v>
      </c>
      <c r="I284" s="81" t="s">
        <v>223</v>
      </c>
      <c r="J284" s="81" t="s">
        <v>223</v>
      </c>
    </row>
    <row r="285" spans="1:10" x14ac:dyDescent="0.2">
      <c r="A285" s="79">
        <v>44756</v>
      </c>
      <c r="B285" s="76">
        <v>44748</v>
      </c>
      <c r="C285" s="80">
        <v>2</v>
      </c>
      <c r="D285" s="81" t="s">
        <v>349</v>
      </c>
      <c r="E285" s="81" t="s">
        <v>223</v>
      </c>
      <c r="F285" s="81" t="s">
        <v>341</v>
      </c>
      <c r="G285" s="81" t="s">
        <v>342</v>
      </c>
      <c r="H285" s="81" t="s">
        <v>299</v>
      </c>
      <c r="I285" s="81" t="s">
        <v>223</v>
      </c>
      <c r="J285" s="81" t="s">
        <v>223</v>
      </c>
    </row>
    <row r="286" spans="1:10" x14ac:dyDescent="0.2">
      <c r="A286" s="79">
        <v>44756</v>
      </c>
      <c r="B286" s="76">
        <v>44749</v>
      </c>
      <c r="C286" s="80">
        <v>2</v>
      </c>
      <c r="D286" s="81" t="s">
        <v>349</v>
      </c>
      <c r="E286" s="81" t="s">
        <v>223</v>
      </c>
      <c r="F286" s="81" t="s">
        <v>341</v>
      </c>
      <c r="G286" s="81" t="s">
        <v>342</v>
      </c>
      <c r="H286" s="81" t="s">
        <v>299</v>
      </c>
      <c r="I286" s="81" t="s">
        <v>223</v>
      </c>
      <c r="J286" s="81" t="s">
        <v>223</v>
      </c>
    </row>
    <row r="287" spans="1:10" x14ac:dyDescent="0.2">
      <c r="A287" s="79">
        <v>44756</v>
      </c>
      <c r="B287" s="76">
        <v>44750</v>
      </c>
      <c r="C287" s="80">
        <v>2</v>
      </c>
      <c r="D287" s="81" t="s">
        <v>349</v>
      </c>
      <c r="E287" s="81" t="s">
        <v>223</v>
      </c>
      <c r="F287" s="81" t="s">
        <v>341</v>
      </c>
      <c r="G287" s="81" t="s">
        <v>342</v>
      </c>
      <c r="H287" s="81" t="s">
        <v>299</v>
      </c>
      <c r="I287" s="81" t="s">
        <v>223</v>
      </c>
      <c r="J287" s="81" t="s">
        <v>223</v>
      </c>
    </row>
    <row r="288" spans="1:10" x14ac:dyDescent="0.2">
      <c r="A288" s="79">
        <v>44756</v>
      </c>
      <c r="B288" s="76">
        <v>44753</v>
      </c>
      <c r="C288" s="80">
        <v>2</v>
      </c>
      <c r="D288" s="81" t="s">
        <v>349</v>
      </c>
      <c r="E288" s="81" t="s">
        <v>223</v>
      </c>
      <c r="F288" s="81" t="s">
        <v>341</v>
      </c>
      <c r="G288" s="81" t="s">
        <v>342</v>
      </c>
      <c r="H288" s="81" t="s">
        <v>299</v>
      </c>
      <c r="I288" s="81" t="s">
        <v>223</v>
      </c>
      <c r="J288" s="81" t="s">
        <v>223</v>
      </c>
    </row>
    <row r="289" spans="1:10" x14ac:dyDescent="0.2">
      <c r="A289" s="79">
        <v>44756</v>
      </c>
      <c r="B289" s="76">
        <v>44754</v>
      </c>
      <c r="C289" s="80">
        <v>2</v>
      </c>
      <c r="D289" s="81" t="s">
        <v>349</v>
      </c>
      <c r="E289" s="81" t="s">
        <v>223</v>
      </c>
      <c r="F289" s="81" t="s">
        <v>341</v>
      </c>
      <c r="G289" s="81" t="s">
        <v>342</v>
      </c>
      <c r="H289" s="81" t="s">
        <v>299</v>
      </c>
      <c r="I289" s="81" t="s">
        <v>223</v>
      </c>
      <c r="J289" s="81" t="s">
        <v>223</v>
      </c>
    </row>
    <row r="290" spans="1:10" x14ac:dyDescent="0.2">
      <c r="A290" s="79">
        <v>44756</v>
      </c>
      <c r="B290" s="76">
        <v>44755</v>
      </c>
      <c r="C290" s="80">
        <v>2</v>
      </c>
      <c r="D290" s="81" t="s">
        <v>349</v>
      </c>
      <c r="E290" s="81" t="s">
        <v>223</v>
      </c>
      <c r="F290" s="81" t="s">
        <v>341</v>
      </c>
      <c r="G290" s="81" t="s">
        <v>342</v>
      </c>
      <c r="H290" s="81" t="s">
        <v>299</v>
      </c>
      <c r="I290" s="81" t="s">
        <v>223</v>
      </c>
      <c r="J290" s="81" t="s">
        <v>223</v>
      </c>
    </row>
    <row r="291" spans="1:10" x14ac:dyDescent="0.2">
      <c r="A291" s="79">
        <v>44756</v>
      </c>
      <c r="B291" s="76">
        <v>44756</v>
      </c>
      <c r="C291" s="80">
        <v>1</v>
      </c>
      <c r="D291" s="81" t="s">
        <v>349</v>
      </c>
      <c r="E291" s="81" t="s">
        <v>223</v>
      </c>
      <c r="F291" s="81" t="s">
        <v>341</v>
      </c>
      <c r="G291" s="81" t="s">
        <v>342</v>
      </c>
      <c r="H291" s="81" t="s">
        <v>299</v>
      </c>
      <c r="I291" s="81" t="s">
        <v>223</v>
      </c>
      <c r="J291" s="81" t="s">
        <v>223</v>
      </c>
    </row>
    <row r="292" spans="1:10" x14ac:dyDescent="0.2">
      <c r="A292" s="79">
        <v>44759</v>
      </c>
      <c r="B292" s="76">
        <v>44757</v>
      </c>
      <c r="C292" s="80">
        <v>1</v>
      </c>
      <c r="D292" s="81" t="s">
        <v>349</v>
      </c>
      <c r="E292" s="81" t="s">
        <v>223</v>
      </c>
      <c r="F292" s="81" t="s">
        <v>341</v>
      </c>
      <c r="G292" s="81" t="s">
        <v>342</v>
      </c>
      <c r="H292" s="81" t="s">
        <v>299</v>
      </c>
      <c r="I292" s="81" t="s">
        <v>223</v>
      </c>
      <c r="J292" s="81" t="s">
        <v>223</v>
      </c>
    </row>
    <row r="293" spans="1:10" x14ac:dyDescent="0.2">
      <c r="A293" s="79">
        <v>44768</v>
      </c>
      <c r="B293" s="76">
        <v>44760</v>
      </c>
      <c r="C293" s="80">
        <v>1</v>
      </c>
      <c r="D293" s="81" t="s">
        <v>349</v>
      </c>
      <c r="E293" s="81" t="s">
        <v>223</v>
      </c>
      <c r="F293" s="81" t="s">
        <v>341</v>
      </c>
      <c r="G293" s="81" t="s">
        <v>342</v>
      </c>
      <c r="H293" s="81" t="s">
        <v>299</v>
      </c>
      <c r="I293" s="81" t="s">
        <v>223</v>
      </c>
      <c r="J293" s="81" t="s">
        <v>223</v>
      </c>
    </row>
    <row r="294" spans="1:10" x14ac:dyDescent="0.2">
      <c r="A294" s="79">
        <v>44768</v>
      </c>
      <c r="B294" s="76">
        <v>44761</v>
      </c>
      <c r="C294" s="80">
        <v>1</v>
      </c>
      <c r="D294" s="81" t="s">
        <v>349</v>
      </c>
      <c r="E294" s="81" t="s">
        <v>223</v>
      </c>
      <c r="F294" s="81" t="s">
        <v>341</v>
      </c>
      <c r="G294" s="81" t="s">
        <v>342</v>
      </c>
      <c r="H294" s="81" t="s">
        <v>299</v>
      </c>
      <c r="I294" s="81" t="s">
        <v>223</v>
      </c>
      <c r="J294" s="81" t="s">
        <v>223</v>
      </c>
    </row>
    <row r="295" spans="1:10" x14ac:dyDescent="0.2">
      <c r="A295" s="79">
        <v>44768</v>
      </c>
      <c r="B295" s="76">
        <v>44762</v>
      </c>
      <c r="C295" s="80">
        <v>1</v>
      </c>
      <c r="D295" s="81" t="s">
        <v>349</v>
      </c>
      <c r="E295" s="81" t="s">
        <v>223</v>
      </c>
      <c r="F295" s="81" t="s">
        <v>341</v>
      </c>
      <c r="G295" s="81" t="s">
        <v>342</v>
      </c>
      <c r="H295" s="81" t="s">
        <v>299</v>
      </c>
      <c r="I295" s="81" t="s">
        <v>223</v>
      </c>
      <c r="J295" s="81" t="s">
        <v>223</v>
      </c>
    </row>
    <row r="296" spans="1:10" x14ac:dyDescent="0.2">
      <c r="A296" s="79">
        <v>44768</v>
      </c>
      <c r="B296" s="76">
        <v>44763</v>
      </c>
      <c r="C296" s="80">
        <v>2</v>
      </c>
      <c r="D296" s="81" t="s">
        <v>349</v>
      </c>
      <c r="E296" s="81" t="s">
        <v>223</v>
      </c>
      <c r="F296" s="81" t="s">
        <v>341</v>
      </c>
      <c r="G296" s="81" t="s">
        <v>342</v>
      </c>
      <c r="H296" s="81" t="s">
        <v>299</v>
      </c>
      <c r="I296" s="81" t="s">
        <v>223</v>
      </c>
      <c r="J296" s="81" t="s">
        <v>223</v>
      </c>
    </row>
    <row r="297" spans="1:10" x14ac:dyDescent="0.2">
      <c r="A297" s="79">
        <v>44768</v>
      </c>
      <c r="B297" s="76">
        <v>44764</v>
      </c>
      <c r="C297" s="80">
        <v>1</v>
      </c>
      <c r="D297" s="81" t="s">
        <v>349</v>
      </c>
      <c r="E297" s="81" t="s">
        <v>223</v>
      </c>
      <c r="F297" s="81" t="s">
        <v>341</v>
      </c>
      <c r="G297" s="81" t="s">
        <v>342</v>
      </c>
      <c r="H297" s="81" t="s">
        <v>299</v>
      </c>
      <c r="I297" s="81" t="s">
        <v>223</v>
      </c>
      <c r="J297" s="81" t="s">
        <v>223</v>
      </c>
    </row>
    <row r="298" spans="1:10" x14ac:dyDescent="0.2">
      <c r="A298" s="79">
        <v>44771</v>
      </c>
      <c r="B298" s="76">
        <v>44768</v>
      </c>
      <c r="C298" s="80">
        <v>3</v>
      </c>
      <c r="D298" s="81" t="s">
        <v>349</v>
      </c>
      <c r="E298" s="81" t="s">
        <v>223</v>
      </c>
      <c r="F298" s="81" t="s">
        <v>341</v>
      </c>
      <c r="G298" s="81" t="s">
        <v>342</v>
      </c>
      <c r="H298" s="81" t="s">
        <v>299</v>
      </c>
      <c r="I298" s="81" t="s">
        <v>223</v>
      </c>
      <c r="J298" s="81" t="s">
        <v>223</v>
      </c>
    </row>
    <row r="299" spans="1:10" x14ac:dyDescent="0.2">
      <c r="A299" s="79">
        <v>44771</v>
      </c>
      <c r="B299" s="76">
        <v>44769</v>
      </c>
      <c r="C299" s="80">
        <v>3</v>
      </c>
      <c r="D299" s="81" t="s">
        <v>349</v>
      </c>
      <c r="E299" s="81" t="s">
        <v>223</v>
      </c>
      <c r="F299" s="81" t="s">
        <v>341</v>
      </c>
      <c r="G299" s="81" t="s">
        <v>342</v>
      </c>
      <c r="H299" s="81" t="s">
        <v>299</v>
      </c>
      <c r="I299" s="81" t="s">
        <v>223</v>
      </c>
      <c r="J299" s="81" t="s">
        <v>223</v>
      </c>
    </row>
    <row r="300" spans="1:10" x14ac:dyDescent="0.2">
      <c r="A300" s="79">
        <v>44771</v>
      </c>
      <c r="B300" s="76">
        <v>44770</v>
      </c>
      <c r="C300" s="80">
        <v>4</v>
      </c>
      <c r="D300" s="81" t="s">
        <v>349</v>
      </c>
      <c r="E300" s="81" t="s">
        <v>223</v>
      </c>
      <c r="F300" s="81" t="s">
        <v>341</v>
      </c>
      <c r="G300" s="81" t="s">
        <v>342</v>
      </c>
      <c r="H300" s="81" t="s">
        <v>299</v>
      </c>
      <c r="I300" s="81" t="s">
        <v>223</v>
      </c>
      <c r="J300" s="81" t="s">
        <v>223</v>
      </c>
    </row>
    <row r="301" spans="1:10" x14ac:dyDescent="0.2">
      <c r="A301" s="79">
        <v>44785</v>
      </c>
      <c r="B301" s="76">
        <v>44774</v>
      </c>
      <c r="C301" s="80">
        <v>1</v>
      </c>
      <c r="D301" s="81" t="s">
        <v>349</v>
      </c>
      <c r="E301" s="81" t="s">
        <v>223</v>
      </c>
      <c r="F301" s="81" t="s">
        <v>341</v>
      </c>
      <c r="G301" s="81" t="s">
        <v>342</v>
      </c>
      <c r="H301" s="81" t="s">
        <v>299</v>
      </c>
      <c r="I301" s="81" t="s">
        <v>223</v>
      </c>
      <c r="J301" s="81" t="s">
        <v>223</v>
      </c>
    </row>
    <row r="302" spans="1:10" x14ac:dyDescent="0.2">
      <c r="A302" s="79">
        <v>44785</v>
      </c>
      <c r="B302" s="76">
        <v>44776</v>
      </c>
      <c r="C302" s="80">
        <v>1</v>
      </c>
      <c r="D302" s="81" t="s">
        <v>349</v>
      </c>
      <c r="E302" s="81" t="s">
        <v>223</v>
      </c>
      <c r="F302" s="81" t="s">
        <v>341</v>
      </c>
      <c r="G302" s="81" t="s">
        <v>342</v>
      </c>
      <c r="H302" s="81" t="s">
        <v>299</v>
      </c>
      <c r="I302" s="81" t="s">
        <v>223</v>
      </c>
      <c r="J302" s="81" t="s">
        <v>223</v>
      </c>
    </row>
    <row r="303" spans="1:10" x14ac:dyDescent="0.2">
      <c r="A303" s="79">
        <v>44785</v>
      </c>
      <c r="B303" s="76">
        <v>44781</v>
      </c>
      <c r="C303" s="80">
        <v>2</v>
      </c>
      <c r="D303" s="81" t="s">
        <v>349</v>
      </c>
      <c r="E303" s="81" t="s">
        <v>223</v>
      </c>
      <c r="F303" s="81" t="s">
        <v>341</v>
      </c>
      <c r="G303" s="81" t="s">
        <v>342</v>
      </c>
      <c r="H303" s="81" t="s">
        <v>299</v>
      </c>
      <c r="I303" s="81" t="s">
        <v>223</v>
      </c>
      <c r="J303" s="81" t="s">
        <v>223</v>
      </c>
    </row>
    <row r="304" spans="1:10" x14ac:dyDescent="0.2">
      <c r="A304" s="79">
        <v>44785</v>
      </c>
      <c r="B304" s="76">
        <v>44782</v>
      </c>
      <c r="C304" s="80">
        <v>2</v>
      </c>
      <c r="D304" s="81" t="s">
        <v>349</v>
      </c>
      <c r="E304" s="81" t="s">
        <v>223</v>
      </c>
      <c r="F304" s="81" t="s">
        <v>341</v>
      </c>
      <c r="G304" s="81" t="s">
        <v>342</v>
      </c>
      <c r="H304" s="81" t="s">
        <v>299</v>
      </c>
      <c r="I304" s="81" t="s">
        <v>223</v>
      </c>
      <c r="J304" s="81" t="s">
        <v>223</v>
      </c>
    </row>
    <row r="305" spans="1:10" x14ac:dyDescent="0.2">
      <c r="A305" s="79">
        <v>44785</v>
      </c>
      <c r="B305" s="76">
        <v>44783</v>
      </c>
      <c r="C305" s="80">
        <v>2</v>
      </c>
      <c r="D305" s="81" t="s">
        <v>349</v>
      </c>
      <c r="E305" s="81" t="s">
        <v>223</v>
      </c>
      <c r="F305" s="81" t="s">
        <v>341</v>
      </c>
      <c r="G305" s="81" t="s">
        <v>342</v>
      </c>
      <c r="H305" s="81" t="s">
        <v>299</v>
      </c>
      <c r="I305" s="81" t="s">
        <v>223</v>
      </c>
      <c r="J305" s="81" t="s">
        <v>223</v>
      </c>
    </row>
    <row r="306" spans="1:10" x14ac:dyDescent="0.2">
      <c r="A306" s="79">
        <v>44785</v>
      </c>
      <c r="B306" s="76">
        <v>44784</v>
      </c>
      <c r="C306" s="80">
        <v>3</v>
      </c>
      <c r="D306" s="81" t="s">
        <v>349</v>
      </c>
      <c r="E306" s="81" t="s">
        <v>223</v>
      </c>
      <c r="F306" s="81" t="s">
        <v>341</v>
      </c>
      <c r="G306" s="81" t="s">
        <v>342</v>
      </c>
      <c r="H306" s="81" t="s">
        <v>299</v>
      </c>
      <c r="I306" s="81" t="s">
        <v>223</v>
      </c>
      <c r="J306" s="81" t="s">
        <v>223</v>
      </c>
    </row>
    <row r="307" spans="1:10" x14ac:dyDescent="0.2">
      <c r="A307" s="79">
        <v>44797</v>
      </c>
      <c r="B307" s="76">
        <v>44788</v>
      </c>
      <c r="C307" s="80">
        <v>2</v>
      </c>
      <c r="D307" s="81" t="s">
        <v>349</v>
      </c>
      <c r="E307" s="81" t="s">
        <v>223</v>
      </c>
      <c r="F307" s="81" t="s">
        <v>341</v>
      </c>
      <c r="G307" s="81" t="s">
        <v>342</v>
      </c>
      <c r="H307" s="81" t="s">
        <v>299</v>
      </c>
      <c r="I307" s="81" t="s">
        <v>223</v>
      </c>
      <c r="J307" s="81" t="s">
        <v>223</v>
      </c>
    </row>
    <row r="308" spans="1:10" x14ac:dyDescent="0.2">
      <c r="A308" s="79">
        <v>44797</v>
      </c>
      <c r="B308" s="76">
        <v>44789</v>
      </c>
      <c r="C308" s="80">
        <v>2</v>
      </c>
      <c r="D308" s="81" t="s">
        <v>349</v>
      </c>
      <c r="E308" s="81" t="s">
        <v>223</v>
      </c>
      <c r="F308" s="81" t="s">
        <v>341</v>
      </c>
      <c r="G308" s="81" t="s">
        <v>342</v>
      </c>
      <c r="H308" s="81" t="s">
        <v>299</v>
      </c>
      <c r="I308" s="81" t="s">
        <v>223</v>
      </c>
      <c r="J308" s="81" t="s">
        <v>223</v>
      </c>
    </row>
    <row r="309" spans="1:10" x14ac:dyDescent="0.2">
      <c r="A309" s="79">
        <v>44797</v>
      </c>
      <c r="B309" s="76">
        <v>44790</v>
      </c>
      <c r="C309" s="80">
        <v>2</v>
      </c>
      <c r="D309" s="81" t="s">
        <v>349</v>
      </c>
      <c r="E309" s="81" t="s">
        <v>223</v>
      </c>
      <c r="F309" s="81" t="s">
        <v>341</v>
      </c>
      <c r="G309" s="81" t="s">
        <v>342</v>
      </c>
      <c r="H309" s="81" t="s">
        <v>299</v>
      </c>
      <c r="I309" s="81" t="s">
        <v>223</v>
      </c>
      <c r="J309" s="81" t="s">
        <v>223</v>
      </c>
    </row>
    <row r="310" spans="1:10" x14ac:dyDescent="0.2">
      <c r="A310" s="79">
        <v>44797</v>
      </c>
      <c r="B310" s="76">
        <v>44791</v>
      </c>
      <c r="C310" s="80">
        <v>2</v>
      </c>
      <c r="D310" s="81" t="s">
        <v>349</v>
      </c>
      <c r="E310" s="81" t="s">
        <v>223</v>
      </c>
      <c r="F310" s="81" t="s">
        <v>341</v>
      </c>
      <c r="G310" s="81" t="s">
        <v>342</v>
      </c>
      <c r="H310" s="81" t="s">
        <v>299</v>
      </c>
      <c r="I310" s="81" t="s">
        <v>223</v>
      </c>
      <c r="J310" s="81" t="s">
        <v>223</v>
      </c>
    </row>
    <row r="311" spans="1:10" x14ac:dyDescent="0.2">
      <c r="A311" s="79">
        <v>44797</v>
      </c>
      <c r="B311" s="76">
        <v>44792</v>
      </c>
      <c r="C311" s="80">
        <v>2</v>
      </c>
      <c r="D311" s="81" t="s">
        <v>349</v>
      </c>
      <c r="E311" s="81" t="s">
        <v>223</v>
      </c>
      <c r="F311" s="81" t="s">
        <v>341</v>
      </c>
      <c r="G311" s="81" t="s">
        <v>342</v>
      </c>
      <c r="H311" s="81" t="s">
        <v>299</v>
      </c>
      <c r="I311" s="81" t="s">
        <v>223</v>
      </c>
      <c r="J311" s="81" t="s">
        <v>223</v>
      </c>
    </row>
    <row r="312" spans="1:10" x14ac:dyDescent="0.2">
      <c r="A312" s="79">
        <v>44797</v>
      </c>
      <c r="B312" s="76">
        <v>44795</v>
      </c>
      <c r="C312" s="80">
        <v>1</v>
      </c>
      <c r="D312" s="81" t="s">
        <v>349</v>
      </c>
      <c r="E312" s="81" t="s">
        <v>223</v>
      </c>
      <c r="F312" s="81" t="s">
        <v>341</v>
      </c>
      <c r="G312" s="81" t="s">
        <v>342</v>
      </c>
      <c r="H312" s="81" t="s">
        <v>299</v>
      </c>
      <c r="I312" s="81" t="s">
        <v>223</v>
      </c>
      <c r="J312" s="81" t="s">
        <v>223</v>
      </c>
    </row>
    <row r="313" spans="1:10" x14ac:dyDescent="0.2">
      <c r="A313" s="79">
        <v>44797</v>
      </c>
      <c r="B313" s="76">
        <v>44796</v>
      </c>
      <c r="C313" s="80">
        <v>1</v>
      </c>
      <c r="D313" s="81" t="s">
        <v>349</v>
      </c>
      <c r="E313" s="81" t="s">
        <v>223</v>
      </c>
      <c r="F313" s="81" t="s">
        <v>341</v>
      </c>
      <c r="G313" s="81" t="s">
        <v>342</v>
      </c>
      <c r="H313" s="81" t="s">
        <v>299</v>
      </c>
      <c r="I313" s="81" t="s">
        <v>223</v>
      </c>
      <c r="J313" s="81" t="s">
        <v>223</v>
      </c>
    </row>
    <row r="314" spans="1:10" x14ac:dyDescent="0.2">
      <c r="A314" s="79">
        <v>44799</v>
      </c>
      <c r="B314" s="76">
        <v>44798</v>
      </c>
      <c r="C314" s="80">
        <v>3</v>
      </c>
      <c r="D314" s="81" t="s">
        <v>349</v>
      </c>
      <c r="E314" s="81" t="s">
        <v>223</v>
      </c>
      <c r="F314" s="81" t="s">
        <v>341</v>
      </c>
      <c r="G314" s="81" t="s">
        <v>342</v>
      </c>
      <c r="H314" s="81" t="s">
        <v>299</v>
      </c>
      <c r="I314" s="81" t="s">
        <v>223</v>
      </c>
      <c r="J314" s="81" t="s">
        <v>223</v>
      </c>
    </row>
    <row r="315" spans="1:10" x14ac:dyDescent="0.2">
      <c r="A315" s="79">
        <v>44799</v>
      </c>
      <c r="B315" s="76">
        <v>44799</v>
      </c>
      <c r="C315" s="80">
        <v>2</v>
      </c>
      <c r="D315" s="81" t="s">
        <v>349</v>
      </c>
      <c r="E315" s="81" t="s">
        <v>223</v>
      </c>
      <c r="F315" s="81" t="s">
        <v>341</v>
      </c>
      <c r="G315" s="81" t="s">
        <v>342</v>
      </c>
      <c r="H315" s="81" t="s">
        <v>299</v>
      </c>
      <c r="I315" s="81" t="s">
        <v>223</v>
      </c>
      <c r="J315" s="81" t="s">
        <v>223</v>
      </c>
    </row>
    <row r="316" spans="1:10" x14ac:dyDescent="0.2">
      <c r="A316" s="79">
        <v>44690</v>
      </c>
      <c r="B316" s="76">
        <v>44669</v>
      </c>
      <c r="C316" s="80">
        <v>8</v>
      </c>
      <c r="D316" s="81" t="s">
        <v>353</v>
      </c>
      <c r="E316" s="81" t="s">
        <v>223</v>
      </c>
      <c r="F316" s="81" t="s">
        <v>354</v>
      </c>
      <c r="G316" s="81" t="s">
        <v>355</v>
      </c>
      <c r="H316" s="81" t="s">
        <v>296</v>
      </c>
      <c r="I316" s="81" t="s">
        <v>223</v>
      </c>
      <c r="J316" s="81" t="s">
        <v>223</v>
      </c>
    </row>
    <row r="317" spans="1:10" x14ac:dyDescent="0.2">
      <c r="A317" s="79">
        <v>44690</v>
      </c>
      <c r="B317" s="76">
        <v>44670</v>
      </c>
      <c r="C317" s="80">
        <v>8</v>
      </c>
      <c r="D317" s="81" t="s">
        <v>353</v>
      </c>
      <c r="E317" s="81" t="s">
        <v>223</v>
      </c>
      <c r="F317" s="81" t="s">
        <v>354</v>
      </c>
      <c r="G317" s="81" t="s">
        <v>355</v>
      </c>
      <c r="H317" s="81" t="s">
        <v>296</v>
      </c>
      <c r="I317" s="81" t="s">
        <v>223</v>
      </c>
      <c r="J317" s="81" t="s">
        <v>223</v>
      </c>
    </row>
    <row r="318" spans="1:10" x14ac:dyDescent="0.2">
      <c r="A318" s="79">
        <v>44690</v>
      </c>
      <c r="B318" s="76">
        <v>44671</v>
      </c>
      <c r="C318" s="80">
        <v>8</v>
      </c>
      <c r="D318" s="81" t="s">
        <v>353</v>
      </c>
      <c r="E318" s="81" t="s">
        <v>223</v>
      </c>
      <c r="F318" s="81" t="s">
        <v>354</v>
      </c>
      <c r="G318" s="81" t="s">
        <v>355</v>
      </c>
      <c r="H318" s="81" t="s">
        <v>296</v>
      </c>
      <c r="I318" s="81" t="s">
        <v>223</v>
      </c>
      <c r="J318" s="81" t="s">
        <v>223</v>
      </c>
    </row>
    <row r="319" spans="1:10" x14ac:dyDescent="0.2">
      <c r="A319" s="79">
        <v>44690</v>
      </c>
      <c r="B319" s="76">
        <v>44672</v>
      </c>
      <c r="C319" s="80">
        <v>8</v>
      </c>
      <c r="D319" s="81" t="s">
        <v>353</v>
      </c>
      <c r="E319" s="81" t="s">
        <v>223</v>
      </c>
      <c r="F319" s="81" t="s">
        <v>354</v>
      </c>
      <c r="G319" s="81" t="s">
        <v>355</v>
      </c>
      <c r="H319" s="81" t="s">
        <v>296</v>
      </c>
      <c r="I319" s="81" t="s">
        <v>223</v>
      </c>
      <c r="J319" s="81" t="s">
        <v>223</v>
      </c>
    </row>
    <row r="320" spans="1:10" x14ac:dyDescent="0.2">
      <c r="A320" s="79">
        <v>44690</v>
      </c>
      <c r="B320" s="76">
        <v>44673</v>
      </c>
      <c r="C320" s="80">
        <v>8</v>
      </c>
      <c r="D320" s="81" t="s">
        <v>353</v>
      </c>
      <c r="E320" s="81" t="s">
        <v>223</v>
      </c>
      <c r="F320" s="81" t="s">
        <v>354</v>
      </c>
      <c r="G320" s="81" t="s">
        <v>355</v>
      </c>
      <c r="H320" s="81" t="s">
        <v>296</v>
      </c>
      <c r="I320" s="81" t="s">
        <v>223</v>
      </c>
      <c r="J320" s="81" t="s">
        <v>223</v>
      </c>
    </row>
    <row r="321" spans="1:10" x14ac:dyDescent="0.2">
      <c r="A321" s="79">
        <v>44601</v>
      </c>
      <c r="B321" s="76">
        <v>44586</v>
      </c>
      <c r="C321" s="80">
        <v>2</v>
      </c>
      <c r="D321" s="81" t="s">
        <v>350</v>
      </c>
      <c r="E321" s="81" t="s">
        <v>223</v>
      </c>
      <c r="F321" s="81" t="s">
        <v>351</v>
      </c>
      <c r="G321" s="81" t="s">
        <v>352</v>
      </c>
      <c r="H321" s="81" t="s">
        <v>301</v>
      </c>
      <c r="I321" s="81" t="s">
        <v>223</v>
      </c>
      <c r="J321" s="81" t="s">
        <v>223</v>
      </c>
    </row>
    <row r="322" spans="1:10" x14ac:dyDescent="0.2">
      <c r="A322" s="79">
        <v>44601</v>
      </c>
      <c r="B322" s="76">
        <v>44589</v>
      </c>
      <c r="C322" s="80">
        <v>1</v>
      </c>
      <c r="D322" s="81" t="s">
        <v>350</v>
      </c>
      <c r="E322" s="81" t="s">
        <v>223</v>
      </c>
      <c r="F322" s="81" t="s">
        <v>351</v>
      </c>
      <c r="G322" s="81" t="s">
        <v>352</v>
      </c>
      <c r="H322" s="81" t="s">
        <v>301</v>
      </c>
      <c r="I322" s="81" t="s">
        <v>223</v>
      </c>
      <c r="J322" s="81" t="s">
        <v>223</v>
      </c>
    </row>
    <row r="323" spans="1:10" x14ac:dyDescent="0.2">
      <c r="A323" s="79">
        <v>44601</v>
      </c>
      <c r="B323" s="76">
        <v>44594</v>
      </c>
      <c r="C323" s="80">
        <v>1</v>
      </c>
      <c r="D323" s="81" t="s">
        <v>350</v>
      </c>
      <c r="E323" s="81" t="s">
        <v>223</v>
      </c>
      <c r="F323" s="81" t="s">
        <v>351</v>
      </c>
      <c r="G323" s="81" t="s">
        <v>352</v>
      </c>
      <c r="H323" s="81" t="s">
        <v>301</v>
      </c>
      <c r="I323" s="81" t="s">
        <v>223</v>
      </c>
      <c r="J323" s="81" t="s">
        <v>223</v>
      </c>
    </row>
    <row r="324" spans="1:10" x14ac:dyDescent="0.2">
      <c r="A324" s="79">
        <v>44601</v>
      </c>
      <c r="B324" s="76">
        <v>44599</v>
      </c>
      <c r="C324" s="80">
        <v>1</v>
      </c>
      <c r="D324" s="81" t="s">
        <v>350</v>
      </c>
      <c r="E324" s="81" t="s">
        <v>223</v>
      </c>
      <c r="F324" s="81" t="s">
        <v>351</v>
      </c>
      <c r="G324" s="81" t="s">
        <v>352</v>
      </c>
      <c r="H324" s="81" t="s">
        <v>301</v>
      </c>
      <c r="I324" s="81" t="s">
        <v>223</v>
      </c>
      <c r="J324" s="81" t="s">
        <v>223</v>
      </c>
    </row>
    <row r="325" spans="1:10" x14ac:dyDescent="0.2">
      <c r="A325" s="79">
        <v>44685</v>
      </c>
      <c r="B325" s="76">
        <v>44678</v>
      </c>
      <c r="C325" s="80">
        <v>2</v>
      </c>
      <c r="D325" s="81" t="s">
        <v>350</v>
      </c>
      <c r="E325" s="81" t="s">
        <v>223</v>
      </c>
      <c r="F325" s="81" t="s">
        <v>351</v>
      </c>
      <c r="G325" s="81" t="s">
        <v>352</v>
      </c>
      <c r="H325" s="81" t="s">
        <v>301</v>
      </c>
      <c r="I325" s="81" t="s">
        <v>223</v>
      </c>
      <c r="J325" s="81" t="s">
        <v>223</v>
      </c>
    </row>
    <row r="326" spans="1:10" x14ac:dyDescent="0.2">
      <c r="A326" s="79">
        <v>44685</v>
      </c>
      <c r="B326" s="76">
        <v>44679</v>
      </c>
      <c r="C326" s="80">
        <v>1</v>
      </c>
      <c r="D326" s="81" t="s">
        <v>350</v>
      </c>
      <c r="E326" s="81" t="s">
        <v>223</v>
      </c>
      <c r="F326" s="81" t="s">
        <v>351</v>
      </c>
      <c r="G326" s="81" t="s">
        <v>352</v>
      </c>
      <c r="H326" s="81" t="s">
        <v>301</v>
      </c>
      <c r="I326" s="81" t="s">
        <v>223</v>
      </c>
      <c r="J326" s="81" t="s">
        <v>223</v>
      </c>
    </row>
    <row r="327" spans="1:10" x14ac:dyDescent="0.2">
      <c r="A327" s="79">
        <v>44685</v>
      </c>
      <c r="B327" s="76">
        <v>44680</v>
      </c>
      <c r="C327" s="80">
        <v>2</v>
      </c>
      <c r="D327" s="81" t="s">
        <v>350</v>
      </c>
      <c r="E327" s="81" t="s">
        <v>223</v>
      </c>
      <c r="F327" s="81" t="s">
        <v>351</v>
      </c>
      <c r="G327" s="81" t="s">
        <v>352</v>
      </c>
      <c r="H327" s="81" t="s">
        <v>301</v>
      </c>
      <c r="I327" s="81" t="s">
        <v>223</v>
      </c>
      <c r="J327" s="81" t="s">
        <v>223</v>
      </c>
    </row>
    <row r="328" spans="1:10" x14ac:dyDescent="0.2">
      <c r="A328" s="79">
        <v>44720</v>
      </c>
      <c r="B328" s="76">
        <v>44691</v>
      </c>
      <c r="C328" s="80">
        <v>2</v>
      </c>
      <c r="D328" s="81" t="s">
        <v>350</v>
      </c>
      <c r="E328" s="81" t="s">
        <v>223</v>
      </c>
      <c r="F328" s="81" t="s">
        <v>351</v>
      </c>
      <c r="G328" s="81" t="s">
        <v>352</v>
      </c>
      <c r="H328" s="81" t="s">
        <v>301</v>
      </c>
      <c r="I328" s="81" t="s">
        <v>223</v>
      </c>
      <c r="J328" s="81" t="s">
        <v>223</v>
      </c>
    </row>
    <row r="329" spans="1:10" x14ac:dyDescent="0.2">
      <c r="A329" s="79">
        <v>44720</v>
      </c>
      <c r="B329" s="76">
        <v>44692</v>
      </c>
      <c r="C329" s="80">
        <v>1</v>
      </c>
      <c r="D329" s="81" t="s">
        <v>350</v>
      </c>
      <c r="E329" s="81" t="s">
        <v>223</v>
      </c>
      <c r="F329" s="81" t="s">
        <v>351</v>
      </c>
      <c r="G329" s="81" t="s">
        <v>352</v>
      </c>
      <c r="H329" s="81" t="s">
        <v>301</v>
      </c>
      <c r="I329" s="81" t="s">
        <v>223</v>
      </c>
      <c r="J329" s="81" t="s">
        <v>223</v>
      </c>
    </row>
    <row r="330" spans="1:10" x14ac:dyDescent="0.2">
      <c r="A330" s="79">
        <v>44720</v>
      </c>
      <c r="B330" s="76">
        <v>44697</v>
      </c>
      <c r="C330" s="80">
        <v>1</v>
      </c>
      <c r="D330" s="81" t="s">
        <v>350</v>
      </c>
      <c r="E330" s="81" t="s">
        <v>223</v>
      </c>
      <c r="F330" s="81" t="s">
        <v>351</v>
      </c>
      <c r="G330" s="81" t="s">
        <v>352</v>
      </c>
      <c r="H330" s="81" t="s">
        <v>301</v>
      </c>
      <c r="I330" s="81" t="s">
        <v>223</v>
      </c>
      <c r="J330" s="81" t="s">
        <v>223</v>
      </c>
    </row>
    <row r="331" spans="1:10" x14ac:dyDescent="0.2">
      <c r="A331" s="79">
        <v>44720</v>
      </c>
      <c r="B331" s="76">
        <v>44698</v>
      </c>
      <c r="C331" s="80">
        <v>1</v>
      </c>
      <c r="D331" s="81" t="s">
        <v>350</v>
      </c>
      <c r="E331" s="81" t="s">
        <v>223</v>
      </c>
      <c r="F331" s="81" t="s">
        <v>351</v>
      </c>
      <c r="G331" s="81" t="s">
        <v>352</v>
      </c>
      <c r="H331" s="81" t="s">
        <v>301</v>
      </c>
      <c r="I331" s="81" t="s">
        <v>223</v>
      </c>
      <c r="J331" s="81" t="s">
        <v>223</v>
      </c>
    </row>
    <row r="332" spans="1:10" x14ac:dyDescent="0.2">
      <c r="A332" s="79">
        <v>44720</v>
      </c>
      <c r="B332" s="76">
        <v>44699</v>
      </c>
      <c r="C332" s="80">
        <v>1</v>
      </c>
      <c r="D332" s="81" t="s">
        <v>350</v>
      </c>
      <c r="E332" s="81" t="s">
        <v>223</v>
      </c>
      <c r="F332" s="81" t="s">
        <v>351</v>
      </c>
      <c r="G332" s="81" t="s">
        <v>352</v>
      </c>
      <c r="H332" s="81" t="s">
        <v>301</v>
      </c>
      <c r="I332" s="81" t="s">
        <v>223</v>
      </c>
      <c r="J332" s="81" t="s">
        <v>223</v>
      </c>
    </row>
    <row r="333" spans="1:10" x14ac:dyDescent="0.2">
      <c r="A333" s="79">
        <v>44719</v>
      </c>
      <c r="B333" s="76">
        <v>44706</v>
      </c>
      <c r="C333" s="80">
        <v>1</v>
      </c>
      <c r="D333" s="81" t="s">
        <v>350</v>
      </c>
      <c r="E333" s="81" t="s">
        <v>223</v>
      </c>
      <c r="F333" s="81" t="s">
        <v>351</v>
      </c>
      <c r="G333" s="81" t="s">
        <v>352</v>
      </c>
      <c r="H333" s="81" t="s">
        <v>301</v>
      </c>
      <c r="I333" s="81" t="s">
        <v>223</v>
      </c>
      <c r="J333" s="81" t="s">
        <v>223</v>
      </c>
    </row>
    <row r="334" spans="1:10" x14ac:dyDescent="0.2">
      <c r="A334" s="79">
        <v>44719</v>
      </c>
      <c r="B334" s="76">
        <v>44707</v>
      </c>
      <c r="C334" s="80">
        <v>2</v>
      </c>
      <c r="D334" s="81" t="s">
        <v>350</v>
      </c>
      <c r="E334" s="81" t="s">
        <v>223</v>
      </c>
      <c r="F334" s="81" t="s">
        <v>351</v>
      </c>
      <c r="G334" s="81" t="s">
        <v>352</v>
      </c>
      <c r="H334" s="81" t="s">
        <v>301</v>
      </c>
      <c r="I334" s="81" t="s">
        <v>223</v>
      </c>
      <c r="J334" s="81" t="s">
        <v>223</v>
      </c>
    </row>
    <row r="335" spans="1:10" x14ac:dyDescent="0.2">
      <c r="A335" s="79">
        <v>44754</v>
      </c>
      <c r="B335" s="76">
        <v>44715</v>
      </c>
      <c r="C335" s="80">
        <v>2</v>
      </c>
      <c r="D335" s="81" t="s">
        <v>350</v>
      </c>
      <c r="E335" s="81" t="s">
        <v>223</v>
      </c>
      <c r="F335" s="81" t="s">
        <v>351</v>
      </c>
      <c r="G335" s="81" t="s">
        <v>352</v>
      </c>
      <c r="H335" s="81" t="s">
        <v>301</v>
      </c>
      <c r="I335" s="81" t="s">
        <v>223</v>
      </c>
      <c r="J335" s="81" t="s">
        <v>223</v>
      </c>
    </row>
    <row r="336" spans="1:10" x14ac:dyDescent="0.2">
      <c r="A336" s="79">
        <v>44754</v>
      </c>
      <c r="B336" s="76">
        <v>44719</v>
      </c>
      <c r="C336" s="80">
        <v>2</v>
      </c>
      <c r="D336" s="81" t="s">
        <v>350</v>
      </c>
      <c r="E336" s="81" t="s">
        <v>223</v>
      </c>
      <c r="F336" s="81" t="s">
        <v>351</v>
      </c>
      <c r="G336" s="81" t="s">
        <v>352</v>
      </c>
      <c r="H336" s="81" t="s">
        <v>301</v>
      </c>
      <c r="I336" s="81" t="s">
        <v>223</v>
      </c>
      <c r="J336" s="81" t="s">
        <v>223</v>
      </c>
    </row>
    <row r="337" spans="1:10" x14ac:dyDescent="0.2">
      <c r="A337" s="79">
        <v>44754</v>
      </c>
      <c r="B337" s="76">
        <v>44721</v>
      </c>
      <c r="C337" s="80">
        <v>2</v>
      </c>
      <c r="D337" s="81" t="s">
        <v>350</v>
      </c>
      <c r="E337" s="81" t="s">
        <v>223</v>
      </c>
      <c r="F337" s="81" t="s">
        <v>351</v>
      </c>
      <c r="G337" s="81" t="s">
        <v>352</v>
      </c>
      <c r="H337" s="81" t="s">
        <v>301</v>
      </c>
      <c r="I337" s="81" t="s">
        <v>223</v>
      </c>
      <c r="J337" s="81" t="s">
        <v>223</v>
      </c>
    </row>
    <row r="338" spans="1:10" x14ac:dyDescent="0.2">
      <c r="A338" s="79">
        <v>44754</v>
      </c>
      <c r="B338" s="76">
        <v>44726</v>
      </c>
      <c r="C338" s="80">
        <v>2</v>
      </c>
      <c r="D338" s="81" t="s">
        <v>350</v>
      </c>
      <c r="E338" s="81" t="s">
        <v>223</v>
      </c>
      <c r="F338" s="81" t="s">
        <v>351</v>
      </c>
      <c r="G338" s="81" t="s">
        <v>352</v>
      </c>
      <c r="H338" s="81" t="s">
        <v>301</v>
      </c>
      <c r="I338" s="81" t="s">
        <v>223</v>
      </c>
      <c r="J338" s="81" t="s">
        <v>223</v>
      </c>
    </row>
    <row r="339" spans="1:10" x14ac:dyDescent="0.2">
      <c r="A339" s="79">
        <v>44754</v>
      </c>
      <c r="B339" s="76">
        <v>44728</v>
      </c>
      <c r="C339" s="80">
        <v>2</v>
      </c>
      <c r="D339" s="81" t="s">
        <v>350</v>
      </c>
      <c r="E339" s="81" t="s">
        <v>223</v>
      </c>
      <c r="F339" s="81" t="s">
        <v>351</v>
      </c>
      <c r="G339" s="81" t="s">
        <v>352</v>
      </c>
      <c r="H339" s="81" t="s">
        <v>301</v>
      </c>
      <c r="I339" s="81" t="s">
        <v>223</v>
      </c>
      <c r="J339" s="81" t="s">
        <v>223</v>
      </c>
    </row>
    <row r="340" spans="1:10" x14ac:dyDescent="0.2">
      <c r="A340" s="79">
        <v>44754</v>
      </c>
      <c r="B340" s="76">
        <v>44733</v>
      </c>
      <c r="C340" s="80">
        <v>2</v>
      </c>
      <c r="D340" s="81" t="s">
        <v>350</v>
      </c>
      <c r="E340" s="81" t="s">
        <v>223</v>
      </c>
      <c r="F340" s="81" t="s">
        <v>351</v>
      </c>
      <c r="G340" s="81" t="s">
        <v>352</v>
      </c>
      <c r="H340" s="81" t="s">
        <v>301</v>
      </c>
      <c r="I340" s="81" t="s">
        <v>223</v>
      </c>
      <c r="J340" s="81" t="s">
        <v>223</v>
      </c>
    </row>
    <row r="341" spans="1:10" x14ac:dyDescent="0.2">
      <c r="A341" s="79">
        <v>44754</v>
      </c>
      <c r="B341" s="76">
        <v>44735</v>
      </c>
      <c r="C341" s="80">
        <v>2</v>
      </c>
      <c r="D341" s="81" t="s">
        <v>350</v>
      </c>
      <c r="E341" s="81" t="s">
        <v>223</v>
      </c>
      <c r="F341" s="81" t="s">
        <v>351</v>
      </c>
      <c r="G341" s="81" t="s">
        <v>352</v>
      </c>
      <c r="H341" s="81" t="s">
        <v>301</v>
      </c>
      <c r="I341" s="81" t="s">
        <v>223</v>
      </c>
      <c r="J341" s="81" t="s">
        <v>223</v>
      </c>
    </row>
    <row r="342" spans="1:10" x14ac:dyDescent="0.2">
      <c r="A342" s="79">
        <v>44754</v>
      </c>
      <c r="B342" s="76">
        <v>44740</v>
      </c>
      <c r="C342" s="80">
        <v>2</v>
      </c>
      <c r="D342" s="81" t="s">
        <v>350</v>
      </c>
      <c r="E342" s="81" t="s">
        <v>223</v>
      </c>
      <c r="F342" s="81" t="s">
        <v>351</v>
      </c>
      <c r="G342" s="81" t="s">
        <v>352</v>
      </c>
      <c r="H342" s="81" t="s">
        <v>301</v>
      </c>
      <c r="I342" s="81" t="s">
        <v>223</v>
      </c>
      <c r="J342" s="81" t="s">
        <v>223</v>
      </c>
    </row>
    <row r="343" spans="1:10" x14ac:dyDescent="0.2">
      <c r="A343" s="79">
        <v>44754</v>
      </c>
      <c r="B343" s="76">
        <v>44742</v>
      </c>
      <c r="C343" s="80">
        <v>2</v>
      </c>
      <c r="D343" s="81" t="s">
        <v>350</v>
      </c>
      <c r="E343" s="81" t="s">
        <v>223</v>
      </c>
      <c r="F343" s="81" t="s">
        <v>351</v>
      </c>
      <c r="G343" s="81" t="s">
        <v>352</v>
      </c>
      <c r="H343" s="81" t="s">
        <v>301</v>
      </c>
      <c r="I343" s="81" t="s">
        <v>223</v>
      </c>
      <c r="J343" s="81" t="s">
        <v>223</v>
      </c>
    </row>
    <row r="344" spans="1:10" x14ac:dyDescent="0.2">
      <c r="A344" s="79">
        <v>44584</v>
      </c>
      <c r="B344" s="76">
        <v>44574</v>
      </c>
      <c r="C344" s="80">
        <v>2</v>
      </c>
      <c r="D344" s="81" t="s">
        <v>350</v>
      </c>
      <c r="E344" s="81" t="s">
        <v>223</v>
      </c>
      <c r="F344" s="81" t="s">
        <v>351</v>
      </c>
      <c r="G344" s="81" t="s">
        <v>352</v>
      </c>
      <c r="H344" s="81" t="s">
        <v>301</v>
      </c>
      <c r="I344" s="81" t="s">
        <v>223</v>
      </c>
      <c r="J344" s="81" t="s">
        <v>223</v>
      </c>
    </row>
    <row r="345" spans="1:10" x14ac:dyDescent="0.2">
      <c r="A345" s="79">
        <v>44584</v>
      </c>
      <c r="B345" s="76">
        <v>44581</v>
      </c>
      <c r="C345" s="80">
        <v>1</v>
      </c>
      <c r="D345" s="81" t="s">
        <v>350</v>
      </c>
      <c r="E345" s="81" t="s">
        <v>223</v>
      </c>
      <c r="F345" s="81" t="s">
        <v>351</v>
      </c>
      <c r="G345" s="81" t="s">
        <v>352</v>
      </c>
      <c r="H345" s="81" t="s">
        <v>301</v>
      </c>
      <c r="I345" s="81" t="s">
        <v>223</v>
      </c>
      <c r="J345" s="81" t="s">
        <v>223</v>
      </c>
    </row>
    <row r="346" spans="1:10" x14ac:dyDescent="0.2">
      <c r="A346" s="79">
        <v>44584</v>
      </c>
      <c r="B346" s="76">
        <v>44582</v>
      </c>
      <c r="C346" s="80">
        <v>2</v>
      </c>
      <c r="D346" s="81" t="s">
        <v>350</v>
      </c>
      <c r="E346" s="81" t="s">
        <v>223</v>
      </c>
      <c r="F346" s="81" t="s">
        <v>351</v>
      </c>
      <c r="G346" s="81" t="s">
        <v>352</v>
      </c>
      <c r="H346" s="81" t="s">
        <v>301</v>
      </c>
      <c r="I346" s="81" t="s">
        <v>223</v>
      </c>
      <c r="J346" s="81" t="s">
        <v>223</v>
      </c>
    </row>
    <row r="347" spans="1:10" x14ac:dyDescent="0.2">
      <c r="A347" s="79">
        <v>44603</v>
      </c>
      <c r="B347" s="76">
        <v>44585</v>
      </c>
      <c r="C347" s="80">
        <v>1</v>
      </c>
      <c r="D347" s="81" t="s">
        <v>350</v>
      </c>
      <c r="E347" s="81" t="s">
        <v>223</v>
      </c>
      <c r="F347" s="81" t="s">
        <v>351</v>
      </c>
      <c r="G347" s="81" t="s">
        <v>352</v>
      </c>
      <c r="H347" s="81" t="s">
        <v>301</v>
      </c>
      <c r="I347" s="81" t="s">
        <v>223</v>
      </c>
      <c r="J347" s="81" t="s">
        <v>223</v>
      </c>
    </row>
    <row r="348" spans="1:10" x14ac:dyDescent="0.2">
      <c r="A348" s="79">
        <v>44603</v>
      </c>
      <c r="B348" s="76">
        <v>44588</v>
      </c>
      <c r="C348" s="80">
        <v>1</v>
      </c>
      <c r="D348" s="81" t="s">
        <v>350</v>
      </c>
      <c r="E348" s="81" t="s">
        <v>223</v>
      </c>
      <c r="F348" s="81" t="s">
        <v>351</v>
      </c>
      <c r="G348" s="81" t="s">
        <v>352</v>
      </c>
      <c r="H348" s="81" t="s">
        <v>301</v>
      </c>
      <c r="I348" s="81" t="s">
        <v>223</v>
      </c>
      <c r="J348" s="81" t="s">
        <v>223</v>
      </c>
    </row>
    <row r="349" spans="1:10" x14ac:dyDescent="0.2">
      <c r="A349" s="79">
        <v>44603</v>
      </c>
      <c r="B349" s="76">
        <v>44592</v>
      </c>
      <c r="C349" s="80">
        <v>1</v>
      </c>
      <c r="D349" s="81" t="s">
        <v>350</v>
      </c>
      <c r="E349" s="81" t="s">
        <v>223</v>
      </c>
      <c r="F349" s="81" t="s">
        <v>351</v>
      </c>
      <c r="G349" s="81" t="s">
        <v>352</v>
      </c>
      <c r="H349" s="81" t="s">
        <v>301</v>
      </c>
      <c r="I349" s="81" t="s">
        <v>223</v>
      </c>
      <c r="J349" s="81" t="s">
        <v>223</v>
      </c>
    </row>
    <row r="350" spans="1:10" x14ac:dyDescent="0.2">
      <c r="A350" s="79">
        <v>44603</v>
      </c>
      <c r="B350" s="76">
        <v>44595</v>
      </c>
      <c r="C350" s="80">
        <v>1</v>
      </c>
      <c r="D350" s="81" t="s">
        <v>350</v>
      </c>
      <c r="E350" s="81" t="s">
        <v>223</v>
      </c>
      <c r="F350" s="81" t="s">
        <v>351</v>
      </c>
      <c r="G350" s="81" t="s">
        <v>352</v>
      </c>
      <c r="H350" s="81" t="s">
        <v>301</v>
      </c>
      <c r="I350" s="81" t="s">
        <v>223</v>
      </c>
      <c r="J350" s="81" t="s">
        <v>223</v>
      </c>
    </row>
    <row r="351" spans="1:10" x14ac:dyDescent="0.2">
      <c r="A351" s="79">
        <v>44603</v>
      </c>
      <c r="B351" s="76">
        <v>44602</v>
      </c>
      <c r="C351" s="80">
        <v>1</v>
      </c>
      <c r="D351" s="81" t="s">
        <v>350</v>
      </c>
      <c r="E351" s="81" t="s">
        <v>223</v>
      </c>
      <c r="F351" s="81" t="s">
        <v>351</v>
      </c>
      <c r="G351" s="81" t="s">
        <v>352</v>
      </c>
      <c r="H351" s="81" t="s">
        <v>301</v>
      </c>
      <c r="I351" s="81" t="s">
        <v>223</v>
      </c>
      <c r="J351" s="81" t="s">
        <v>223</v>
      </c>
    </row>
    <row r="352" spans="1:10" x14ac:dyDescent="0.2">
      <c r="A352" s="79">
        <v>44659</v>
      </c>
      <c r="B352" s="76">
        <v>44609</v>
      </c>
      <c r="C352" s="80">
        <v>1</v>
      </c>
      <c r="D352" s="81" t="s">
        <v>350</v>
      </c>
      <c r="E352" s="81" t="s">
        <v>223</v>
      </c>
      <c r="F352" s="81" t="s">
        <v>351</v>
      </c>
      <c r="G352" s="81" t="s">
        <v>352</v>
      </c>
      <c r="H352" s="81" t="s">
        <v>301</v>
      </c>
      <c r="I352" s="81" t="s">
        <v>223</v>
      </c>
      <c r="J352" s="81" t="s">
        <v>223</v>
      </c>
    </row>
    <row r="353" spans="1:10" x14ac:dyDescent="0.2">
      <c r="A353" s="79">
        <v>44659</v>
      </c>
      <c r="B353" s="76">
        <v>44616</v>
      </c>
      <c r="C353" s="80">
        <v>1</v>
      </c>
      <c r="D353" s="81" t="s">
        <v>350</v>
      </c>
      <c r="E353" s="81" t="s">
        <v>223</v>
      </c>
      <c r="F353" s="81" t="s">
        <v>351</v>
      </c>
      <c r="G353" s="81" t="s">
        <v>352</v>
      </c>
      <c r="H353" s="81" t="s">
        <v>301</v>
      </c>
      <c r="I353" s="81" t="s">
        <v>223</v>
      </c>
      <c r="J353" s="81" t="s">
        <v>223</v>
      </c>
    </row>
    <row r="354" spans="1:10" x14ac:dyDescent="0.2">
      <c r="A354" s="79">
        <v>44659</v>
      </c>
      <c r="B354" s="76">
        <v>44623</v>
      </c>
      <c r="C354" s="80">
        <v>1</v>
      </c>
      <c r="D354" s="81" t="s">
        <v>350</v>
      </c>
      <c r="E354" s="81" t="s">
        <v>223</v>
      </c>
      <c r="F354" s="81" t="s">
        <v>351</v>
      </c>
      <c r="G354" s="81" t="s">
        <v>352</v>
      </c>
      <c r="H354" s="81" t="s">
        <v>301</v>
      </c>
      <c r="I354" s="81" t="s">
        <v>223</v>
      </c>
      <c r="J354" s="81" t="s">
        <v>223</v>
      </c>
    </row>
    <row r="355" spans="1:10" x14ac:dyDescent="0.2">
      <c r="A355" s="79">
        <v>44659</v>
      </c>
      <c r="B355" s="76">
        <v>44630</v>
      </c>
      <c r="C355" s="80">
        <v>1</v>
      </c>
      <c r="D355" s="81" t="s">
        <v>350</v>
      </c>
      <c r="E355" s="81" t="s">
        <v>223</v>
      </c>
      <c r="F355" s="81" t="s">
        <v>351</v>
      </c>
      <c r="G355" s="81" t="s">
        <v>352</v>
      </c>
      <c r="H355" s="81" t="s">
        <v>301</v>
      </c>
      <c r="I355" s="81" t="s">
        <v>223</v>
      </c>
      <c r="J355" s="81" t="s">
        <v>223</v>
      </c>
    </row>
    <row r="356" spans="1:10" x14ac:dyDescent="0.2">
      <c r="A356" s="79">
        <v>44659</v>
      </c>
      <c r="B356" s="76">
        <v>44644</v>
      </c>
      <c r="C356" s="80">
        <v>2</v>
      </c>
      <c r="D356" s="81" t="s">
        <v>350</v>
      </c>
      <c r="E356" s="81" t="s">
        <v>223</v>
      </c>
      <c r="F356" s="81" t="s">
        <v>351</v>
      </c>
      <c r="G356" s="81" t="s">
        <v>352</v>
      </c>
      <c r="H356" s="81" t="s">
        <v>301</v>
      </c>
      <c r="I356" s="81" t="s">
        <v>223</v>
      </c>
      <c r="J356" s="81" t="s">
        <v>223</v>
      </c>
    </row>
    <row r="357" spans="1:10" x14ac:dyDescent="0.2">
      <c r="A357" s="79">
        <v>44659</v>
      </c>
      <c r="B357" s="76">
        <v>44645</v>
      </c>
      <c r="C357" s="80">
        <v>1</v>
      </c>
      <c r="D357" s="81" t="s">
        <v>350</v>
      </c>
      <c r="E357" s="81" t="s">
        <v>223</v>
      </c>
      <c r="F357" s="81" t="s">
        <v>351</v>
      </c>
      <c r="G357" s="81" t="s">
        <v>352</v>
      </c>
      <c r="H357" s="81" t="s">
        <v>301</v>
      </c>
      <c r="I357" s="81" t="s">
        <v>223</v>
      </c>
      <c r="J357" s="81" t="s">
        <v>223</v>
      </c>
    </row>
    <row r="358" spans="1:10" x14ac:dyDescent="0.2">
      <c r="A358" s="79">
        <v>44659</v>
      </c>
      <c r="B358" s="76">
        <v>44649</v>
      </c>
      <c r="C358" s="80">
        <v>1</v>
      </c>
      <c r="D358" s="81" t="s">
        <v>350</v>
      </c>
      <c r="E358" s="81" t="s">
        <v>223</v>
      </c>
      <c r="F358" s="81" t="s">
        <v>351</v>
      </c>
      <c r="G358" s="81" t="s">
        <v>352</v>
      </c>
      <c r="H358" s="81" t="s">
        <v>301</v>
      </c>
      <c r="I358" s="81" t="s">
        <v>223</v>
      </c>
      <c r="J358" s="81" t="s">
        <v>223</v>
      </c>
    </row>
    <row r="359" spans="1:10" x14ac:dyDescent="0.2">
      <c r="A359" s="79">
        <v>44659</v>
      </c>
      <c r="B359" s="76">
        <v>44651</v>
      </c>
      <c r="C359" s="80">
        <v>1</v>
      </c>
      <c r="D359" s="81" t="s">
        <v>350</v>
      </c>
      <c r="E359" s="81" t="s">
        <v>223</v>
      </c>
      <c r="F359" s="81" t="s">
        <v>351</v>
      </c>
      <c r="G359" s="81" t="s">
        <v>352</v>
      </c>
      <c r="H359" s="81" t="s">
        <v>301</v>
      </c>
      <c r="I359" s="81" t="s">
        <v>223</v>
      </c>
      <c r="J359" s="81" t="s">
        <v>223</v>
      </c>
    </row>
    <row r="360" spans="1:10" x14ac:dyDescent="0.2">
      <c r="A360" s="79">
        <v>44659</v>
      </c>
      <c r="B360" s="76">
        <v>44658</v>
      </c>
      <c r="C360" s="80">
        <v>1</v>
      </c>
      <c r="D360" s="81" t="s">
        <v>350</v>
      </c>
      <c r="E360" s="81" t="s">
        <v>223</v>
      </c>
      <c r="F360" s="81" t="s">
        <v>351</v>
      </c>
      <c r="G360" s="81" t="s">
        <v>352</v>
      </c>
      <c r="H360" s="81" t="s">
        <v>301</v>
      </c>
      <c r="I360" s="81" t="s">
        <v>223</v>
      </c>
      <c r="J360" s="81" t="s">
        <v>223</v>
      </c>
    </row>
    <row r="361" spans="1:10" x14ac:dyDescent="0.2">
      <c r="A361" s="79">
        <v>44676</v>
      </c>
      <c r="B361" s="76">
        <v>44672</v>
      </c>
      <c r="C361" s="80">
        <v>1</v>
      </c>
      <c r="D361" s="81" t="s">
        <v>350</v>
      </c>
      <c r="E361" s="81" t="s">
        <v>223</v>
      </c>
      <c r="F361" s="81" t="s">
        <v>351</v>
      </c>
      <c r="G361" s="81" t="s">
        <v>352</v>
      </c>
      <c r="H361" s="81" t="s">
        <v>301</v>
      </c>
      <c r="I361" s="81" t="s">
        <v>223</v>
      </c>
      <c r="J361" s="81" t="s">
        <v>223</v>
      </c>
    </row>
    <row r="362" spans="1:10" x14ac:dyDescent="0.2">
      <c r="A362" s="79">
        <v>44676</v>
      </c>
      <c r="B362" s="76">
        <v>44673</v>
      </c>
      <c r="C362" s="80">
        <v>1</v>
      </c>
      <c r="D362" s="81" t="s">
        <v>350</v>
      </c>
      <c r="E362" s="81" t="s">
        <v>223</v>
      </c>
      <c r="F362" s="81" t="s">
        <v>351</v>
      </c>
      <c r="G362" s="81" t="s">
        <v>352</v>
      </c>
      <c r="H362" s="81" t="s">
        <v>301</v>
      </c>
      <c r="I362" s="81" t="s">
        <v>223</v>
      </c>
      <c r="J362" s="81" t="s">
        <v>223</v>
      </c>
    </row>
    <row r="363" spans="1:10" x14ac:dyDescent="0.2">
      <c r="A363" s="79">
        <v>44687</v>
      </c>
      <c r="B363" s="76">
        <v>44679</v>
      </c>
      <c r="C363" s="80">
        <v>1</v>
      </c>
      <c r="D363" s="81" t="s">
        <v>350</v>
      </c>
      <c r="E363" s="81" t="s">
        <v>223</v>
      </c>
      <c r="F363" s="81" t="s">
        <v>351</v>
      </c>
      <c r="G363" s="81" t="s">
        <v>352</v>
      </c>
      <c r="H363" s="81" t="s">
        <v>301</v>
      </c>
      <c r="I363" s="81" t="s">
        <v>223</v>
      </c>
      <c r="J363" s="81" t="s">
        <v>223</v>
      </c>
    </row>
    <row r="364" spans="1:10" x14ac:dyDescent="0.2">
      <c r="A364" s="79">
        <v>44687</v>
      </c>
      <c r="B364" s="76">
        <v>44685</v>
      </c>
      <c r="C364" s="80">
        <v>1</v>
      </c>
      <c r="D364" s="81" t="s">
        <v>350</v>
      </c>
      <c r="E364" s="81" t="s">
        <v>223</v>
      </c>
      <c r="F364" s="81" t="s">
        <v>351</v>
      </c>
      <c r="G364" s="81" t="s">
        <v>352</v>
      </c>
      <c r="H364" s="81" t="s">
        <v>301</v>
      </c>
      <c r="I364" s="81" t="s">
        <v>223</v>
      </c>
      <c r="J364" s="81" t="s">
        <v>223</v>
      </c>
    </row>
    <row r="365" spans="1:10" x14ac:dyDescent="0.2">
      <c r="A365" s="79">
        <v>44687</v>
      </c>
      <c r="B365" s="76">
        <v>44686</v>
      </c>
      <c r="C365" s="80">
        <v>2</v>
      </c>
      <c r="D365" s="81" t="s">
        <v>350</v>
      </c>
      <c r="E365" s="81" t="s">
        <v>223</v>
      </c>
      <c r="F365" s="81" t="s">
        <v>351</v>
      </c>
      <c r="G365" s="81" t="s">
        <v>352</v>
      </c>
      <c r="H365" s="81" t="s">
        <v>301</v>
      </c>
      <c r="I365" s="81" t="s">
        <v>223</v>
      </c>
      <c r="J365" s="81" t="s">
        <v>223</v>
      </c>
    </row>
    <row r="366" spans="1:10" x14ac:dyDescent="0.2">
      <c r="A366" s="79">
        <v>44709</v>
      </c>
      <c r="B366" s="76">
        <v>44692</v>
      </c>
      <c r="C366" s="80">
        <v>2</v>
      </c>
      <c r="D366" s="81" t="s">
        <v>350</v>
      </c>
      <c r="E366" s="81" t="s">
        <v>223</v>
      </c>
      <c r="F366" s="81" t="s">
        <v>351</v>
      </c>
      <c r="G366" s="81" t="s">
        <v>352</v>
      </c>
      <c r="H366" s="81" t="s">
        <v>301</v>
      </c>
      <c r="I366" s="81" t="s">
        <v>223</v>
      </c>
      <c r="J366" s="81" t="s">
        <v>223</v>
      </c>
    </row>
    <row r="367" spans="1:10" x14ac:dyDescent="0.2">
      <c r="A367" s="79">
        <v>44709</v>
      </c>
      <c r="B367" s="76">
        <v>44693</v>
      </c>
      <c r="C367" s="80">
        <v>1</v>
      </c>
      <c r="D367" s="81" t="s">
        <v>350</v>
      </c>
      <c r="E367" s="81" t="s">
        <v>223</v>
      </c>
      <c r="F367" s="81" t="s">
        <v>351</v>
      </c>
      <c r="G367" s="81" t="s">
        <v>352</v>
      </c>
      <c r="H367" s="81" t="s">
        <v>301</v>
      </c>
      <c r="I367" s="81" t="s">
        <v>223</v>
      </c>
      <c r="J367" s="81" t="s">
        <v>223</v>
      </c>
    </row>
    <row r="368" spans="1:10" x14ac:dyDescent="0.2">
      <c r="A368" s="79">
        <v>44709</v>
      </c>
      <c r="B368" s="76">
        <v>44694</v>
      </c>
      <c r="C368" s="80">
        <v>1</v>
      </c>
      <c r="D368" s="81" t="s">
        <v>350</v>
      </c>
      <c r="E368" s="81" t="s">
        <v>223</v>
      </c>
      <c r="F368" s="81" t="s">
        <v>351</v>
      </c>
      <c r="G368" s="81" t="s">
        <v>352</v>
      </c>
      <c r="H368" s="81" t="s">
        <v>301</v>
      </c>
      <c r="I368" s="81" t="s">
        <v>223</v>
      </c>
      <c r="J368" s="81" t="s">
        <v>223</v>
      </c>
    </row>
    <row r="369" spans="1:10" x14ac:dyDescent="0.2">
      <c r="A369" s="79">
        <v>44709</v>
      </c>
      <c r="B369" s="76">
        <v>44699</v>
      </c>
      <c r="C369" s="80">
        <v>2</v>
      </c>
      <c r="D369" s="81" t="s">
        <v>350</v>
      </c>
      <c r="E369" s="81" t="s">
        <v>223</v>
      </c>
      <c r="F369" s="81" t="s">
        <v>351</v>
      </c>
      <c r="G369" s="81" t="s">
        <v>352</v>
      </c>
      <c r="H369" s="81" t="s">
        <v>301</v>
      </c>
      <c r="I369" s="81" t="s">
        <v>223</v>
      </c>
      <c r="J369" s="81" t="s">
        <v>223</v>
      </c>
    </row>
    <row r="370" spans="1:10" x14ac:dyDescent="0.2">
      <c r="A370" s="79">
        <v>44709</v>
      </c>
      <c r="B370" s="76">
        <v>44700</v>
      </c>
      <c r="C370" s="80">
        <v>1</v>
      </c>
      <c r="D370" s="81" t="s">
        <v>350</v>
      </c>
      <c r="E370" s="81" t="s">
        <v>223</v>
      </c>
      <c r="F370" s="81" t="s">
        <v>351</v>
      </c>
      <c r="G370" s="81" t="s">
        <v>352</v>
      </c>
      <c r="H370" s="81" t="s">
        <v>301</v>
      </c>
      <c r="I370" s="81" t="s">
        <v>223</v>
      </c>
      <c r="J370" s="81" t="s">
        <v>223</v>
      </c>
    </row>
    <row r="371" spans="1:10" x14ac:dyDescent="0.2">
      <c r="A371" s="79">
        <v>44709</v>
      </c>
      <c r="B371" s="76">
        <v>44701</v>
      </c>
      <c r="C371" s="80">
        <v>2</v>
      </c>
      <c r="D371" s="81" t="s">
        <v>350</v>
      </c>
      <c r="E371" s="81" t="s">
        <v>223</v>
      </c>
      <c r="F371" s="81" t="s">
        <v>351</v>
      </c>
      <c r="G371" s="81" t="s">
        <v>352</v>
      </c>
      <c r="H371" s="81" t="s">
        <v>301</v>
      </c>
      <c r="I371" s="81" t="s">
        <v>223</v>
      </c>
      <c r="J371" s="81" t="s">
        <v>223</v>
      </c>
    </row>
    <row r="372" spans="1:10" x14ac:dyDescent="0.2">
      <c r="A372" s="79">
        <v>44709</v>
      </c>
      <c r="B372" s="76">
        <v>44704</v>
      </c>
      <c r="C372" s="80">
        <v>1</v>
      </c>
      <c r="D372" s="81" t="s">
        <v>350</v>
      </c>
      <c r="E372" s="81" t="s">
        <v>223</v>
      </c>
      <c r="F372" s="81" t="s">
        <v>351</v>
      </c>
      <c r="G372" s="81" t="s">
        <v>352</v>
      </c>
      <c r="H372" s="81" t="s">
        <v>301</v>
      </c>
      <c r="I372" s="81" t="s">
        <v>223</v>
      </c>
      <c r="J372" s="81" t="s">
        <v>223</v>
      </c>
    </row>
    <row r="373" spans="1:10" x14ac:dyDescent="0.2">
      <c r="A373" s="79">
        <v>44709</v>
      </c>
      <c r="B373" s="76">
        <v>44705</v>
      </c>
      <c r="C373" s="80">
        <v>1</v>
      </c>
      <c r="D373" s="81" t="s">
        <v>350</v>
      </c>
      <c r="E373" s="81" t="s">
        <v>223</v>
      </c>
      <c r="F373" s="81" t="s">
        <v>351</v>
      </c>
      <c r="G373" s="81" t="s">
        <v>352</v>
      </c>
      <c r="H373" s="81" t="s">
        <v>301</v>
      </c>
      <c r="I373" s="81" t="s">
        <v>223</v>
      </c>
      <c r="J373" s="81" t="s">
        <v>223</v>
      </c>
    </row>
    <row r="374" spans="1:10" x14ac:dyDescent="0.2">
      <c r="A374" s="79">
        <v>44709</v>
      </c>
      <c r="B374" s="76">
        <v>44706</v>
      </c>
      <c r="C374" s="80">
        <v>1</v>
      </c>
      <c r="D374" s="81" t="s">
        <v>350</v>
      </c>
      <c r="E374" s="81" t="s">
        <v>223</v>
      </c>
      <c r="F374" s="81" t="s">
        <v>351</v>
      </c>
      <c r="G374" s="81" t="s">
        <v>352</v>
      </c>
      <c r="H374" s="81" t="s">
        <v>301</v>
      </c>
      <c r="I374" s="81" t="s">
        <v>223</v>
      </c>
      <c r="J374" s="81" t="s">
        <v>223</v>
      </c>
    </row>
    <row r="375" spans="1:10" x14ac:dyDescent="0.2">
      <c r="A375" s="79">
        <v>44709</v>
      </c>
      <c r="B375" s="76">
        <v>44707</v>
      </c>
      <c r="C375" s="80">
        <v>4</v>
      </c>
      <c r="D375" s="81" t="s">
        <v>350</v>
      </c>
      <c r="E375" s="81" t="s">
        <v>223</v>
      </c>
      <c r="F375" s="81" t="s">
        <v>351</v>
      </c>
      <c r="G375" s="81" t="s">
        <v>352</v>
      </c>
      <c r="H375" s="81" t="s">
        <v>301</v>
      </c>
      <c r="I375" s="81" t="s">
        <v>223</v>
      </c>
      <c r="J375" s="81" t="s">
        <v>223</v>
      </c>
    </row>
    <row r="376" spans="1:10" x14ac:dyDescent="0.2">
      <c r="A376" s="79">
        <v>44709</v>
      </c>
      <c r="B376" s="76">
        <v>44708</v>
      </c>
      <c r="C376" s="80">
        <v>6</v>
      </c>
      <c r="D376" s="81" t="s">
        <v>350</v>
      </c>
      <c r="E376" s="81" t="s">
        <v>223</v>
      </c>
      <c r="F376" s="81" t="s">
        <v>351</v>
      </c>
      <c r="G376" s="81" t="s">
        <v>352</v>
      </c>
      <c r="H376" s="81" t="s">
        <v>301</v>
      </c>
      <c r="I376" s="81" t="s">
        <v>223</v>
      </c>
      <c r="J376" s="81" t="s">
        <v>223</v>
      </c>
    </row>
    <row r="377" spans="1:10" x14ac:dyDescent="0.2">
      <c r="A377" s="79">
        <v>44740</v>
      </c>
      <c r="B377" s="76">
        <v>44721</v>
      </c>
      <c r="C377" s="80">
        <v>2</v>
      </c>
      <c r="D377" s="81" t="s">
        <v>350</v>
      </c>
      <c r="E377" s="81" t="s">
        <v>223</v>
      </c>
      <c r="F377" s="81" t="s">
        <v>351</v>
      </c>
      <c r="G377" s="81" t="s">
        <v>352</v>
      </c>
      <c r="H377" s="81" t="s">
        <v>301</v>
      </c>
      <c r="I377" s="81" t="s">
        <v>223</v>
      </c>
      <c r="J377" s="81" t="s">
        <v>223</v>
      </c>
    </row>
    <row r="378" spans="1:10" x14ac:dyDescent="0.2">
      <c r="A378" s="79">
        <v>44740</v>
      </c>
      <c r="B378" s="76">
        <v>44722</v>
      </c>
      <c r="C378" s="80">
        <v>2</v>
      </c>
      <c r="D378" s="81" t="s">
        <v>350</v>
      </c>
      <c r="E378" s="81" t="s">
        <v>223</v>
      </c>
      <c r="F378" s="81" t="s">
        <v>351</v>
      </c>
      <c r="G378" s="81" t="s">
        <v>352</v>
      </c>
      <c r="H378" s="81" t="s">
        <v>301</v>
      </c>
      <c r="I378" s="81" t="s">
        <v>223</v>
      </c>
      <c r="J378" s="81" t="s">
        <v>223</v>
      </c>
    </row>
    <row r="379" spans="1:10" x14ac:dyDescent="0.2">
      <c r="A379" s="79">
        <v>44740</v>
      </c>
      <c r="B379" s="76">
        <v>44725</v>
      </c>
      <c r="C379" s="80">
        <v>2</v>
      </c>
      <c r="D379" s="81" t="s">
        <v>350</v>
      </c>
      <c r="E379" s="81" t="s">
        <v>223</v>
      </c>
      <c r="F379" s="81" t="s">
        <v>351</v>
      </c>
      <c r="G379" s="81" t="s">
        <v>352</v>
      </c>
      <c r="H379" s="81" t="s">
        <v>301</v>
      </c>
      <c r="I379" s="81" t="s">
        <v>223</v>
      </c>
      <c r="J379" s="81" t="s">
        <v>223</v>
      </c>
    </row>
    <row r="380" spans="1:10" x14ac:dyDescent="0.2">
      <c r="A380" s="79">
        <v>44740</v>
      </c>
      <c r="B380" s="76">
        <v>44728</v>
      </c>
      <c r="C380" s="80">
        <v>1</v>
      </c>
      <c r="D380" s="81" t="s">
        <v>350</v>
      </c>
      <c r="E380" s="81" t="s">
        <v>223</v>
      </c>
      <c r="F380" s="81" t="s">
        <v>351</v>
      </c>
      <c r="G380" s="81" t="s">
        <v>352</v>
      </c>
      <c r="H380" s="81" t="s">
        <v>301</v>
      </c>
      <c r="I380" s="81" t="s">
        <v>223</v>
      </c>
      <c r="J380" s="81" t="s">
        <v>223</v>
      </c>
    </row>
    <row r="381" spans="1:10" x14ac:dyDescent="0.2">
      <c r="A381" s="79">
        <v>44740</v>
      </c>
      <c r="B381" s="76">
        <v>44732</v>
      </c>
      <c r="C381" s="80">
        <v>1</v>
      </c>
      <c r="D381" s="81" t="s">
        <v>350</v>
      </c>
      <c r="E381" s="81" t="s">
        <v>223</v>
      </c>
      <c r="F381" s="81" t="s">
        <v>351</v>
      </c>
      <c r="G381" s="81" t="s">
        <v>352</v>
      </c>
      <c r="H381" s="81" t="s">
        <v>301</v>
      </c>
      <c r="I381" s="81" t="s">
        <v>223</v>
      </c>
      <c r="J381" s="81" t="s">
        <v>223</v>
      </c>
    </row>
    <row r="382" spans="1:10" x14ac:dyDescent="0.2">
      <c r="A382" s="79">
        <v>44740</v>
      </c>
      <c r="B382" s="76">
        <v>44734</v>
      </c>
      <c r="C382" s="80">
        <v>1</v>
      </c>
      <c r="D382" s="81" t="s">
        <v>350</v>
      </c>
      <c r="E382" s="81" t="s">
        <v>223</v>
      </c>
      <c r="F382" s="81" t="s">
        <v>351</v>
      </c>
      <c r="G382" s="81" t="s">
        <v>352</v>
      </c>
      <c r="H382" s="81" t="s">
        <v>301</v>
      </c>
      <c r="I382" s="81" t="s">
        <v>223</v>
      </c>
      <c r="J382" s="81" t="s">
        <v>223</v>
      </c>
    </row>
    <row r="383" spans="1:10" x14ac:dyDescent="0.2">
      <c r="A383" s="79">
        <v>44740</v>
      </c>
      <c r="B383" s="76">
        <v>44735</v>
      </c>
      <c r="C383" s="80">
        <v>2</v>
      </c>
      <c r="D383" s="81" t="s">
        <v>350</v>
      </c>
      <c r="E383" s="81" t="s">
        <v>223</v>
      </c>
      <c r="F383" s="81" t="s">
        <v>351</v>
      </c>
      <c r="G383" s="81" t="s">
        <v>352</v>
      </c>
      <c r="H383" s="81" t="s">
        <v>301</v>
      </c>
      <c r="I383" s="81" t="s">
        <v>223</v>
      </c>
      <c r="J383" s="81" t="s">
        <v>223</v>
      </c>
    </row>
    <row r="384" spans="1:10" x14ac:dyDescent="0.2">
      <c r="A384" s="79">
        <v>44740</v>
      </c>
      <c r="B384" s="76">
        <v>44739</v>
      </c>
      <c r="C384" s="80">
        <v>1</v>
      </c>
      <c r="D384" s="81" t="s">
        <v>350</v>
      </c>
      <c r="E384" s="81" t="s">
        <v>223</v>
      </c>
      <c r="F384" s="81" t="s">
        <v>351</v>
      </c>
      <c r="G384" s="81" t="s">
        <v>352</v>
      </c>
      <c r="H384" s="81" t="s">
        <v>301</v>
      </c>
      <c r="I384" s="81" t="s">
        <v>223</v>
      </c>
      <c r="J384" s="81" t="s">
        <v>223</v>
      </c>
    </row>
    <row r="385" spans="1:10" x14ac:dyDescent="0.2">
      <c r="A385" s="79">
        <v>44756</v>
      </c>
      <c r="B385" s="76">
        <v>44756</v>
      </c>
      <c r="C385" s="80">
        <v>1</v>
      </c>
      <c r="D385" s="81" t="s">
        <v>350</v>
      </c>
      <c r="E385" s="81" t="s">
        <v>223</v>
      </c>
      <c r="F385" s="81" t="s">
        <v>351</v>
      </c>
      <c r="G385" s="81" t="s">
        <v>352</v>
      </c>
      <c r="H385" s="81" t="s">
        <v>301</v>
      </c>
      <c r="I385" s="81" t="s">
        <v>223</v>
      </c>
      <c r="J385" s="81" t="s">
        <v>223</v>
      </c>
    </row>
    <row r="386" spans="1:10" x14ac:dyDescent="0.2">
      <c r="A386" s="79">
        <v>44798</v>
      </c>
      <c r="B386" s="76">
        <v>44763</v>
      </c>
      <c r="C386" s="80">
        <v>1</v>
      </c>
      <c r="D386" s="81" t="s">
        <v>350</v>
      </c>
      <c r="E386" s="81" t="s">
        <v>223</v>
      </c>
      <c r="F386" s="81" t="s">
        <v>351</v>
      </c>
      <c r="G386" s="81" t="s">
        <v>352</v>
      </c>
      <c r="H386" s="81" t="s">
        <v>301</v>
      </c>
      <c r="I386" s="81" t="s">
        <v>223</v>
      </c>
      <c r="J386" s="81" t="s">
        <v>223</v>
      </c>
    </row>
    <row r="387" spans="1:10" x14ac:dyDescent="0.2">
      <c r="A387" s="79">
        <v>44798</v>
      </c>
      <c r="B387" s="76">
        <v>44770</v>
      </c>
      <c r="C387" s="80">
        <v>1</v>
      </c>
      <c r="D387" s="81" t="s">
        <v>350</v>
      </c>
      <c r="E387" s="81" t="s">
        <v>223</v>
      </c>
      <c r="F387" s="81" t="s">
        <v>351</v>
      </c>
      <c r="G387" s="81" t="s">
        <v>352</v>
      </c>
      <c r="H387" s="81" t="s">
        <v>301</v>
      </c>
      <c r="I387" s="81" t="s">
        <v>223</v>
      </c>
      <c r="J387" s="81" t="s">
        <v>223</v>
      </c>
    </row>
    <row r="388" spans="1:10" x14ac:dyDescent="0.2">
      <c r="A388" s="79">
        <v>44798</v>
      </c>
      <c r="B388" s="76">
        <v>44774</v>
      </c>
      <c r="C388" s="80">
        <v>1</v>
      </c>
      <c r="D388" s="81" t="s">
        <v>350</v>
      </c>
      <c r="E388" s="81" t="s">
        <v>223</v>
      </c>
      <c r="F388" s="81" t="s">
        <v>351</v>
      </c>
      <c r="G388" s="81" t="s">
        <v>352</v>
      </c>
      <c r="H388" s="81" t="s">
        <v>301</v>
      </c>
      <c r="I388" s="81" t="s">
        <v>223</v>
      </c>
      <c r="J388" s="81" t="s">
        <v>223</v>
      </c>
    </row>
    <row r="389" spans="1:10" x14ac:dyDescent="0.2">
      <c r="A389" s="79">
        <v>44798</v>
      </c>
      <c r="B389" s="76">
        <v>44777</v>
      </c>
      <c r="C389" s="80">
        <v>1</v>
      </c>
      <c r="D389" s="81" t="s">
        <v>350</v>
      </c>
      <c r="E389" s="81" t="s">
        <v>223</v>
      </c>
      <c r="F389" s="81" t="s">
        <v>351</v>
      </c>
      <c r="G389" s="81" t="s">
        <v>352</v>
      </c>
      <c r="H389" s="81" t="s">
        <v>301</v>
      </c>
      <c r="I389" s="81" t="s">
        <v>223</v>
      </c>
      <c r="J389" s="81" t="s">
        <v>223</v>
      </c>
    </row>
    <row r="390" spans="1:10" x14ac:dyDescent="0.2">
      <c r="A390" s="79">
        <v>44798</v>
      </c>
      <c r="B390" s="76">
        <v>44784</v>
      </c>
      <c r="C390" s="80">
        <v>1</v>
      </c>
      <c r="D390" s="81" t="s">
        <v>350</v>
      </c>
      <c r="E390" s="81" t="s">
        <v>223</v>
      </c>
      <c r="F390" s="81" t="s">
        <v>351</v>
      </c>
      <c r="G390" s="81" t="s">
        <v>352</v>
      </c>
      <c r="H390" s="81" t="s">
        <v>301</v>
      </c>
      <c r="I390" s="81" t="s">
        <v>223</v>
      </c>
      <c r="J390" s="81" t="s">
        <v>223</v>
      </c>
    </row>
    <row r="391" spans="1:10" x14ac:dyDescent="0.2">
      <c r="A391" s="79">
        <v>44798</v>
      </c>
      <c r="B391" s="76">
        <v>44788</v>
      </c>
      <c r="C391" s="80">
        <v>1</v>
      </c>
      <c r="D391" s="81" t="s">
        <v>350</v>
      </c>
      <c r="E391" s="81" t="s">
        <v>223</v>
      </c>
      <c r="F391" s="81" t="s">
        <v>351</v>
      </c>
      <c r="G391" s="81" t="s">
        <v>352</v>
      </c>
      <c r="H391" s="81" t="s">
        <v>301</v>
      </c>
      <c r="I391" s="81" t="s">
        <v>223</v>
      </c>
      <c r="J391" s="81" t="s">
        <v>223</v>
      </c>
    </row>
    <row r="392" spans="1:10" x14ac:dyDescent="0.2">
      <c r="A392" s="79">
        <v>44798</v>
      </c>
      <c r="B392" s="76">
        <v>44791</v>
      </c>
      <c r="C392" s="80">
        <v>1</v>
      </c>
      <c r="D392" s="81" t="s">
        <v>350</v>
      </c>
      <c r="E392" s="81" t="s">
        <v>223</v>
      </c>
      <c r="F392" s="81" t="s">
        <v>351</v>
      </c>
      <c r="G392" s="81" t="s">
        <v>352</v>
      </c>
      <c r="H392" s="81" t="s">
        <v>301</v>
      </c>
      <c r="I392" s="81" t="s">
        <v>223</v>
      </c>
      <c r="J392" s="81" t="s">
        <v>223</v>
      </c>
    </row>
    <row r="393" spans="1:10" x14ac:dyDescent="0.2">
      <c r="A393" s="79">
        <v>44798</v>
      </c>
      <c r="B393" s="76">
        <v>44798</v>
      </c>
      <c r="C393" s="80">
        <v>1</v>
      </c>
      <c r="D393" s="81" t="s">
        <v>350</v>
      </c>
      <c r="E393" s="81" t="s">
        <v>223</v>
      </c>
      <c r="F393" s="81" t="s">
        <v>351</v>
      </c>
      <c r="G393" s="81" t="s">
        <v>352</v>
      </c>
      <c r="H393" s="81" t="s">
        <v>301</v>
      </c>
      <c r="I393" s="81" t="s">
        <v>223</v>
      </c>
      <c r="J393" s="81" t="s">
        <v>223</v>
      </c>
    </row>
    <row r="394" spans="1:10" x14ac:dyDescent="0.2">
      <c r="A394" s="79">
        <v>44729</v>
      </c>
      <c r="B394" s="76">
        <v>44721</v>
      </c>
      <c r="C394" s="80">
        <v>1</v>
      </c>
      <c r="D394" s="81" t="s">
        <v>356</v>
      </c>
      <c r="E394" s="81" t="s">
        <v>223</v>
      </c>
      <c r="F394" s="81" t="s">
        <v>357</v>
      </c>
      <c r="G394" s="81" t="s">
        <v>358</v>
      </c>
      <c r="H394" s="81" t="s">
        <v>308</v>
      </c>
      <c r="I394" s="81" t="s">
        <v>223</v>
      </c>
      <c r="J394" s="81" t="s">
        <v>223</v>
      </c>
    </row>
    <row r="395" spans="1:10" x14ac:dyDescent="0.2">
      <c r="A395" s="79">
        <v>44729</v>
      </c>
      <c r="B395" s="76">
        <v>44722</v>
      </c>
      <c r="C395" s="80">
        <v>2</v>
      </c>
      <c r="D395" s="81" t="s">
        <v>356</v>
      </c>
      <c r="E395" s="81" t="s">
        <v>223</v>
      </c>
      <c r="F395" s="81" t="s">
        <v>357</v>
      </c>
      <c r="G395" s="81" t="s">
        <v>358</v>
      </c>
      <c r="H395" s="81" t="s">
        <v>308</v>
      </c>
      <c r="I395" s="81" t="s">
        <v>223</v>
      </c>
      <c r="J395" s="81" t="s">
        <v>223</v>
      </c>
    </row>
    <row r="396" spans="1:10" x14ac:dyDescent="0.2">
      <c r="A396" s="79">
        <v>44729</v>
      </c>
      <c r="B396" s="76">
        <v>44725</v>
      </c>
      <c r="C396" s="80">
        <v>8</v>
      </c>
      <c r="D396" s="81" t="s">
        <v>356</v>
      </c>
      <c r="E396" s="81" t="s">
        <v>223</v>
      </c>
      <c r="F396" s="81" t="s">
        <v>357</v>
      </c>
      <c r="G396" s="81" t="s">
        <v>358</v>
      </c>
      <c r="H396" s="81" t="s">
        <v>308</v>
      </c>
      <c r="I396" s="81" t="s">
        <v>223</v>
      </c>
      <c r="J396" s="81" t="s">
        <v>223</v>
      </c>
    </row>
    <row r="397" spans="1:10" x14ac:dyDescent="0.2">
      <c r="A397" s="79">
        <v>44729</v>
      </c>
      <c r="B397" s="76">
        <v>44726</v>
      </c>
      <c r="C397" s="80">
        <v>4</v>
      </c>
      <c r="D397" s="81" t="s">
        <v>356</v>
      </c>
      <c r="E397" s="81" t="s">
        <v>223</v>
      </c>
      <c r="F397" s="81" t="s">
        <v>357</v>
      </c>
      <c r="G397" s="81" t="s">
        <v>358</v>
      </c>
      <c r="H397" s="81" t="s">
        <v>308</v>
      </c>
      <c r="I397" s="81" t="s">
        <v>223</v>
      </c>
      <c r="J397" s="81" t="s">
        <v>223</v>
      </c>
    </row>
    <row r="398" spans="1:10" x14ac:dyDescent="0.2">
      <c r="A398" s="79">
        <v>44729</v>
      </c>
      <c r="B398" s="76">
        <v>44727</v>
      </c>
      <c r="C398" s="80">
        <v>6</v>
      </c>
      <c r="D398" s="81" t="s">
        <v>356</v>
      </c>
      <c r="E398" s="81" t="s">
        <v>223</v>
      </c>
      <c r="F398" s="81" t="s">
        <v>357</v>
      </c>
      <c r="G398" s="81" t="s">
        <v>358</v>
      </c>
      <c r="H398" s="81" t="s">
        <v>308</v>
      </c>
      <c r="I398" s="81" t="s">
        <v>223</v>
      </c>
      <c r="J398" s="81" t="s">
        <v>223</v>
      </c>
    </row>
    <row r="399" spans="1:10" x14ac:dyDescent="0.2">
      <c r="A399" s="79">
        <v>44729</v>
      </c>
      <c r="B399" s="76">
        <v>44728</v>
      </c>
      <c r="C399" s="80">
        <v>6</v>
      </c>
      <c r="D399" s="81" t="s">
        <v>356</v>
      </c>
      <c r="E399" s="81" t="s">
        <v>223</v>
      </c>
      <c r="F399" s="81" t="s">
        <v>357</v>
      </c>
      <c r="G399" s="81" t="s">
        <v>358</v>
      </c>
      <c r="H399" s="81" t="s">
        <v>308</v>
      </c>
      <c r="I399" s="81" t="s">
        <v>223</v>
      </c>
      <c r="J399" s="81" t="s">
        <v>223</v>
      </c>
    </row>
    <row r="400" spans="1:10" x14ac:dyDescent="0.2">
      <c r="A400" s="79">
        <v>44729</v>
      </c>
      <c r="B400" s="76">
        <v>44729</v>
      </c>
      <c r="C400" s="80">
        <v>4</v>
      </c>
      <c r="D400" s="81" t="s">
        <v>356</v>
      </c>
      <c r="E400" s="81" t="s">
        <v>223</v>
      </c>
      <c r="F400" s="81" t="s">
        <v>357</v>
      </c>
      <c r="G400" s="81" t="s">
        <v>358</v>
      </c>
      <c r="H400" s="81" t="s">
        <v>308</v>
      </c>
      <c r="I400" s="81" t="s">
        <v>223</v>
      </c>
      <c r="J400" s="81" t="s">
        <v>223</v>
      </c>
    </row>
    <row r="401" spans="1:10" x14ac:dyDescent="0.2">
      <c r="A401" s="79">
        <v>44743</v>
      </c>
      <c r="B401" s="76">
        <v>44732</v>
      </c>
      <c r="C401" s="80">
        <v>6</v>
      </c>
      <c r="D401" s="81" t="s">
        <v>356</v>
      </c>
      <c r="E401" s="81" t="s">
        <v>223</v>
      </c>
      <c r="F401" s="81" t="s">
        <v>357</v>
      </c>
      <c r="G401" s="81" t="s">
        <v>358</v>
      </c>
      <c r="H401" s="81" t="s">
        <v>308</v>
      </c>
      <c r="I401" s="81" t="s">
        <v>223</v>
      </c>
      <c r="J401" s="81" t="s">
        <v>223</v>
      </c>
    </row>
    <row r="402" spans="1:10" x14ac:dyDescent="0.2">
      <c r="A402" s="79">
        <v>44743</v>
      </c>
      <c r="B402" s="76">
        <v>44733</v>
      </c>
      <c r="C402" s="80">
        <v>6</v>
      </c>
      <c r="D402" s="81" t="s">
        <v>356</v>
      </c>
      <c r="E402" s="81" t="s">
        <v>223</v>
      </c>
      <c r="F402" s="81" t="s">
        <v>357</v>
      </c>
      <c r="G402" s="81" t="s">
        <v>358</v>
      </c>
      <c r="H402" s="81" t="s">
        <v>308</v>
      </c>
      <c r="I402" s="81" t="s">
        <v>223</v>
      </c>
      <c r="J402" s="81" t="s">
        <v>223</v>
      </c>
    </row>
    <row r="403" spans="1:10" x14ac:dyDescent="0.2">
      <c r="A403" s="79">
        <v>44743</v>
      </c>
      <c r="B403" s="76">
        <v>44734</v>
      </c>
      <c r="C403" s="80">
        <v>5</v>
      </c>
      <c r="D403" s="81" t="s">
        <v>356</v>
      </c>
      <c r="E403" s="81" t="s">
        <v>223</v>
      </c>
      <c r="F403" s="81" t="s">
        <v>357</v>
      </c>
      <c r="G403" s="81" t="s">
        <v>358</v>
      </c>
      <c r="H403" s="81" t="s">
        <v>308</v>
      </c>
      <c r="I403" s="81" t="s">
        <v>223</v>
      </c>
      <c r="J403" s="81" t="s">
        <v>223</v>
      </c>
    </row>
    <row r="404" spans="1:10" x14ac:dyDescent="0.2">
      <c r="A404" s="79">
        <v>44743</v>
      </c>
      <c r="B404" s="76">
        <v>44735</v>
      </c>
      <c r="C404" s="80">
        <v>6</v>
      </c>
      <c r="D404" s="81" t="s">
        <v>356</v>
      </c>
      <c r="E404" s="81" t="s">
        <v>223</v>
      </c>
      <c r="F404" s="81" t="s">
        <v>357</v>
      </c>
      <c r="G404" s="81" t="s">
        <v>358</v>
      </c>
      <c r="H404" s="81" t="s">
        <v>308</v>
      </c>
      <c r="I404" s="81" t="s">
        <v>223</v>
      </c>
      <c r="J404" s="81" t="s">
        <v>223</v>
      </c>
    </row>
    <row r="405" spans="1:10" x14ac:dyDescent="0.2">
      <c r="A405" s="79">
        <v>44743</v>
      </c>
      <c r="B405" s="76">
        <v>44736</v>
      </c>
      <c r="C405" s="80">
        <v>4</v>
      </c>
      <c r="D405" s="81" t="s">
        <v>356</v>
      </c>
      <c r="E405" s="81" t="s">
        <v>223</v>
      </c>
      <c r="F405" s="81" t="s">
        <v>357</v>
      </c>
      <c r="G405" s="81" t="s">
        <v>358</v>
      </c>
      <c r="H405" s="81" t="s">
        <v>308</v>
      </c>
      <c r="I405" s="81" t="s">
        <v>223</v>
      </c>
      <c r="J405" s="81" t="s">
        <v>223</v>
      </c>
    </row>
    <row r="406" spans="1:10" x14ac:dyDescent="0.2">
      <c r="A406" s="79">
        <v>44743</v>
      </c>
      <c r="B406" s="76">
        <v>44739</v>
      </c>
      <c r="C406" s="80">
        <v>8</v>
      </c>
      <c r="D406" s="81" t="s">
        <v>356</v>
      </c>
      <c r="E406" s="81" t="s">
        <v>223</v>
      </c>
      <c r="F406" s="81" t="s">
        <v>357</v>
      </c>
      <c r="G406" s="81" t="s">
        <v>358</v>
      </c>
      <c r="H406" s="81" t="s">
        <v>308</v>
      </c>
      <c r="I406" s="81" t="s">
        <v>223</v>
      </c>
      <c r="J406" s="81" t="s">
        <v>223</v>
      </c>
    </row>
    <row r="407" spans="1:10" x14ac:dyDescent="0.2">
      <c r="A407" s="79">
        <v>44743</v>
      </c>
      <c r="B407" s="76">
        <v>44740</v>
      </c>
      <c r="C407" s="80">
        <v>6.5</v>
      </c>
      <c r="D407" s="81" t="s">
        <v>356</v>
      </c>
      <c r="E407" s="81" t="s">
        <v>223</v>
      </c>
      <c r="F407" s="81" t="s">
        <v>357</v>
      </c>
      <c r="G407" s="81" t="s">
        <v>358</v>
      </c>
      <c r="H407" s="81" t="s">
        <v>308</v>
      </c>
      <c r="I407" s="81" t="s">
        <v>223</v>
      </c>
      <c r="J407" s="81" t="s">
        <v>223</v>
      </c>
    </row>
    <row r="408" spans="1:10" x14ac:dyDescent="0.2">
      <c r="A408" s="79">
        <v>44743</v>
      </c>
      <c r="B408" s="76">
        <v>44741</v>
      </c>
      <c r="C408" s="80">
        <v>8</v>
      </c>
      <c r="D408" s="81" t="s">
        <v>356</v>
      </c>
      <c r="E408" s="81" t="s">
        <v>223</v>
      </c>
      <c r="F408" s="81" t="s">
        <v>357</v>
      </c>
      <c r="G408" s="81" t="s">
        <v>358</v>
      </c>
      <c r="H408" s="81" t="s">
        <v>308</v>
      </c>
      <c r="I408" s="81" t="s">
        <v>223</v>
      </c>
      <c r="J408" s="81" t="s">
        <v>223</v>
      </c>
    </row>
    <row r="409" spans="1:10" x14ac:dyDescent="0.2">
      <c r="A409" s="79">
        <v>44743</v>
      </c>
      <c r="B409" s="76">
        <v>44742</v>
      </c>
      <c r="C409" s="80">
        <v>6</v>
      </c>
      <c r="D409" s="81" t="s">
        <v>356</v>
      </c>
      <c r="E409" s="81" t="s">
        <v>223</v>
      </c>
      <c r="F409" s="81" t="s">
        <v>357</v>
      </c>
      <c r="G409" s="81" t="s">
        <v>358</v>
      </c>
      <c r="H409" s="81" t="s">
        <v>308</v>
      </c>
      <c r="I409" s="81" t="s">
        <v>223</v>
      </c>
      <c r="J409" s="81" t="s">
        <v>223</v>
      </c>
    </row>
    <row r="410" spans="1:10" x14ac:dyDescent="0.2">
      <c r="A410" s="79">
        <v>44743</v>
      </c>
      <c r="B410" s="76">
        <v>44743</v>
      </c>
      <c r="C410" s="80">
        <v>7</v>
      </c>
      <c r="D410" s="81" t="s">
        <v>356</v>
      </c>
      <c r="E410" s="81" t="s">
        <v>223</v>
      </c>
      <c r="F410" s="81" t="s">
        <v>357</v>
      </c>
      <c r="G410" s="81" t="s">
        <v>358</v>
      </c>
      <c r="H410" s="81" t="s">
        <v>308</v>
      </c>
      <c r="I410" s="81" t="s">
        <v>223</v>
      </c>
      <c r="J410" s="81" t="s">
        <v>223</v>
      </c>
    </row>
    <row r="411" spans="1:10" x14ac:dyDescent="0.2">
      <c r="A411" s="79">
        <v>44760</v>
      </c>
      <c r="B411" s="76">
        <v>44747</v>
      </c>
      <c r="C411" s="80">
        <v>5</v>
      </c>
      <c r="D411" s="81" t="s">
        <v>356</v>
      </c>
      <c r="E411" s="81" t="s">
        <v>223</v>
      </c>
      <c r="F411" s="81" t="s">
        <v>357</v>
      </c>
      <c r="G411" s="81" t="s">
        <v>358</v>
      </c>
      <c r="H411" s="81" t="s">
        <v>308</v>
      </c>
      <c r="I411" s="81" t="s">
        <v>223</v>
      </c>
      <c r="J411" s="81" t="s">
        <v>223</v>
      </c>
    </row>
    <row r="412" spans="1:10" x14ac:dyDescent="0.2">
      <c r="A412" s="79">
        <v>44760</v>
      </c>
      <c r="B412" s="76">
        <v>44748</v>
      </c>
      <c r="C412" s="80">
        <v>3</v>
      </c>
      <c r="D412" s="81" t="s">
        <v>356</v>
      </c>
      <c r="E412" s="81" t="s">
        <v>223</v>
      </c>
      <c r="F412" s="81" t="s">
        <v>357</v>
      </c>
      <c r="G412" s="81" t="s">
        <v>358</v>
      </c>
      <c r="H412" s="81" t="s">
        <v>308</v>
      </c>
      <c r="I412" s="81" t="s">
        <v>223</v>
      </c>
      <c r="J412" s="81" t="s">
        <v>223</v>
      </c>
    </row>
    <row r="413" spans="1:10" x14ac:dyDescent="0.2">
      <c r="A413" s="79">
        <v>44760</v>
      </c>
      <c r="B413" s="76">
        <v>44749</v>
      </c>
      <c r="C413" s="80">
        <v>1</v>
      </c>
      <c r="D413" s="81" t="s">
        <v>356</v>
      </c>
      <c r="E413" s="81" t="s">
        <v>223</v>
      </c>
      <c r="F413" s="81" t="s">
        <v>357</v>
      </c>
      <c r="G413" s="81" t="s">
        <v>358</v>
      </c>
      <c r="H413" s="81" t="s">
        <v>308</v>
      </c>
      <c r="I413" s="81" t="s">
        <v>223</v>
      </c>
      <c r="J413" s="81" t="s">
        <v>223</v>
      </c>
    </row>
    <row r="414" spans="1:10" x14ac:dyDescent="0.2">
      <c r="A414" s="79">
        <v>44760</v>
      </c>
      <c r="B414" s="76">
        <v>44750</v>
      </c>
      <c r="C414" s="80">
        <v>3</v>
      </c>
      <c r="D414" s="81" t="s">
        <v>356</v>
      </c>
      <c r="E414" s="81" t="s">
        <v>223</v>
      </c>
      <c r="F414" s="81" t="s">
        <v>357</v>
      </c>
      <c r="G414" s="81" t="s">
        <v>358</v>
      </c>
      <c r="H414" s="81" t="s">
        <v>308</v>
      </c>
      <c r="I414" s="81" t="s">
        <v>223</v>
      </c>
      <c r="J414" s="81" t="s">
        <v>223</v>
      </c>
    </row>
    <row r="415" spans="1:10" x14ac:dyDescent="0.2">
      <c r="A415" s="79">
        <v>44760</v>
      </c>
      <c r="B415" s="76">
        <v>44753</v>
      </c>
      <c r="C415" s="80">
        <v>2</v>
      </c>
      <c r="D415" s="81" t="s">
        <v>356</v>
      </c>
      <c r="E415" s="81" t="s">
        <v>223</v>
      </c>
      <c r="F415" s="81" t="s">
        <v>357</v>
      </c>
      <c r="G415" s="81" t="s">
        <v>358</v>
      </c>
      <c r="H415" s="81" t="s">
        <v>308</v>
      </c>
      <c r="I415" s="81" t="s">
        <v>223</v>
      </c>
      <c r="J415" s="81" t="s">
        <v>223</v>
      </c>
    </row>
    <row r="416" spans="1:10" x14ac:dyDescent="0.2">
      <c r="A416" s="79">
        <v>44760</v>
      </c>
      <c r="B416" s="76">
        <v>44754</v>
      </c>
      <c r="C416" s="80">
        <v>6</v>
      </c>
      <c r="D416" s="81" t="s">
        <v>356</v>
      </c>
      <c r="E416" s="81" t="s">
        <v>223</v>
      </c>
      <c r="F416" s="81" t="s">
        <v>357</v>
      </c>
      <c r="G416" s="81" t="s">
        <v>358</v>
      </c>
      <c r="H416" s="81" t="s">
        <v>308</v>
      </c>
      <c r="I416" s="81" t="s">
        <v>223</v>
      </c>
      <c r="J416" s="81" t="s">
        <v>223</v>
      </c>
    </row>
    <row r="417" spans="1:10" x14ac:dyDescent="0.2">
      <c r="A417" s="79">
        <v>44760</v>
      </c>
      <c r="B417" s="76">
        <v>44755</v>
      </c>
      <c r="C417" s="80">
        <v>1</v>
      </c>
      <c r="D417" s="81" t="s">
        <v>356</v>
      </c>
      <c r="E417" s="81" t="s">
        <v>223</v>
      </c>
      <c r="F417" s="81" t="s">
        <v>357</v>
      </c>
      <c r="G417" s="81" t="s">
        <v>358</v>
      </c>
      <c r="H417" s="81" t="s">
        <v>308</v>
      </c>
      <c r="I417" s="81" t="s">
        <v>223</v>
      </c>
      <c r="J417" s="81" t="s">
        <v>223</v>
      </c>
    </row>
    <row r="418" spans="1:10" x14ac:dyDescent="0.2">
      <c r="A418" s="79">
        <v>44764</v>
      </c>
      <c r="B418" s="76">
        <v>44760</v>
      </c>
      <c r="C418" s="80">
        <v>2</v>
      </c>
      <c r="D418" s="81" t="s">
        <v>356</v>
      </c>
      <c r="E418" s="81" t="s">
        <v>223</v>
      </c>
      <c r="F418" s="81" t="s">
        <v>357</v>
      </c>
      <c r="G418" s="81" t="s">
        <v>358</v>
      </c>
      <c r="H418" s="81" t="s">
        <v>308</v>
      </c>
      <c r="I418" s="81" t="s">
        <v>223</v>
      </c>
      <c r="J418" s="81" t="s">
        <v>223</v>
      </c>
    </row>
    <row r="419" spans="1:10" x14ac:dyDescent="0.2">
      <c r="A419" s="79">
        <v>44764</v>
      </c>
      <c r="B419" s="76">
        <v>44761</v>
      </c>
      <c r="C419" s="80">
        <v>3</v>
      </c>
      <c r="D419" s="81" t="s">
        <v>356</v>
      </c>
      <c r="E419" s="81" t="s">
        <v>223</v>
      </c>
      <c r="F419" s="81" t="s">
        <v>357</v>
      </c>
      <c r="G419" s="81" t="s">
        <v>358</v>
      </c>
      <c r="H419" s="81" t="s">
        <v>308</v>
      </c>
      <c r="I419" s="81" t="s">
        <v>223</v>
      </c>
      <c r="J419" s="81" t="s">
        <v>223</v>
      </c>
    </row>
    <row r="420" spans="1:10" x14ac:dyDescent="0.2">
      <c r="A420" s="79">
        <v>44764</v>
      </c>
      <c r="B420" s="76">
        <v>44762</v>
      </c>
      <c r="C420" s="80">
        <v>7.5</v>
      </c>
      <c r="D420" s="81" t="s">
        <v>356</v>
      </c>
      <c r="E420" s="81" t="s">
        <v>223</v>
      </c>
      <c r="F420" s="81" t="s">
        <v>357</v>
      </c>
      <c r="G420" s="81" t="s">
        <v>358</v>
      </c>
      <c r="H420" s="81" t="s">
        <v>308</v>
      </c>
      <c r="I420" s="81" t="s">
        <v>223</v>
      </c>
      <c r="J420" s="81" t="s">
        <v>223</v>
      </c>
    </row>
    <row r="421" spans="1:10" x14ac:dyDescent="0.2">
      <c r="A421" s="79">
        <v>44764</v>
      </c>
      <c r="B421" s="76">
        <v>44763</v>
      </c>
      <c r="C421" s="80">
        <v>4</v>
      </c>
      <c r="D421" s="81" t="s">
        <v>356</v>
      </c>
      <c r="E421" s="81" t="s">
        <v>223</v>
      </c>
      <c r="F421" s="81" t="s">
        <v>357</v>
      </c>
      <c r="G421" s="81" t="s">
        <v>358</v>
      </c>
      <c r="H421" s="81" t="s">
        <v>308</v>
      </c>
      <c r="I421" s="81" t="s">
        <v>223</v>
      </c>
      <c r="J421" s="81" t="s">
        <v>223</v>
      </c>
    </row>
    <row r="422" spans="1:10" x14ac:dyDescent="0.2">
      <c r="A422" s="79">
        <v>44764</v>
      </c>
      <c r="B422" s="76">
        <v>44764</v>
      </c>
      <c r="C422" s="80">
        <v>4</v>
      </c>
      <c r="D422" s="81" t="s">
        <v>356</v>
      </c>
      <c r="E422" s="81" t="s">
        <v>223</v>
      </c>
      <c r="F422" s="81" t="s">
        <v>357</v>
      </c>
      <c r="G422" s="81" t="s">
        <v>358</v>
      </c>
      <c r="H422" s="81" t="s">
        <v>308</v>
      </c>
      <c r="I422" s="81" t="s">
        <v>223</v>
      </c>
      <c r="J422" s="81" t="s">
        <v>223</v>
      </c>
    </row>
    <row r="423" spans="1:10" x14ac:dyDescent="0.2">
      <c r="A423" s="79">
        <v>44778</v>
      </c>
      <c r="B423" s="76">
        <v>44774</v>
      </c>
      <c r="C423" s="80">
        <v>4</v>
      </c>
      <c r="D423" s="81" t="s">
        <v>356</v>
      </c>
      <c r="E423" s="81" t="s">
        <v>223</v>
      </c>
      <c r="F423" s="81" t="s">
        <v>357</v>
      </c>
      <c r="G423" s="81" t="s">
        <v>358</v>
      </c>
      <c r="H423" s="81" t="s">
        <v>308</v>
      </c>
      <c r="I423" s="81" t="s">
        <v>223</v>
      </c>
      <c r="J423" s="81" t="s">
        <v>223</v>
      </c>
    </row>
    <row r="424" spans="1:10" x14ac:dyDescent="0.2">
      <c r="A424" s="79">
        <v>44778</v>
      </c>
      <c r="B424" s="76">
        <v>44775</v>
      </c>
      <c r="C424" s="80">
        <v>2</v>
      </c>
      <c r="D424" s="81" t="s">
        <v>356</v>
      </c>
      <c r="E424" s="81" t="s">
        <v>223</v>
      </c>
      <c r="F424" s="81" t="s">
        <v>357</v>
      </c>
      <c r="G424" s="81" t="s">
        <v>358</v>
      </c>
      <c r="H424" s="81" t="s">
        <v>308</v>
      </c>
      <c r="I424" s="81" t="s">
        <v>223</v>
      </c>
      <c r="J424" s="81" t="s">
        <v>223</v>
      </c>
    </row>
    <row r="425" spans="1:10" x14ac:dyDescent="0.2">
      <c r="A425" s="79">
        <v>44778</v>
      </c>
      <c r="B425" s="76">
        <v>44776</v>
      </c>
      <c r="C425" s="80">
        <v>2</v>
      </c>
      <c r="D425" s="81" t="s">
        <v>356</v>
      </c>
      <c r="E425" s="81" t="s">
        <v>223</v>
      </c>
      <c r="F425" s="81" t="s">
        <v>357</v>
      </c>
      <c r="G425" s="81" t="s">
        <v>358</v>
      </c>
      <c r="H425" s="81" t="s">
        <v>308</v>
      </c>
      <c r="I425" s="81" t="s">
        <v>223</v>
      </c>
      <c r="J425" s="81" t="s">
        <v>223</v>
      </c>
    </row>
    <row r="426" spans="1:10" x14ac:dyDescent="0.2">
      <c r="A426" s="79">
        <v>44778</v>
      </c>
      <c r="B426" s="76">
        <v>44777</v>
      </c>
      <c r="C426" s="80">
        <v>2</v>
      </c>
      <c r="D426" s="81" t="s">
        <v>356</v>
      </c>
      <c r="E426" s="81" t="s">
        <v>223</v>
      </c>
      <c r="F426" s="81" t="s">
        <v>357</v>
      </c>
      <c r="G426" s="81" t="s">
        <v>358</v>
      </c>
      <c r="H426" s="81" t="s">
        <v>308</v>
      </c>
      <c r="I426" s="81" t="s">
        <v>223</v>
      </c>
      <c r="J426" s="81" t="s">
        <v>223</v>
      </c>
    </row>
    <row r="427" spans="1:10" x14ac:dyDescent="0.2">
      <c r="A427" s="79">
        <v>44778</v>
      </c>
      <c r="B427" s="76">
        <v>44778</v>
      </c>
      <c r="C427" s="80">
        <v>2</v>
      </c>
      <c r="D427" s="81" t="s">
        <v>356</v>
      </c>
      <c r="E427" s="81" t="s">
        <v>223</v>
      </c>
      <c r="F427" s="81" t="s">
        <v>357</v>
      </c>
      <c r="G427" s="81" t="s">
        <v>358</v>
      </c>
      <c r="H427" s="81" t="s">
        <v>308</v>
      </c>
      <c r="I427" s="81" t="s">
        <v>223</v>
      </c>
      <c r="J427" s="81" t="s">
        <v>223</v>
      </c>
    </row>
    <row r="428" spans="1:10" x14ac:dyDescent="0.2">
      <c r="A428" s="79">
        <v>44785</v>
      </c>
      <c r="B428" s="76">
        <v>44781</v>
      </c>
      <c r="C428" s="80">
        <v>3</v>
      </c>
      <c r="D428" s="81" t="s">
        <v>356</v>
      </c>
      <c r="E428" s="81" t="s">
        <v>223</v>
      </c>
      <c r="F428" s="81" t="s">
        <v>357</v>
      </c>
      <c r="G428" s="81" t="s">
        <v>358</v>
      </c>
      <c r="H428" s="81" t="s">
        <v>308</v>
      </c>
      <c r="I428" s="81" t="s">
        <v>223</v>
      </c>
      <c r="J428" s="81" t="s">
        <v>223</v>
      </c>
    </row>
    <row r="429" spans="1:10" x14ac:dyDescent="0.2">
      <c r="A429" s="79">
        <v>44785</v>
      </c>
      <c r="B429" s="76">
        <v>44782</v>
      </c>
      <c r="C429" s="80">
        <v>1</v>
      </c>
      <c r="D429" s="81" t="s">
        <v>356</v>
      </c>
      <c r="E429" s="81" t="s">
        <v>223</v>
      </c>
      <c r="F429" s="81" t="s">
        <v>357</v>
      </c>
      <c r="G429" s="81" t="s">
        <v>358</v>
      </c>
      <c r="H429" s="81" t="s">
        <v>308</v>
      </c>
      <c r="I429" s="81" t="s">
        <v>223</v>
      </c>
      <c r="J429" s="81" t="s">
        <v>223</v>
      </c>
    </row>
    <row r="430" spans="1:10" x14ac:dyDescent="0.2">
      <c r="A430" s="79">
        <v>44785</v>
      </c>
      <c r="B430" s="76">
        <v>44783</v>
      </c>
      <c r="C430" s="80">
        <v>4</v>
      </c>
      <c r="D430" s="81" t="s">
        <v>356</v>
      </c>
      <c r="E430" s="81" t="s">
        <v>223</v>
      </c>
      <c r="F430" s="81" t="s">
        <v>357</v>
      </c>
      <c r="G430" s="81" t="s">
        <v>358</v>
      </c>
      <c r="H430" s="81" t="s">
        <v>308</v>
      </c>
      <c r="I430" s="81" t="s">
        <v>223</v>
      </c>
      <c r="J430" s="81" t="s">
        <v>223</v>
      </c>
    </row>
    <row r="431" spans="1:10" x14ac:dyDescent="0.2">
      <c r="A431" s="79">
        <v>44785</v>
      </c>
      <c r="B431" s="76">
        <v>44784</v>
      </c>
      <c r="C431" s="80">
        <v>2</v>
      </c>
      <c r="D431" s="81" t="s">
        <v>356</v>
      </c>
      <c r="E431" s="81" t="s">
        <v>223</v>
      </c>
      <c r="F431" s="81" t="s">
        <v>357</v>
      </c>
      <c r="G431" s="81" t="s">
        <v>358</v>
      </c>
      <c r="H431" s="81" t="s">
        <v>308</v>
      </c>
      <c r="I431" s="81" t="s">
        <v>223</v>
      </c>
      <c r="J431" s="81" t="s">
        <v>223</v>
      </c>
    </row>
    <row r="432" spans="1:10" x14ac:dyDescent="0.2">
      <c r="A432" s="79">
        <v>44785</v>
      </c>
      <c r="B432" s="76">
        <v>44785</v>
      </c>
      <c r="C432" s="80">
        <v>1</v>
      </c>
      <c r="D432" s="81" t="s">
        <v>356</v>
      </c>
      <c r="E432" s="81" t="s">
        <v>223</v>
      </c>
      <c r="F432" s="81" t="s">
        <v>357</v>
      </c>
      <c r="G432" s="81" t="s">
        <v>358</v>
      </c>
      <c r="H432" s="81" t="s">
        <v>308</v>
      </c>
      <c r="I432" s="81" t="s">
        <v>223</v>
      </c>
      <c r="J432" s="81" t="s">
        <v>223</v>
      </c>
    </row>
    <row r="433" spans="1:10" x14ac:dyDescent="0.2">
      <c r="A433" s="79">
        <v>44799</v>
      </c>
      <c r="B433" s="76">
        <v>44788</v>
      </c>
      <c r="C433" s="80">
        <v>2</v>
      </c>
      <c r="D433" s="81" t="s">
        <v>356</v>
      </c>
      <c r="E433" s="81" t="s">
        <v>223</v>
      </c>
      <c r="F433" s="81" t="s">
        <v>357</v>
      </c>
      <c r="G433" s="81" t="s">
        <v>358</v>
      </c>
      <c r="H433" s="81" t="s">
        <v>308</v>
      </c>
      <c r="I433" s="81" t="s">
        <v>223</v>
      </c>
      <c r="J433" s="81" t="s">
        <v>223</v>
      </c>
    </row>
    <row r="434" spans="1:10" x14ac:dyDescent="0.2">
      <c r="A434" s="79">
        <v>44799</v>
      </c>
      <c r="B434" s="76">
        <v>44791</v>
      </c>
      <c r="C434" s="80">
        <v>1</v>
      </c>
      <c r="D434" s="81" t="s">
        <v>356</v>
      </c>
      <c r="E434" s="81" t="s">
        <v>223</v>
      </c>
      <c r="F434" s="81" t="s">
        <v>357</v>
      </c>
      <c r="G434" s="81" t="s">
        <v>358</v>
      </c>
      <c r="H434" s="81" t="s">
        <v>308</v>
      </c>
      <c r="I434" s="81" t="s">
        <v>223</v>
      </c>
      <c r="J434" s="81" t="s">
        <v>223</v>
      </c>
    </row>
    <row r="435" spans="1:10" x14ac:dyDescent="0.2">
      <c r="A435" s="79">
        <v>44799</v>
      </c>
      <c r="B435" s="76">
        <v>44799</v>
      </c>
      <c r="C435" s="80">
        <v>2</v>
      </c>
      <c r="D435" s="81" t="s">
        <v>356</v>
      </c>
      <c r="E435" s="81" t="s">
        <v>223</v>
      </c>
      <c r="F435" s="81" t="s">
        <v>357</v>
      </c>
      <c r="G435" s="81" t="s">
        <v>358</v>
      </c>
      <c r="H435" s="81" t="s">
        <v>308</v>
      </c>
      <c r="I435" s="81" t="s">
        <v>223</v>
      </c>
      <c r="J435" s="81" t="s">
        <v>223</v>
      </c>
    </row>
    <row r="436" spans="1:10" x14ac:dyDescent="0.2">
      <c r="A436" s="79">
        <v>44683</v>
      </c>
      <c r="B436" s="76">
        <v>44676</v>
      </c>
      <c r="C436" s="80">
        <v>8</v>
      </c>
      <c r="D436" s="81" t="s">
        <v>353</v>
      </c>
      <c r="E436" s="81" t="s">
        <v>223</v>
      </c>
      <c r="F436" s="81" t="s">
        <v>354</v>
      </c>
      <c r="G436" s="81" t="s">
        <v>355</v>
      </c>
      <c r="H436" s="81" t="s">
        <v>296</v>
      </c>
      <c r="I436" s="81" t="s">
        <v>223</v>
      </c>
      <c r="J436" s="81" t="s">
        <v>223</v>
      </c>
    </row>
    <row r="437" spans="1:10" x14ac:dyDescent="0.2">
      <c r="A437" s="79">
        <v>44683</v>
      </c>
      <c r="B437" s="76">
        <v>44677</v>
      </c>
      <c r="C437" s="80">
        <v>8</v>
      </c>
      <c r="D437" s="81" t="s">
        <v>353</v>
      </c>
      <c r="E437" s="81" t="s">
        <v>223</v>
      </c>
      <c r="F437" s="81" t="s">
        <v>354</v>
      </c>
      <c r="G437" s="81" t="s">
        <v>355</v>
      </c>
      <c r="H437" s="81" t="s">
        <v>296</v>
      </c>
      <c r="I437" s="81" t="s">
        <v>223</v>
      </c>
      <c r="J437" s="81" t="s">
        <v>223</v>
      </c>
    </row>
    <row r="438" spans="1:10" x14ac:dyDescent="0.2">
      <c r="A438" s="79">
        <v>44683</v>
      </c>
      <c r="B438" s="76">
        <v>44678</v>
      </c>
      <c r="C438" s="80">
        <v>8</v>
      </c>
      <c r="D438" s="81" t="s">
        <v>353</v>
      </c>
      <c r="E438" s="81" t="s">
        <v>223</v>
      </c>
      <c r="F438" s="81" t="s">
        <v>354</v>
      </c>
      <c r="G438" s="81" t="s">
        <v>355</v>
      </c>
      <c r="H438" s="81" t="s">
        <v>296</v>
      </c>
      <c r="I438" s="81" t="s">
        <v>223</v>
      </c>
      <c r="J438" s="81" t="s">
        <v>223</v>
      </c>
    </row>
    <row r="439" spans="1:10" x14ac:dyDescent="0.2">
      <c r="A439" s="79">
        <v>44608</v>
      </c>
      <c r="B439" s="76">
        <v>44546</v>
      </c>
      <c r="C439" s="80">
        <v>2</v>
      </c>
      <c r="D439" s="81" t="s">
        <v>349</v>
      </c>
      <c r="E439" s="81" t="s">
        <v>223</v>
      </c>
      <c r="F439" s="81" t="s">
        <v>341</v>
      </c>
      <c r="G439" s="81" t="s">
        <v>342</v>
      </c>
      <c r="H439" s="81" t="s">
        <v>299</v>
      </c>
      <c r="I439" s="81" t="s">
        <v>223</v>
      </c>
      <c r="J439" s="81" t="s">
        <v>223</v>
      </c>
    </row>
    <row r="440" spans="1:10" x14ac:dyDescent="0.2">
      <c r="A440" s="79">
        <v>44608</v>
      </c>
      <c r="B440" s="76">
        <v>44566</v>
      </c>
      <c r="C440" s="80">
        <v>3</v>
      </c>
      <c r="D440" s="81" t="s">
        <v>349</v>
      </c>
      <c r="E440" s="81" t="s">
        <v>223</v>
      </c>
      <c r="F440" s="81" t="s">
        <v>341</v>
      </c>
      <c r="G440" s="81" t="s">
        <v>342</v>
      </c>
      <c r="H440" s="81" t="s">
        <v>299</v>
      </c>
      <c r="I440" s="81" t="s">
        <v>223</v>
      </c>
      <c r="J440" s="81" t="s">
        <v>223</v>
      </c>
    </row>
    <row r="441" spans="1:10" x14ac:dyDescent="0.2">
      <c r="A441" s="79">
        <v>44608</v>
      </c>
      <c r="B441" s="76">
        <v>44581</v>
      </c>
      <c r="C441" s="80">
        <v>1</v>
      </c>
      <c r="D441" s="81" t="s">
        <v>349</v>
      </c>
      <c r="E441" s="81" t="s">
        <v>223</v>
      </c>
      <c r="F441" s="81" t="s">
        <v>341</v>
      </c>
      <c r="G441" s="81" t="s">
        <v>342</v>
      </c>
      <c r="H441" s="81" t="s">
        <v>299</v>
      </c>
      <c r="I441" s="81" t="s">
        <v>223</v>
      </c>
      <c r="J441" s="81" t="s">
        <v>223</v>
      </c>
    </row>
    <row r="442" spans="1:10" x14ac:dyDescent="0.2">
      <c r="A442" s="79">
        <v>44608</v>
      </c>
      <c r="B442" s="76">
        <v>44582</v>
      </c>
      <c r="C442" s="80">
        <v>1</v>
      </c>
      <c r="D442" s="81" t="s">
        <v>349</v>
      </c>
      <c r="E442" s="81" t="s">
        <v>223</v>
      </c>
      <c r="F442" s="81" t="s">
        <v>341</v>
      </c>
      <c r="G442" s="81" t="s">
        <v>342</v>
      </c>
      <c r="H442" s="81" t="s">
        <v>299</v>
      </c>
      <c r="I442" s="81" t="s">
        <v>223</v>
      </c>
      <c r="J442" s="81" t="s">
        <v>223</v>
      </c>
    </row>
    <row r="443" spans="1:10" x14ac:dyDescent="0.2">
      <c r="A443" s="79">
        <v>44608</v>
      </c>
      <c r="B443" s="76">
        <v>44589</v>
      </c>
      <c r="C443" s="80">
        <v>4</v>
      </c>
      <c r="D443" s="81" t="s">
        <v>349</v>
      </c>
      <c r="E443" s="81" t="s">
        <v>223</v>
      </c>
      <c r="F443" s="81" t="s">
        <v>341</v>
      </c>
      <c r="G443" s="81" t="s">
        <v>342</v>
      </c>
      <c r="H443" s="81" t="s">
        <v>299</v>
      </c>
      <c r="I443" s="81" t="s">
        <v>223</v>
      </c>
      <c r="J443" s="81" t="s">
        <v>223</v>
      </c>
    </row>
    <row r="444" spans="1:10" x14ac:dyDescent="0.2">
      <c r="A444" s="79">
        <v>44608</v>
      </c>
      <c r="B444" s="76">
        <v>44592</v>
      </c>
      <c r="C444" s="80">
        <v>4</v>
      </c>
      <c r="D444" s="81" t="s">
        <v>349</v>
      </c>
      <c r="E444" s="81" t="s">
        <v>223</v>
      </c>
      <c r="F444" s="81" t="s">
        <v>341</v>
      </c>
      <c r="G444" s="81" t="s">
        <v>342</v>
      </c>
      <c r="H444" s="81" t="s">
        <v>299</v>
      </c>
      <c r="I444" s="81" t="s">
        <v>223</v>
      </c>
      <c r="J444" s="81" t="s">
        <v>223</v>
      </c>
    </row>
    <row r="445" spans="1:10" x14ac:dyDescent="0.2">
      <c r="A445" s="79">
        <v>44608</v>
      </c>
      <c r="B445" s="76">
        <v>44599</v>
      </c>
      <c r="C445" s="80">
        <v>3</v>
      </c>
      <c r="D445" s="81" t="s">
        <v>349</v>
      </c>
      <c r="E445" s="81" t="s">
        <v>223</v>
      </c>
      <c r="F445" s="81" t="s">
        <v>341</v>
      </c>
      <c r="G445" s="81" t="s">
        <v>342</v>
      </c>
      <c r="H445" s="81" t="s">
        <v>299</v>
      </c>
      <c r="I445" s="81" t="s">
        <v>223</v>
      </c>
      <c r="J445" s="81" t="s">
        <v>223</v>
      </c>
    </row>
    <row r="446" spans="1:10" x14ac:dyDescent="0.2">
      <c r="A446" s="79">
        <v>44608</v>
      </c>
      <c r="B446" s="76">
        <v>44602</v>
      </c>
      <c r="C446" s="80">
        <v>1</v>
      </c>
      <c r="D446" s="81" t="s">
        <v>349</v>
      </c>
      <c r="E446" s="81" t="s">
        <v>223</v>
      </c>
      <c r="F446" s="81" t="s">
        <v>341</v>
      </c>
      <c r="G446" s="81" t="s">
        <v>342</v>
      </c>
      <c r="H446" s="81" t="s">
        <v>299</v>
      </c>
      <c r="I446" s="81" t="s">
        <v>223</v>
      </c>
      <c r="J446" s="81" t="s">
        <v>223</v>
      </c>
    </row>
    <row r="447" spans="1:10" x14ac:dyDescent="0.2">
      <c r="A447" s="79">
        <v>44608</v>
      </c>
      <c r="B447" s="76">
        <v>44606</v>
      </c>
      <c r="C447" s="80">
        <v>2</v>
      </c>
      <c r="D447" s="81" t="s">
        <v>349</v>
      </c>
      <c r="E447" s="81" t="s">
        <v>223</v>
      </c>
      <c r="F447" s="81" t="s">
        <v>341</v>
      </c>
      <c r="G447" s="81" t="s">
        <v>342</v>
      </c>
      <c r="H447" s="81" t="s">
        <v>299</v>
      </c>
      <c r="I447" s="81" t="s">
        <v>223</v>
      </c>
      <c r="J447" s="81" t="s">
        <v>223</v>
      </c>
    </row>
    <row r="448" spans="1:10" x14ac:dyDescent="0.2">
      <c r="A448" s="79">
        <v>44620</v>
      </c>
      <c r="B448" s="76">
        <v>44608</v>
      </c>
      <c r="C448" s="80">
        <v>2</v>
      </c>
      <c r="D448" s="81" t="s">
        <v>349</v>
      </c>
      <c r="E448" s="81" t="s">
        <v>223</v>
      </c>
      <c r="F448" s="81" t="s">
        <v>341</v>
      </c>
      <c r="G448" s="81" t="s">
        <v>342</v>
      </c>
      <c r="H448" s="81" t="s">
        <v>299</v>
      </c>
      <c r="I448" s="81" t="s">
        <v>223</v>
      </c>
      <c r="J448" s="81" t="s">
        <v>223</v>
      </c>
    </row>
    <row r="449" spans="1:10" x14ac:dyDescent="0.2">
      <c r="A449" s="79">
        <v>44620</v>
      </c>
      <c r="B449" s="76">
        <v>44609</v>
      </c>
      <c r="C449" s="80">
        <v>2</v>
      </c>
      <c r="D449" s="81" t="s">
        <v>349</v>
      </c>
      <c r="E449" s="81" t="s">
        <v>223</v>
      </c>
      <c r="F449" s="81" t="s">
        <v>341</v>
      </c>
      <c r="G449" s="81" t="s">
        <v>342</v>
      </c>
      <c r="H449" s="81" t="s">
        <v>299</v>
      </c>
      <c r="I449" s="81" t="s">
        <v>223</v>
      </c>
      <c r="J449" s="81" t="s">
        <v>223</v>
      </c>
    </row>
    <row r="450" spans="1:10" x14ac:dyDescent="0.2">
      <c r="A450" s="79">
        <v>44620</v>
      </c>
      <c r="B450" s="76">
        <v>44614</v>
      </c>
      <c r="C450" s="80">
        <v>2</v>
      </c>
      <c r="D450" s="81" t="s">
        <v>349</v>
      </c>
      <c r="E450" s="81" t="s">
        <v>223</v>
      </c>
      <c r="F450" s="81" t="s">
        <v>341</v>
      </c>
      <c r="G450" s="81" t="s">
        <v>342</v>
      </c>
      <c r="H450" s="81" t="s">
        <v>299</v>
      </c>
      <c r="I450" s="81" t="s">
        <v>223</v>
      </c>
      <c r="J450" s="81" t="s">
        <v>223</v>
      </c>
    </row>
    <row r="451" spans="1:10" x14ac:dyDescent="0.2">
      <c r="A451" s="79">
        <v>44620</v>
      </c>
      <c r="B451" s="76">
        <v>44615</v>
      </c>
      <c r="C451" s="80">
        <v>2</v>
      </c>
      <c r="D451" s="81" t="s">
        <v>349</v>
      </c>
      <c r="E451" s="81" t="s">
        <v>223</v>
      </c>
      <c r="F451" s="81" t="s">
        <v>341</v>
      </c>
      <c r="G451" s="81" t="s">
        <v>342</v>
      </c>
      <c r="H451" s="81" t="s">
        <v>299</v>
      </c>
      <c r="I451" s="81" t="s">
        <v>223</v>
      </c>
      <c r="J451" s="81" t="s">
        <v>223</v>
      </c>
    </row>
    <row r="452" spans="1:10" x14ac:dyDescent="0.2">
      <c r="A452" s="79">
        <v>44620</v>
      </c>
      <c r="B452" s="76">
        <v>44616</v>
      </c>
      <c r="C452" s="80">
        <v>2</v>
      </c>
      <c r="D452" s="81" t="s">
        <v>349</v>
      </c>
      <c r="E452" s="81" t="s">
        <v>223</v>
      </c>
      <c r="F452" s="81" t="s">
        <v>341</v>
      </c>
      <c r="G452" s="81" t="s">
        <v>342</v>
      </c>
      <c r="H452" s="81" t="s">
        <v>299</v>
      </c>
      <c r="I452" s="81" t="s">
        <v>223</v>
      </c>
      <c r="J452" s="81" t="s">
        <v>223</v>
      </c>
    </row>
    <row r="453" spans="1:10" x14ac:dyDescent="0.2">
      <c r="A453" s="79">
        <v>44620</v>
      </c>
      <c r="B453" s="76">
        <v>44617</v>
      </c>
      <c r="C453" s="80">
        <v>2</v>
      </c>
      <c r="D453" s="81" t="s">
        <v>349</v>
      </c>
      <c r="E453" s="81" t="s">
        <v>223</v>
      </c>
      <c r="F453" s="81" t="s">
        <v>341</v>
      </c>
      <c r="G453" s="81" t="s">
        <v>342</v>
      </c>
      <c r="H453" s="81" t="s">
        <v>299</v>
      </c>
      <c r="I453" s="81" t="s">
        <v>223</v>
      </c>
      <c r="J453" s="81" t="s">
        <v>223</v>
      </c>
    </row>
    <row r="454" spans="1:10" x14ac:dyDescent="0.2">
      <c r="A454" s="79">
        <v>44631</v>
      </c>
      <c r="B454" s="76">
        <v>44620</v>
      </c>
      <c r="C454" s="80">
        <v>1</v>
      </c>
      <c r="D454" s="81" t="s">
        <v>349</v>
      </c>
      <c r="E454" s="81" t="s">
        <v>223</v>
      </c>
      <c r="F454" s="81" t="s">
        <v>341</v>
      </c>
      <c r="G454" s="81" t="s">
        <v>342</v>
      </c>
      <c r="H454" s="81" t="s">
        <v>299</v>
      </c>
      <c r="I454" s="81" t="s">
        <v>223</v>
      </c>
      <c r="J454" s="81" t="s">
        <v>223</v>
      </c>
    </row>
    <row r="455" spans="1:10" x14ac:dyDescent="0.2">
      <c r="A455" s="79">
        <v>44631</v>
      </c>
      <c r="B455" s="76">
        <v>44621</v>
      </c>
      <c r="C455" s="80">
        <v>1</v>
      </c>
      <c r="D455" s="81" t="s">
        <v>349</v>
      </c>
      <c r="E455" s="81" t="s">
        <v>223</v>
      </c>
      <c r="F455" s="81" t="s">
        <v>341</v>
      </c>
      <c r="G455" s="81" t="s">
        <v>342</v>
      </c>
      <c r="H455" s="81" t="s">
        <v>299</v>
      </c>
      <c r="I455" s="81" t="s">
        <v>223</v>
      </c>
      <c r="J455" s="81" t="s">
        <v>223</v>
      </c>
    </row>
    <row r="456" spans="1:10" x14ac:dyDescent="0.2">
      <c r="A456" s="79">
        <v>44631</v>
      </c>
      <c r="B456" s="76">
        <v>44622</v>
      </c>
      <c r="C456" s="80">
        <v>1</v>
      </c>
      <c r="D456" s="81" t="s">
        <v>349</v>
      </c>
      <c r="E456" s="81" t="s">
        <v>223</v>
      </c>
      <c r="F456" s="81" t="s">
        <v>341</v>
      </c>
      <c r="G456" s="81" t="s">
        <v>342</v>
      </c>
      <c r="H456" s="81" t="s">
        <v>299</v>
      </c>
      <c r="I456" s="81" t="s">
        <v>223</v>
      </c>
      <c r="J456" s="81" t="s">
        <v>223</v>
      </c>
    </row>
    <row r="457" spans="1:10" x14ac:dyDescent="0.2">
      <c r="A457" s="79">
        <v>44631</v>
      </c>
      <c r="B457" s="76">
        <v>44623</v>
      </c>
      <c r="C457" s="80">
        <v>1</v>
      </c>
      <c r="D457" s="81" t="s">
        <v>349</v>
      </c>
      <c r="E457" s="81" t="s">
        <v>223</v>
      </c>
      <c r="F457" s="81" t="s">
        <v>341</v>
      </c>
      <c r="G457" s="81" t="s">
        <v>342</v>
      </c>
      <c r="H457" s="81" t="s">
        <v>299</v>
      </c>
      <c r="I457" s="81" t="s">
        <v>223</v>
      </c>
      <c r="J457" s="81" t="s">
        <v>223</v>
      </c>
    </row>
    <row r="458" spans="1:10" x14ac:dyDescent="0.2">
      <c r="A458" s="79">
        <v>44631</v>
      </c>
      <c r="B458" s="76">
        <v>44627</v>
      </c>
      <c r="C458" s="80">
        <v>2</v>
      </c>
      <c r="D458" s="81" t="s">
        <v>349</v>
      </c>
      <c r="E458" s="81" t="s">
        <v>223</v>
      </c>
      <c r="F458" s="81" t="s">
        <v>341</v>
      </c>
      <c r="G458" s="81" t="s">
        <v>342</v>
      </c>
      <c r="H458" s="81" t="s">
        <v>299</v>
      </c>
      <c r="I458" s="81" t="s">
        <v>223</v>
      </c>
      <c r="J458" s="81" t="s">
        <v>223</v>
      </c>
    </row>
    <row r="459" spans="1:10" x14ac:dyDescent="0.2">
      <c r="A459" s="79">
        <v>44631</v>
      </c>
      <c r="B459" s="76">
        <v>44628</v>
      </c>
      <c r="C459" s="80">
        <v>2</v>
      </c>
      <c r="D459" s="81" t="s">
        <v>349</v>
      </c>
      <c r="E459" s="81" t="s">
        <v>223</v>
      </c>
      <c r="F459" s="81" t="s">
        <v>341</v>
      </c>
      <c r="G459" s="81" t="s">
        <v>342</v>
      </c>
      <c r="H459" s="81" t="s">
        <v>299</v>
      </c>
      <c r="I459" s="81" t="s">
        <v>223</v>
      </c>
      <c r="J459" s="81" t="s">
        <v>223</v>
      </c>
    </row>
    <row r="460" spans="1:10" x14ac:dyDescent="0.2">
      <c r="A460" s="79">
        <v>44631</v>
      </c>
      <c r="B460" s="76">
        <v>44629</v>
      </c>
      <c r="C460" s="80">
        <v>1</v>
      </c>
      <c r="D460" s="81" t="s">
        <v>349</v>
      </c>
      <c r="E460" s="81" t="s">
        <v>223</v>
      </c>
      <c r="F460" s="81" t="s">
        <v>341</v>
      </c>
      <c r="G460" s="81" t="s">
        <v>342</v>
      </c>
      <c r="H460" s="81" t="s">
        <v>299</v>
      </c>
      <c r="I460" s="81" t="s">
        <v>223</v>
      </c>
      <c r="J460" s="81" t="s">
        <v>223</v>
      </c>
    </row>
    <row r="461" spans="1:10" x14ac:dyDescent="0.2">
      <c r="A461" s="79">
        <v>44642</v>
      </c>
      <c r="B461" s="76">
        <v>44634</v>
      </c>
      <c r="C461" s="80">
        <v>2</v>
      </c>
      <c r="D461" s="81" t="s">
        <v>349</v>
      </c>
      <c r="E461" s="81" t="s">
        <v>223</v>
      </c>
      <c r="F461" s="81" t="s">
        <v>341</v>
      </c>
      <c r="G461" s="81" t="s">
        <v>342</v>
      </c>
      <c r="H461" s="81" t="s">
        <v>299</v>
      </c>
      <c r="I461" s="81" t="s">
        <v>223</v>
      </c>
      <c r="J461" s="81" t="s">
        <v>223</v>
      </c>
    </row>
    <row r="462" spans="1:10" x14ac:dyDescent="0.2">
      <c r="A462" s="79">
        <v>44642</v>
      </c>
      <c r="B462" s="76">
        <v>44635</v>
      </c>
      <c r="C462" s="80">
        <v>2</v>
      </c>
      <c r="D462" s="81" t="s">
        <v>349</v>
      </c>
      <c r="E462" s="81" t="s">
        <v>223</v>
      </c>
      <c r="F462" s="81" t="s">
        <v>341</v>
      </c>
      <c r="G462" s="81" t="s">
        <v>342</v>
      </c>
      <c r="H462" s="81" t="s">
        <v>299</v>
      </c>
      <c r="I462" s="81" t="s">
        <v>223</v>
      </c>
      <c r="J462" s="81" t="s">
        <v>223</v>
      </c>
    </row>
    <row r="463" spans="1:10" x14ac:dyDescent="0.2">
      <c r="A463" s="79">
        <v>44642</v>
      </c>
      <c r="B463" s="76">
        <v>44636</v>
      </c>
      <c r="C463" s="80">
        <v>2</v>
      </c>
      <c r="D463" s="81" t="s">
        <v>349</v>
      </c>
      <c r="E463" s="81" t="s">
        <v>223</v>
      </c>
      <c r="F463" s="81" t="s">
        <v>341</v>
      </c>
      <c r="G463" s="81" t="s">
        <v>342</v>
      </c>
      <c r="H463" s="81" t="s">
        <v>299</v>
      </c>
      <c r="I463" s="81" t="s">
        <v>223</v>
      </c>
      <c r="J463" s="81" t="s">
        <v>223</v>
      </c>
    </row>
    <row r="464" spans="1:10" x14ac:dyDescent="0.2">
      <c r="A464" s="79">
        <v>44642</v>
      </c>
      <c r="B464" s="76">
        <v>44637</v>
      </c>
      <c r="C464" s="80">
        <v>2</v>
      </c>
      <c r="D464" s="81" t="s">
        <v>349</v>
      </c>
      <c r="E464" s="81" t="s">
        <v>223</v>
      </c>
      <c r="F464" s="81" t="s">
        <v>341</v>
      </c>
      <c r="G464" s="81" t="s">
        <v>342</v>
      </c>
      <c r="H464" s="81" t="s">
        <v>299</v>
      </c>
      <c r="I464" s="81" t="s">
        <v>223</v>
      </c>
      <c r="J464" s="81" t="s">
        <v>223</v>
      </c>
    </row>
    <row r="465" spans="1:10" x14ac:dyDescent="0.2">
      <c r="A465" s="79">
        <v>44642</v>
      </c>
      <c r="B465" s="76">
        <v>44638</v>
      </c>
      <c r="C465" s="80">
        <v>1</v>
      </c>
      <c r="D465" s="81" t="s">
        <v>349</v>
      </c>
      <c r="E465" s="81" t="s">
        <v>223</v>
      </c>
      <c r="F465" s="81" t="s">
        <v>341</v>
      </c>
      <c r="G465" s="81" t="s">
        <v>342</v>
      </c>
      <c r="H465" s="81" t="s">
        <v>299</v>
      </c>
      <c r="I465" s="81" t="s">
        <v>223</v>
      </c>
      <c r="J465" s="81" t="s">
        <v>223</v>
      </c>
    </row>
    <row r="466" spans="1:10" x14ac:dyDescent="0.2">
      <c r="A466" s="79">
        <v>44642</v>
      </c>
      <c r="B466" s="76">
        <v>44642</v>
      </c>
      <c r="C466" s="80">
        <v>2</v>
      </c>
      <c r="D466" s="81" t="s">
        <v>349</v>
      </c>
      <c r="E466" s="81" t="s">
        <v>223</v>
      </c>
      <c r="F466" s="81" t="s">
        <v>341</v>
      </c>
      <c r="G466" s="81" t="s">
        <v>342</v>
      </c>
      <c r="H466" s="81" t="s">
        <v>299</v>
      </c>
      <c r="I466" s="81" t="s">
        <v>223</v>
      </c>
      <c r="J466" s="81" t="s">
        <v>223</v>
      </c>
    </row>
    <row r="467" spans="1:10" x14ac:dyDescent="0.2">
      <c r="A467" s="79">
        <v>44643</v>
      </c>
      <c r="B467" s="76">
        <v>44643</v>
      </c>
      <c r="C467" s="80">
        <v>2</v>
      </c>
      <c r="D467" s="81" t="s">
        <v>349</v>
      </c>
      <c r="E467" s="81" t="s">
        <v>223</v>
      </c>
      <c r="F467" s="81" t="s">
        <v>341</v>
      </c>
      <c r="G467" s="81" t="s">
        <v>342</v>
      </c>
      <c r="H467" s="81" t="s">
        <v>299</v>
      </c>
      <c r="I467" s="81" t="s">
        <v>223</v>
      </c>
      <c r="J467" s="81" t="s">
        <v>223</v>
      </c>
    </row>
    <row r="468" spans="1:10" x14ac:dyDescent="0.2">
      <c r="A468" s="79">
        <v>44644</v>
      </c>
      <c r="B468" s="76">
        <v>44644</v>
      </c>
      <c r="C468" s="80">
        <v>2</v>
      </c>
      <c r="D468" s="81" t="s">
        <v>349</v>
      </c>
      <c r="E468" s="81" t="s">
        <v>223</v>
      </c>
      <c r="F468" s="81" t="s">
        <v>341</v>
      </c>
      <c r="G468" s="81" t="s">
        <v>342</v>
      </c>
      <c r="H468" s="81" t="s">
        <v>299</v>
      </c>
      <c r="I468" s="81" t="s">
        <v>223</v>
      </c>
      <c r="J468" s="81" t="s">
        <v>223</v>
      </c>
    </row>
    <row r="469" spans="1:10" x14ac:dyDescent="0.2">
      <c r="A469" s="79">
        <v>44645</v>
      </c>
      <c r="B469" s="76">
        <v>44645</v>
      </c>
      <c r="C469" s="80">
        <v>2</v>
      </c>
      <c r="D469" s="81" t="s">
        <v>349</v>
      </c>
      <c r="E469" s="81" t="s">
        <v>223</v>
      </c>
      <c r="F469" s="81" t="s">
        <v>341</v>
      </c>
      <c r="G469" s="81" t="s">
        <v>342</v>
      </c>
      <c r="H469" s="81" t="s">
        <v>299</v>
      </c>
      <c r="I469" s="81" t="s">
        <v>223</v>
      </c>
      <c r="J469" s="81" t="s">
        <v>223</v>
      </c>
    </row>
    <row r="470" spans="1:10" x14ac:dyDescent="0.2">
      <c r="A470" s="79">
        <v>44658</v>
      </c>
      <c r="B470" s="76">
        <v>44648</v>
      </c>
      <c r="C470" s="80">
        <v>4</v>
      </c>
      <c r="D470" s="81" t="s">
        <v>349</v>
      </c>
      <c r="E470" s="81" t="s">
        <v>223</v>
      </c>
      <c r="F470" s="81" t="s">
        <v>341</v>
      </c>
      <c r="G470" s="81" t="s">
        <v>342</v>
      </c>
      <c r="H470" s="81" t="s">
        <v>299</v>
      </c>
      <c r="I470" s="81" t="s">
        <v>223</v>
      </c>
      <c r="J470" s="81" t="s">
        <v>223</v>
      </c>
    </row>
    <row r="471" spans="1:10" x14ac:dyDescent="0.2">
      <c r="A471" s="79">
        <v>44658</v>
      </c>
      <c r="B471" s="76">
        <v>44649</v>
      </c>
      <c r="C471" s="80">
        <v>4</v>
      </c>
      <c r="D471" s="81" t="s">
        <v>349</v>
      </c>
      <c r="E471" s="81" t="s">
        <v>223</v>
      </c>
      <c r="F471" s="81" t="s">
        <v>341</v>
      </c>
      <c r="G471" s="81" t="s">
        <v>342</v>
      </c>
      <c r="H471" s="81" t="s">
        <v>299</v>
      </c>
      <c r="I471" s="81" t="s">
        <v>223</v>
      </c>
      <c r="J471" s="81" t="s">
        <v>223</v>
      </c>
    </row>
    <row r="472" spans="1:10" x14ac:dyDescent="0.2">
      <c r="A472" s="79">
        <v>44658</v>
      </c>
      <c r="B472" s="76">
        <v>44650</v>
      </c>
      <c r="C472" s="80">
        <v>4</v>
      </c>
      <c r="D472" s="81" t="s">
        <v>349</v>
      </c>
      <c r="E472" s="81" t="s">
        <v>223</v>
      </c>
      <c r="F472" s="81" t="s">
        <v>341</v>
      </c>
      <c r="G472" s="81" t="s">
        <v>342</v>
      </c>
      <c r="H472" s="81" t="s">
        <v>299</v>
      </c>
      <c r="I472" s="81" t="s">
        <v>223</v>
      </c>
      <c r="J472" s="81" t="s">
        <v>223</v>
      </c>
    </row>
    <row r="473" spans="1:10" x14ac:dyDescent="0.2">
      <c r="A473" s="79">
        <v>44658</v>
      </c>
      <c r="B473" s="76">
        <v>44651</v>
      </c>
      <c r="C473" s="80">
        <v>4</v>
      </c>
      <c r="D473" s="81" t="s">
        <v>349</v>
      </c>
      <c r="E473" s="81" t="s">
        <v>223</v>
      </c>
      <c r="F473" s="81" t="s">
        <v>341</v>
      </c>
      <c r="G473" s="81" t="s">
        <v>342</v>
      </c>
      <c r="H473" s="81" t="s">
        <v>299</v>
      </c>
      <c r="I473" s="81" t="s">
        <v>223</v>
      </c>
      <c r="J473" s="81" t="s">
        <v>223</v>
      </c>
    </row>
    <row r="474" spans="1:10" x14ac:dyDescent="0.2">
      <c r="A474" s="79">
        <v>44658</v>
      </c>
      <c r="B474" s="76">
        <v>44652</v>
      </c>
      <c r="C474" s="80">
        <v>4</v>
      </c>
      <c r="D474" s="81" t="s">
        <v>349</v>
      </c>
      <c r="E474" s="81" t="s">
        <v>223</v>
      </c>
      <c r="F474" s="81" t="s">
        <v>341</v>
      </c>
      <c r="G474" s="81" t="s">
        <v>342</v>
      </c>
      <c r="H474" s="81" t="s">
        <v>299</v>
      </c>
      <c r="I474" s="81" t="s">
        <v>223</v>
      </c>
      <c r="J474" s="81" t="s">
        <v>223</v>
      </c>
    </row>
    <row r="475" spans="1:10" x14ac:dyDescent="0.2">
      <c r="A475" s="79">
        <v>44658</v>
      </c>
      <c r="B475" s="76">
        <v>44655</v>
      </c>
      <c r="C475" s="80">
        <v>5</v>
      </c>
      <c r="D475" s="81" t="s">
        <v>349</v>
      </c>
      <c r="E475" s="81" t="s">
        <v>223</v>
      </c>
      <c r="F475" s="81" t="s">
        <v>341</v>
      </c>
      <c r="G475" s="81" t="s">
        <v>342</v>
      </c>
      <c r="H475" s="81" t="s">
        <v>299</v>
      </c>
      <c r="I475" s="81" t="s">
        <v>223</v>
      </c>
      <c r="J475" s="81" t="s">
        <v>223</v>
      </c>
    </row>
    <row r="476" spans="1:10" x14ac:dyDescent="0.2">
      <c r="A476" s="79">
        <v>44658</v>
      </c>
      <c r="B476" s="76">
        <v>44656</v>
      </c>
      <c r="C476" s="80">
        <v>4</v>
      </c>
      <c r="D476" s="81" t="s">
        <v>349</v>
      </c>
      <c r="E476" s="81" t="s">
        <v>223</v>
      </c>
      <c r="F476" s="81" t="s">
        <v>341</v>
      </c>
      <c r="G476" s="81" t="s">
        <v>342</v>
      </c>
      <c r="H476" s="81" t="s">
        <v>299</v>
      </c>
      <c r="I476" s="81" t="s">
        <v>223</v>
      </c>
      <c r="J476" s="81" t="s">
        <v>223</v>
      </c>
    </row>
    <row r="477" spans="1:10" x14ac:dyDescent="0.2">
      <c r="A477" s="79">
        <v>44658</v>
      </c>
      <c r="B477" s="76">
        <v>44658</v>
      </c>
      <c r="C477" s="80">
        <v>5</v>
      </c>
      <c r="D477" s="81" t="s">
        <v>349</v>
      </c>
      <c r="E477" s="81" t="s">
        <v>223</v>
      </c>
      <c r="F477" s="81" t="s">
        <v>341</v>
      </c>
      <c r="G477" s="81" t="s">
        <v>342</v>
      </c>
      <c r="H477" s="81" t="s">
        <v>299</v>
      </c>
      <c r="I477" s="81" t="s">
        <v>223</v>
      </c>
      <c r="J477" s="81" t="s">
        <v>223</v>
      </c>
    </row>
    <row r="478" spans="1:10" x14ac:dyDescent="0.2">
      <c r="A478" s="79">
        <v>44659</v>
      </c>
      <c r="B478" s="76">
        <v>44659</v>
      </c>
      <c r="C478" s="80">
        <v>4</v>
      </c>
      <c r="D478" s="81" t="s">
        <v>349</v>
      </c>
      <c r="E478" s="81" t="s">
        <v>223</v>
      </c>
      <c r="F478" s="81" t="s">
        <v>341</v>
      </c>
      <c r="G478" s="81" t="s">
        <v>342</v>
      </c>
      <c r="H478" s="81" t="s">
        <v>299</v>
      </c>
      <c r="I478" s="81" t="s">
        <v>223</v>
      </c>
      <c r="J478" s="81" t="s">
        <v>223</v>
      </c>
    </row>
    <row r="479" spans="1:10" x14ac:dyDescent="0.2">
      <c r="A479" s="79">
        <v>44676</v>
      </c>
      <c r="B479" s="76">
        <v>44662</v>
      </c>
      <c r="C479" s="80">
        <v>4</v>
      </c>
      <c r="D479" s="81" t="s">
        <v>349</v>
      </c>
      <c r="E479" s="81" t="s">
        <v>223</v>
      </c>
      <c r="F479" s="81" t="s">
        <v>341</v>
      </c>
      <c r="G479" s="81" t="s">
        <v>342</v>
      </c>
      <c r="H479" s="81" t="s">
        <v>299</v>
      </c>
      <c r="I479" s="81" t="s">
        <v>223</v>
      </c>
      <c r="J479" s="81" t="s">
        <v>223</v>
      </c>
    </row>
    <row r="480" spans="1:10" x14ac:dyDescent="0.2">
      <c r="A480" s="79">
        <v>44676</v>
      </c>
      <c r="B480" s="76">
        <v>44663</v>
      </c>
      <c r="C480" s="80">
        <v>4</v>
      </c>
      <c r="D480" s="81" t="s">
        <v>349</v>
      </c>
      <c r="E480" s="81" t="s">
        <v>223</v>
      </c>
      <c r="F480" s="81" t="s">
        <v>341</v>
      </c>
      <c r="G480" s="81" t="s">
        <v>342</v>
      </c>
      <c r="H480" s="81" t="s">
        <v>299</v>
      </c>
      <c r="I480" s="81" t="s">
        <v>223</v>
      </c>
      <c r="J480" s="81" t="s">
        <v>223</v>
      </c>
    </row>
    <row r="481" spans="1:10" x14ac:dyDescent="0.2">
      <c r="A481" s="79">
        <v>44676</v>
      </c>
      <c r="B481" s="76">
        <v>44664</v>
      </c>
      <c r="C481" s="80">
        <v>5</v>
      </c>
      <c r="D481" s="81" t="s">
        <v>349</v>
      </c>
      <c r="E481" s="81" t="s">
        <v>223</v>
      </c>
      <c r="F481" s="81" t="s">
        <v>341</v>
      </c>
      <c r="G481" s="81" t="s">
        <v>342</v>
      </c>
      <c r="H481" s="81" t="s">
        <v>299</v>
      </c>
      <c r="I481" s="81" t="s">
        <v>223</v>
      </c>
      <c r="J481" s="81" t="s">
        <v>223</v>
      </c>
    </row>
    <row r="482" spans="1:10" x14ac:dyDescent="0.2">
      <c r="A482" s="79">
        <v>44676</v>
      </c>
      <c r="B482" s="76">
        <v>44665</v>
      </c>
      <c r="C482" s="80">
        <v>4</v>
      </c>
      <c r="D482" s="81" t="s">
        <v>349</v>
      </c>
      <c r="E482" s="81" t="s">
        <v>223</v>
      </c>
      <c r="F482" s="81" t="s">
        <v>341</v>
      </c>
      <c r="G482" s="81" t="s">
        <v>342</v>
      </c>
      <c r="H482" s="81" t="s">
        <v>299</v>
      </c>
      <c r="I482" s="81" t="s">
        <v>223</v>
      </c>
      <c r="J482" s="81" t="s">
        <v>223</v>
      </c>
    </row>
    <row r="483" spans="1:10" x14ac:dyDescent="0.2">
      <c r="A483" s="79">
        <v>44676</v>
      </c>
      <c r="B483" s="76">
        <v>44666</v>
      </c>
      <c r="C483" s="80">
        <v>5</v>
      </c>
      <c r="D483" s="81" t="s">
        <v>349</v>
      </c>
      <c r="E483" s="81" t="s">
        <v>223</v>
      </c>
      <c r="F483" s="81" t="s">
        <v>341</v>
      </c>
      <c r="G483" s="81" t="s">
        <v>342</v>
      </c>
      <c r="H483" s="81" t="s">
        <v>299</v>
      </c>
      <c r="I483" s="81" t="s">
        <v>223</v>
      </c>
      <c r="J483" s="81" t="s">
        <v>223</v>
      </c>
    </row>
    <row r="484" spans="1:10" x14ac:dyDescent="0.2">
      <c r="A484" s="79">
        <v>44676</v>
      </c>
      <c r="B484" s="76">
        <v>44669</v>
      </c>
      <c r="C484" s="80">
        <v>4</v>
      </c>
      <c r="D484" s="81" t="s">
        <v>349</v>
      </c>
      <c r="E484" s="81" t="s">
        <v>223</v>
      </c>
      <c r="F484" s="81" t="s">
        <v>341</v>
      </c>
      <c r="G484" s="81" t="s">
        <v>342</v>
      </c>
      <c r="H484" s="81" t="s">
        <v>299</v>
      </c>
      <c r="I484" s="81" t="s">
        <v>223</v>
      </c>
      <c r="J484" s="81" t="s">
        <v>223</v>
      </c>
    </row>
    <row r="485" spans="1:10" x14ac:dyDescent="0.2">
      <c r="A485" s="79">
        <v>44676</v>
      </c>
      <c r="B485" s="76">
        <v>44670</v>
      </c>
      <c r="C485" s="80">
        <v>3</v>
      </c>
      <c r="D485" s="81" t="s">
        <v>349</v>
      </c>
      <c r="E485" s="81" t="s">
        <v>223</v>
      </c>
      <c r="F485" s="81" t="s">
        <v>341</v>
      </c>
      <c r="G485" s="81" t="s">
        <v>342</v>
      </c>
      <c r="H485" s="81" t="s">
        <v>299</v>
      </c>
      <c r="I485" s="81" t="s">
        <v>223</v>
      </c>
      <c r="J485" s="81" t="s">
        <v>223</v>
      </c>
    </row>
    <row r="486" spans="1:10" x14ac:dyDescent="0.2">
      <c r="A486" s="79">
        <v>44676</v>
      </c>
      <c r="B486" s="76">
        <v>44671</v>
      </c>
      <c r="C486" s="80">
        <v>4</v>
      </c>
      <c r="D486" s="81" t="s">
        <v>349</v>
      </c>
      <c r="E486" s="81" t="s">
        <v>223</v>
      </c>
      <c r="F486" s="81" t="s">
        <v>341</v>
      </c>
      <c r="G486" s="81" t="s">
        <v>342</v>
      </c>
      <c r="H486" s="81" t="s">
        <v>299</v>
      </c>
      <c r="I486" s="81" t="s">
        <v>223</v>
      </c>
      <c r="J486" s="81" t="s">
        <v>223</v>
      </c>
    </row>
    <row r="487" spans="1:10" x14ac:dyDescent="0.2">
      <c r="A487" s="79">
        <v>44676</v>
      </c>
      <c r="B487" s="76">
        <v>44672</v>
      </c>
      <c r="C487" s="80">
        <v>5</v>
      </c>
      <c r="D487" s="81" t="s">
        <v>349</v>
      </c>
      <c r="E487" s="81" t="s">
        <v>223</v>
      </c>
      <c r="F487" s="81" t="s">
        <v>341</v>
      </c>
      <c r="G487" s="81" t="s">
        <v>342</v>
      </c>
      <c r="H487" s="81" t="s">
        <v>299</v>
      </c>
      <c r="I487" s="81" t="s">
        <v>223</v>
      </c>
      <c r="J487" s="81" t="s">
        <v>223</v>
      </c>
    </row>
    <row r="488" spans="1:10" x14ac:dyDescent="0.2">
      <c r="A488" s="79">
        <v>44676</v>
      </c>
      <c r="B488" s="76">
        <v>44673</v>
      </c>
      <c r="C488" s="80">
        <v>6</v>
      </c>
      <c r="D488" s="81" t="s">
        <v>349</v>
      </c>
      <c r="E488" s="81" t="s">
        <v>223</v>
      </c>
      <c r="F488" s="81" t="s">
        <v>341</v>
      </c>
      <c r="G488" s="81" t="s">
        <v>342</v>
      </c>
      <c r="H488" s="81" t="s">
        <v>299</v>
      </c>
      <c r="I488" s="81" t="s">
        <v>223</v>
      </c>
      <c r="J488" s="81" t="s">
        <v>223</v>
      </c>
    </row>
    <row r="489" spans="1:10" x14ac:dyDescent="0.2">
      <c r="A489" s="79">
        <v>44690</v>
      </c>
      <c r="B489" s="76">
        <v>44676</v>
      </c>
      <c r="C489" s="80">
        <v>4</v>
      </c>
      <c r="D489" s="81" t="s">
        <v>349</v>
      </c>
      <c r="E489" s="81" t="s">
        <v>223</v>
      </c>
      <c r="F489" s="81" t="s">
        <v>341</v>
      </c>
      <c r="G489" s="81" t="s">
        <v>342</v>
      </c>
      <c r="H489" s="81" t="s">
        <v>299</v>
      </c>
      <c r="I489" s="81" t="s">
        <v>223</v>
      </c>
      <c r="J489" s="81" t="s">
        <v>223</v>
      </c>
    </row>
    <row r="490" spans="1:10" x14ac:dyDescent="0.2">
      <c r="A490" s="79">
        <v>44690</v>
      </c>
      <c r="B490" s="76">
        <v>44677</v>
      </c>
      <c r="C490" s="80">
        <v>4</v>
      </c>
      <c r="D490" s="81" t="s">
        <v>349</v>
      </c>
      <c r="E490" s="81" t="s">
        <v>223</v>
      </c>
      <c r="F490" s="81" t="s">
        <v>341</v>
      </c>
      <c r="G490" s="81" t="s">
        <v>342</v>
      </c>
      <c r="H490" s="81" t="s">
        <v>299</v>
      </c>
      <c r="I490" s="81" t="s">
        <v>223</v>
      </c>
      <c r="J490" s="81" t="s">
        <v>223</v>
      </c>
    </row>
    <row r="491" spans="1:10" x14ac:dyDescent="0.2">
      <c r="A491" s="79">
        <v>44690</v>
      </c>
      <c r="B491" s="76">
        <v>44678</v>
      </c>
      <c r="C491" s="80">
        <v>5</v>
      </c>
      <c r="D491" s="81" t="s">
        <v>349</v>
      </c>
      <c r="E491" s="81" t="s">
        <v>223</v>
      </c>
      <c r="F491" s="81" t="s">
        <v>341</v>
      </c>
      <c r="G491" s="81" t="s">
        <v>342</v>
      </c>
      <c r="H491" s="81" t="s">
        <v>299</v>
      </c>
      <c r="I491" s="81" t="s">
        <v>223</v>
      </c>
      <c r="J491" s="81" t="s">
        <v>223</v>
      </c>
    </row>
    <row r="492" spans="1:10" x14ac:dyDescent="0.2">
      <c r="A492" s="79">
        <v>44690</v>
      </c>
      <c r="B492" s="76">
        <v>44679</v>
      </c>
      <c r="C492" s="80">
        <v>3</v>
      </c>
      <c r="D492" s="81" t="s">
        <v>349</v>
      </c>
      <c r="E492" s="81" t="s">
        <v>223</v>
      </c>
      <c r="F492" s="81" t="s">
        <v>341</v>
      </c>
      <c r="G492" s="81" t="s">
        <v>342</v>
      </c>
      <c r="H492" s="81" t="s">
        <v>299</v>
      </c>
      <c r="I492" s="81" t="s">
        <v>223</v>
      </c>
      <c r="J492" s="81" t="s">
        <v>223</v>
      </c>
    </row>
    <row r="493" spans="1:10" x14ac:dyDescent="0.2">
      <c r="A493" s="79">
        <v>44690</v>
      </c>
      <c r="B493" s="76">
        <v>44680</v>
      </c>
      <c r="C493" s="80">
        <v>3</v>
      </c>
      <c r="D493" s="81" t="s">
        <v>349</v>
      </c>
      <c r="E493" s="81" t="s">
        <v>223</v>
      </c>
      <c r="F493" s="81" t="s">
        <v>341</v>
      </c>
      <c r="G493" s="81" t="s">
        <v>342</v>
      </c>
      <c r="H493" s="81" t="s">
        <v>299</v>
      </c>
      <c r="I493" s="81" t="s">
        <v>223</v>
      </c>
      <c r="J493" s="81" t="s">
        <v>223</v>
      </c>
    </row>
    <row r="494" spans="1:10" x14ac:dyDescent="0.2">
      <c r="A494" s="79">
        <v>44690</v>
      </c>
      <c r="B494" s="76">
        <v>44683</v>
      </c>
      <c r="C494" s="80">
        <v>1</v>
      </c>
      <c r="D494" s="81" t="s">
        <v>349</v>
      </c>
      <c r="E494" s="81" t="s">
        <v>223</v>
      </c>
      <c r="F494" s="81" t="s">
        <v>341</v>
      </c>
      <c r="G494" s="81" t="s">
        <v>342</v>
      </c>
      <c r="H494" s="81" t="s">
        <v>299</v>
      </c>
      <c r="I494" s="81" t="s">
        <v>223</v>
      </c>
      <c r="J494" s="81" t="s">
        <v>223</v>
      </c>
    </row>
    <row r="495" spans="1:10" x14ac:dyDescent="0.2">
      <c r="A495" s="79">
        <v>44690</v>
      </c>
      <c r="B495" s="76">
        <v>44684</v>
      </c>
      <c r="C495" s="80">
        <v>1</v>
      </c>
      <c r="D495" s="81" t="s">
        <v>349</v>
      </c>
      <c r="E495" s="81" t="s">
        <v>223</v>
      </c>
      <c r="F495" s="81" t="s">
        <v>341</v>
      </c>
      <c r="G495" s="81" t="s">
        <v>342</v>
      </c>
      <c r="H495" s="81" t="s">
        <v>299</v>
      </c>
      <c r="I495" s="81" t="s">
        <v>223</v>
      </c>
      <c r="J495" s="81" t="s">
        <v>223</v>
      </c>
    </row>
    <row r="496" spans="1:10" x14ac:dyDescent="0.2">
      <c r="A496" s="79">
        <v>44690</v>
      </c>
      <c r="B496" s="76">
        <v>44685</v>
      </c>
      <c r="C496" s="80">
        <v>1</v>
      </c>
      <c r="D496" s="81" t="s">
        <v>349</v>
      </c>
      <c r="E496" s="81" t="s">
        <v>223</v>
      </c>
      <c r="F496" s="81" t="s">
        <v>341</v>
      </c>
      <c r="G496" s="81" t="s">
        <v>342</v>
      </c>
      <c r="H496" s="81" t="s">
        <v>299</v>
      </c>
      <c r="I496" s="81" t="s">
        <v>223</v>
      </c>
      <c r="J496" s="81" t="s">
        <v>223</v>
      </c>
    </row>
    <row r="497" spans="1:10" x14ac:dyDescent="0.2">
      <c r="A497" s="79">
        <v>44690</v>
      </c>
      <c r="B497" s="76">
        <v>44686</v>
      </c>
      <c r="C497" s="80">
        <v>2</v>
      </c>
      <c r="D497" s="81" t="s">
        <v>349</v>
      </c>
      <c r="E497" s="81" t="s">
        <v>223</v>
      </c>
      <c r="F497" s="81" t="s">
        <v>341</v>
      </c>
      <c r="G497" s="81" t="s">
        <v>342</v>
      </c>
      <c r="H497" s="81" t="s">
        <v>299</v>
      </c>
      <c r="I497" s="81" t="s">
        <v>223</v>
      </c>
      <c r="J497" s="81" t="s">
        <v>223</v>
      </c>
    </row>
    <row r="498" spans="1:10" x14ac:dyDescent="0.2">
      <c r="A498" s="79">
        <v>44690</v>
      </c>
      <c r="B498" s="76">
        <v>44687</v>
      </c>
      <c r="C498" s="80">
        <v>1</v>
      </c>
      <c r="D498" s="81" t="s">
        <v>349</v>
      </c>
      <c r="E498" s="81" t="s">
        <v>223</v>
      </c>
      <c r="F498" s="81" t="s">
        <v>341</v>
      </c>
      <c r="G498" s="81" t="s">
        <v>342</v>
      </c>
      <c r="H498" s="81" t="s">
        <v>299</v>
      </c>
      <c r="I498" s="81" t="s">
        <v>223</v>
      </c>
      <c r="J498" s="81" t="s">
        <v>223</v>
      </c>
    </row>
    <row r="499" spans="1:10" x14ac:dyDescent="0.2">
      <c r="A499" s="79">
        <v>44727</v>
      </c>
      <c r="B499" s="76">
        <v>44721</v>
      </c>
      <c r="C499" s="80">
        <v>2</v>
      </c>
      <c r="D499" s="81" t="s">
        <v>349</v>
      </c>
      <c r="E499" s="81" t="s">
        <v>223</v>
      </c>
      <c r="F499" s="81" t="s">
        <v>341</v>
      </c>
      <c r="G499" s="81" t="s">
        <v>342</v>
      </c>
      <c r="H499" s="81" t="s">
        <v>299</v>
      </c>
      <c r="I499" s="81" t="s">
        <v>223</v>
      </c>
      <c r="J499" s="81" t="s">
        <v>223</v>
      </c>
    </row>
    <row r="500" spans="1:10" x14ac:dyDescent="0.2">
      <c r="A500" s="79">
        <v>44727</v>
      </c>
      <c r="B500" s="76">
        <v>44722</v>
      </c>
      <c r="C500" s="80">
        <v>8</v>
      </c>
      <c r="D500" s="81" t="s">
        <v>349</v>
      </c>
      <c r="E500" s="81" t="s">
        <v>223</v>
      </c>
      <c r="F500" s="81" t="s">
        <v>341</v>
      </c>
      <c r="G500" s="81" t="s">
        <v>342</v>
      </c>
      <c r="H500" s="81" t="s">
        <v>299</v>
      </c>
      <c r="I500" s="81" t="s">
        <v>223</v>
      </c>
      <c r="J500" s="81" t="s">
        <v>223</v>
      </c>
    </row>
    <row r="501" spans="1:10" x14ac:dyDescent="0.2">
      <c r="A501" s="79">
        <v>44727</v>
      </c>
      <c r="B501" s="76">
        <v>44725</v>
      </c>
      <c r="C501" s="80">
        <v>8</v>
      </c>
      <c r="D501" s="81" t="s">
        <v>349</v>
      </c>
      <c r="E501" s="81" t="s">
        <v>223</v>
      </c>
      <c r="F501" s="81" t="s">
        <v>341</v>
      </c>
      <c r="G501" s="81" t="s">
        <v>342</v>
      </c>
      <c r="H501" s="81" t="s">
        <v>299</v>
      </c>
      <c r="I501" s="81" t="s">
        <v>223</v>
      </c>
      <c r="J501" s="81" t="s">
        <v>223</v>
      </c>
    </row>
    <row r="502" spans="1:10" x14ac:dyDescent="0.2">
      <c r="A502" s="79">
        <v>44727</v>
      </c>
      <c r="B502" s="76">
        <v>44726</v>
      </c>
      <c r="C502" s="80">
        <v>4</v>
      </c>
      <c r="D502" s="81" t="s">
        <v>349</v>
      </c>
      <c r="E502" s="81" t="s">
        <v>223</v>
      </c>
      <c r="F502" s="81" t="s">
        <v>341</v>
      </c>
      <c r="G502" s="81" t="s">
        <v>342</v>
      </c>
      <c r="H502" s="81" t="s">
        <v>299</v>
      </c>
      <c r="I502" s="81" t="s">
        <v>223</v>
      </c>
      <c r="J502" s="81" t="s">
        <v>223</v>
      </c>
    </row>
    <row r="503" spans="1:10" x14ac:dyDescent="0.2">
      <c r="A503" s="79">
        <v>44727</v>
      </c>
      <c r="B503" s="76">
        <v>44727</v>
      </c>
      <c r="C503" s="80">
        <v>4</v>
      </c>
      <c r="D503" s="81" t="s">
        <v>349</v>
      </c>
      <c r="E503" s="81" t="s">
        <v>223</v>
      </c>
      <c r="F503" s="81" t="s">
        <v>341</v>
      </c>
      <c r="G503" s="81" t="s">
        <v>342</v>
      </c>
      <c r="H503" s="81" t="s">
        <v>299</v>
      </c>
      <c r="I503" s="81" t="s">
        <v>223</v>
      </c>
      <c r="J503" s="81" t="s">
        <v>223</v>
      </c>
    </row>
    <row r="504" spans="1:10" x14ac:dyDescent="0.2">
      <c r="A504" s="79">
        <v>44728</v>
      </c>
      <c r="B504" s="76">
        <v>44728</v>
      </c>
      <c r="C504" s="80">
        <v>4</v>
      </c>
      <c r="D504" s="81" t="s">
        <v>349</v>
      </c>
      <c r="E504" s="81" t="s">
        <v>223</v>
      </c>
      <c r="F504" s="81" t="s">
        <v>341</v>
      </c>
      <c r="G504" s="81" t="s">
        <v>342</v>
      </c>
      <c r="H504" s="81" t="s">
        <v>299</v>
      </c>
      <c r="I504" s="81" t="s">
        <v>223</v>
      </c>
      <c r="J504" s="81" t="s">
        <v>223</v>
      </c>
    </row>
    <row r="505" spans="1:10" x14ac:dyDescent="0.2">
      <c r="A505" s="79">
        <v>44729</v>
      </c>
      <c r="B505" s="76">
        <v>44729</v>
      </c>
      <c r="C505" s="80">
        <v>8</v>
      </c>
      <c r="D505" s="81" t="s">
        <v>349</v>
      </c>
      <c r="E505" s="81" t="s">
        <v>223</v>
      </c>
      <c r="F505" s="81" t="s">
        <v>341</v>
      </c>
      <c r="G505" s="81" t="s">
        <v>342</v>
      </c>
      <c r="H505" s="81" t="s">
        <v>299</v>
      </c>
      <c r="I505" s="81" t="s">
        <v>223</v>
      </c>
      <c r="J505" s="81" t="s">
        <v>223</v>
      </c>
    </row>
    <row r="506" spans="1:10" x14ac:dyDescent="0.2">
      <c r="A506" s="79">
        <v>44735</v>
      </c>
      <c r="B506" s="76">
        <v>44732</v>
      </c>
      <c r="C506" s="80">
        <v>8</v>
      </c>
      <c r="D506" s="81" t="s">
        <v>349</v>
      </c>
      <c r="E506" s="81" t="s">
        <v>223</v>
      </c>
      <c r="F506" s="81" t="s">
        <v>341</v>
      </c>
      <c r="G506" s="81" t="s">
        <v>342</v>
      </c>
      <c r="H506" s="81" t="s">
        <v>299</v>
      </c>
      <c r="I506" s="81" t="s">
        <v>223</v>
      </c>
      <c r="J506" s="81" t="s">
        <v>223</v>
      </c>
    </row>
    <row r="507" spans="1:10" x14ac:dyDescent="0.2">
      <c r="A507" s="79">
        <v>44735</v>
      </c>
      <c r="B507" s="76">
        <v>44733</v>
      </c>
      <c r="C507" s="80">
        <v>8</v>
      </c>
      <c r="D507" s="81" t="s">
        <v>349</v>
      </c>
      <c r="E507" s="81" t="s">
        <v>223</v>
      </c>
      <c r="F507" s="81" t="s">
        <v>341</v>
      </c>
      <c r="G507" s="81" t="s">
        <v>342</v>
      </c>
      <c r="H507" s="81" t="s">
        <v>299</v>
      </c>
      <c r="I507" s="81" t="s">
        <v>223</v>
      </c>
      <c r="J507" s="81" t="s">
        <v>223</v>
      </c>
    </row>
    <row r="508" spans="1:10" x14ac:dyDescent="0.2">
      <c r="A508" s="79">
        <v>44735</v>
      </c>
      <c r="B508" s="76">
        <v>44734</v>
      </c>
      <c r="C508" s="80">
        <v>4</v>
      </c>
      <c r="D508" s="81" t="s">
        <v>349</v>
      </c>
      <c r="E508" s="81" t="s">
        <v>223</v>
      </c>
      <c r="F508" s="81" t="s">
        <v>341</v>
      </c>
      <c r="G508" s="81" t="s">
        <v>342</v>
      </c>
      <c r="H508" s="81" t="s">
        <v>299</v>
      </c>
      <c r="I508" s="81" t="s">
        <v>223</v>
      </c>
      <c r="J508" s="81" t="s">
        <v>223</v>
      </c>
    </row>
    <row r="509" spans="1:10" x14ac:dyDescent="0.2">
      <c r="A509" s="79">
        <v>44735</v>
      </c>
      <c r="B509" s="76">
        <v>44735</v>
      </c>
      <c r="C509" s="80">
        <v>7</v>
      </c>
      <c r="D509" s="81" t="s">
        <v>349</v>
      </c>
      <c r="E509" s="81" t="s">
        <v>223</v>
      </c>
      <c r="F509" s="81" t="s">
        <v>341</v>
      </c>
      <c r="G509" s="81" t="s">
        <v>342</v>
      </c>
      <c r="H509" s="81" t="s">
        <v>299</v>
      </c>
      <c r="I509" s="81" t="s">
        <v>223</v>
      </c>
      <c r="J509" s="81" t="s">
        <v>223</v>
      </c>
    </row>
    <row r="510" spans="1:10" x14ac:dyDescent="0.2">
      <c r="A510" s="79">
        <v>44742</v>
      </c>
      <c r="B510" s="76">
        <v>44736</v>
      </c>
      <c r="C510" s="80">
        <v>8</v>
      </c>
      <c r="D510" s="81" t="s">
        <v>349</v>
      </c>
      <c r="E510" s="81" t="s">
        <v>223</v>
      </c>
      <c r="F510" s="81" t="s">
        <v>341</v>
      </c>
      <c r="G510" s="81" t="s">
        <v>342</v>
      </c>
      <c r="H510" s="81" t="s">
        <v>299</v>
      </c>
      <c r="I510" s="81" t="s">
        <v>223</v>
      </c>
      <c r="J510" s="81" t="s">
        <v>223</v>
      </c>
    </row>
    <row r="511" spans="1:10" x14ac:dyDescent="0.2">
      <c r="A511" s="79">
        <v>44742</v>
      </c>
      <c r="B511" s="76">
        <v>44739</v>
      </c>
      <c r="C511" s="80">
        <v>8</v>
      </c>
      <c r="D511" s="81" t="s">
        <v>349</v>
      </c>
      <c r="E511" s="81" t="s">
        <v>223</v>
      </c>
      <c r="F511" s="81" t="s">
        <v>341</v>
      </c>
      <c r="G511" s="81" t="s">
        <v>342</v>
      </c>
      <c r="H511" s="81" t="s">
        <v>299</v>
      </c>
      <c r="I511" s="81" t="s">
        <v>223</v>
      </c>
      <c r="J511" s="81" t="s">
        <v>223</v>
      </c>
    </row>
    <row r="512" spans="1:10" x14ac:dyDescent="0.2">
      <c r="A512" s="79">
        <v>44742</v>
      </c>
      <c r="B512" s="76">
        <v>44740</v>
      </c>
      <c r="C512" s="80">
        <v>8</v>
      </c>
      <c r="D512" s="81" t="s">
        <v>349</v>
      </c>
      <c r="E512" s="81" t="s">
        <v>223</v>
      </c>
      <c r="F512" s="81" t="s">
        <v>341</v>
      </c>
      <c r="G512" s="81" t="s">
        <v>342</v>
      </c>
      <c r="H512" s="81" t="s">
        <v>299</v>
      </c>
      <c r="I512" s="81" t="s">
        <v>223</v>
      </c>
      <c r="J512" s="81" t="s">
        <v>223</v>
      </c>
    </row>
    <row r="513" spans="1:10" x14ac:dyDescent="0.2">
      <c r="A513" s="79">
        <v>44742</v>
      </c>
      <c r="B513" s="76">
        <v>44741</v>
      </c>
      <c r="C513" s="80">
        <v>8</v>
      </c>
      <c r="D513" s="81" t="s">
        <v>349</v>
      </c>
      <c r="E513" s="81" t="s">
        <v>223</v>
      </c>
      <c r="F513" s="81" t="s">
        <v>341</v>
      </c>
      <c r="G513" s="81" t="s">
        <v>342</v>
      </c>
      <c r="H513" s="81" t="s">
        <v>299</v>
      </c>
      <c r="I513" s="81" t="s">
        <v>223</v>
      </c>
      <c r="J513" s="81" t="s">
        <v>223</v>
      </c>
    </row>
    <row r="514" spans="1:10" x14ac:dyDescent="0.2">
      <c r="A514" s="79">
        <v>44742</v>
      </c>
      <c r="B514" s="76">
        <v>44742</v>
      </c>
      <c r="C514" s="80">
        <v>8</v>
      </c>
      <c r="D514" s="81" t="s">
        <v>349</v>
      </c>
      <c r="E514" s="81" t="s">
        <v>223</v>
      </c>
      <c r="F514" s="81" t="s">
        <v>341</v>
      </c>
      <c r="G514" s="81" t="s">
        <v>342</v>
      </c>
      <c r="H514" s="81" t="s">
        <v>299</v>
      </c>
      <c r="I514" s="81" t="s">
        <v>223</v>
      </c>
      <c r="J514" s="81" t="s">
        <v>223</v>
      </c>
    </row>
    <row r="515" spans="1:10" x14ac:dyDescent="0.2">
      <c r="A515" s="79">
        <v>44743</v>
      </c>
      <c r="B515" s="76">
        <v>44743</v>
      </c>
      <c r="C515" s="80">
        <v>8</v>
      </c>
      <c r="D515" s="81" t="s">
        <v>349</v>
      </c>
      <c r="E515" s="81" t="s">
        <v>223</v>
      </c>
      <c r="F515" s="81" t="s">
        <v>341</v>
      </c>
      <c r="G515" s="81" t="s">
        <v>342</v>
      </c>
      <c r="H515" s="81" t="s">
        <v>299</v>
      </c>
      <c r="I515" s="81" t="s">
        <v>223</v>
      </c>
      <c r="J515" s="81" t="s">
        <v>223</v>
      </c>
    </row>
    <row r="516" spans="1:10" x14ac:dyDescent="0.2">
      <c r="A516" s="79">
        <v>44753</v>
      </c>
      <c r="B516" s="76">
        <v>44747</v>
      </c>
      <c r="C516" s="80">
        <v>6</v>
      </c>
      <c r="D516" s="81" t="s">
        <v>349</v>
      </c>
      <c r="E516" s="81" t="s">
        <v>223</v>
      </c>
      <c r="F516" s="81" t="s">
        <v>341</v>
      </c>
      <c r="G516" s="81" t="s">
        <v>342</v>
      </c>
      <c r="H516" s="81" t="s">
        <v>299</v>
      </c>
      <c r="I516" s="81" t="s">
        <v>223</v>
      </c>
      <c r="J516" s="81" t="s">
        <v>223</v>
      </c>
    </row>
    <row r="517" spans="1:10" x14ac:dyDescent="0.2">
      <c r="A517" s="79">
        <v>44753</v>
      </c>
      <c r="B517" s="76">
        <v>44748</v>
      </c>
      <c r="C517" s="80">
        <v>6</v>
      </c>
      <c r="D517" s="81" t="s">
        <v>349</v>
      </c>
      <c r="E517" s="81" t="s">
        <v>223</v>
      </c>
      <c r="F517" s="81" t="s">
        <v>341</v>
      </c>
      <c r="G517" s="81" t="s">
        <v>342</v>
      </c>
      <c r="H517" s="81" t="s">
        <v>299</v>
      </c>
      <c r="I517" s="81" t="s">
        <v>223</v>
      </c>
      <c r="J517" s="81" t="s">
        <v>223</v>
      </c>
    </row>
    <row r="518" spans="1:10" x14ac:dyDescent="0.2">
      <c r="A518" s="79">
        <v>44753</v>
      </c>
      <c r="B518" s="76">
        <v>44749</v>
      </c>
      <c r="C518" s="80">
        <v>6</v>
      </c>
      <c r="D518" s="81" t="s">
        <v>349</v>
      </c>
      <c r="E518" s="81" t="s">
        <v>223</v>
      </c>
      <c r="F518" s="81" t="s">
        <v>341</v>
      </c>
      <c r="G518" s="81" t="s">
        <v>342</v>
      </c>
      <c r="H518" s="81" t="s">
        <v>299</v>
      </c>
      <c r="I518" s="81" t="s">
        <v>223</v>
      </c>
      <c r="J518" s="81" t="s">
        <v>223</v>
      </c>
    </row>
    <row r="519" spans="1:10" x14ac:dyDescent="0.2">
      <c r="A519" s="79">
        <v>44753</v>
      </c>
      <c r="B519" s="76">
        <v>44750</v>
      </c>
      <c r="C519" s="80">
        <v>7</v>
      </c>
      <c r="D519" s="81" t="s">
        <v>349</v>
      </c>
      <c r="E519" s="81" t="s">
        <v>223</v>
      </c>
      <c r="F519" s="81" t="s">
        <v>341</v>
      </c>
      <c r="G519" s="81" t="s">
        <v>342</v>
      </c>
      <c r="H519" s="81" t="s">
        <v>299</v>
      </c>
      <c r="I519" s="81" t="s">
        <v>223</v>
      </c>
      <c r="J519" s="81" t="s">
        <v>223</v>
      </c>
    </row>
    <row r="520" spans="1:10" x14ac:dyDescent="0.2">
      <c r="A520" s="79">
        <v>44760</v>
      </c>
      <c r="B520" s="76">
        <v>44753</v>
      </c>
      <c r="C520" s="80">
        <v>5</v>
      </c>
      <c r="D520" s="81" t="s">
        <v>349</v>
      </c>
      <c r="E520" s="81" t="s">
        <v>223</v>
      </c>
      <c r="F520" s="81" t="s">
        <v>341</v>
      </c>
      <c r="G520" s="81" t="s">
        <v>342</v>
      </c>
      <c r="H520" s="81" t="s">
        <v>299</v>
      </c>
      <c r="I520" s="81" t="s">
        <v>223</v>
      </c>
      <c r="J520" s="81" t="s">
        <v>223</v>
      </c>
    </row>
    <row r="521" spans="1:10" x14ac:dyDescent="0.2">
      <c r="A521" s="79">
        <v>44760</v>
      </c>
      <c r="B521" s="76">
        <v>44754</v>
      </c>
      <c r="C521" s="80">
        <v>6</v>
      </c>
      <c r="D521" s="81" t="s">
        <v>349</v>
      </c>
      <c r="E521" s="81" t="s">
        <v>223</v>
      </c>
      <c r="F521" s="81" t="s">
        <v>341</v>
      </c>
      <c r="G521" s="81" t="s">
        <v>342</v>
      </c>
      <c r="H521" s="81" t="s">
        <v>299</v>
      </c>
      <c r="I521" s="81" t="s">
        <v>223</v>
      </c>
      <c r="J521" s="81" t="s">
        <v>223</v>
      </c>
    </row>
    <row r="522" spans="1:10" x14ac:dyDescent="0.2">
      <c r="A522" s="79">
        <v>44760</v>
      </c>
      <c r="B522" s="76">
        <v>44756</v>
      </c>
      <c r="C522" s="80">
        <v>6</v>
      </c>
      <c r="D522" s="81" t="s">
        <v>349</v>
      </c>
      <c r="E522" s="81" t="s">
        <v>223</v>
      </c>
      <c r="F522" s="81" t="s">
        <v>341</v>
      </c>
      <c r="G522" s="81" t="s">
        <v>342</v>
      </c>
      <c r="H522" s="81" t="s">
        <v>299</v>
      </c>
      <c r="I522" s="81" t="s">
        <v>223</v>
      </c>
      <c r="J522" s="81" t="s">
        <v>223</v>
      </c>
    </row>
    <row r="523" spans="1:10" x14ac:dyDescent="0.2">
      <c r="A523" s="79">
        <v>44760</v>
      </c>
      <c r="B523" s="76">
        <v>44757</v>
      </c>
      <c r="C523" s="80">
        <v>6</v>
      </c>
      <c r="D523" s="81" t="s">
        <v>349</v>
      </c>
      <c r="E523" s="81" t="s">
        <v>223</v>
      </c>
      <c r="F523" s="81" t="s">
        <v>341</v>
      </c>
      <c r="G523" s="81" t="s">
        <v>342</v>
      </c>
      <c r="H523" s="81" t="s">
        <v>299</v>
      </c>
      <c r="I523" s="81" t="s">
        <v>223</v>
      </c>
      <c r="J523" s="81" t="s">
        <v>223</v>
      </c>
    </row>
    <row r="524" spans="1:10" x14ac:dyDescent="0.2">
      <c r="A524" s="79">
        <v>44774</v>
      </c>
      <c r="B524" s="76">
        <v>44760</v>
      </c>
      <c r="C524" s="80">
        <v>6</v>
      </c>
      <c r="D524" s="81" t="s">
        <v>349</v>
      </c>
      <c r="E524" s="81" t="s">
        <v>223</v>
      </c>
      <c r="F524" s="81" t="s">
        <v>341</v>
      </c>
      <c r="G524" s="81" t="s">
        <v>342</v>
      </c>
      <c r="H524" s="81" t="s">
        <v>299</v>
      </c>
      <c r="I524" s="81" t="s">
        <v>223</v>
      </c>
      <c r="J524" s="81" t="s">
        <v>223</v>
      </c>
    </row>
    <row r="525" spans="1:10" x14ac:dyDescent="0.2">
      <c r="A525" s="79">
        <v>44774</v>
      </c>
      <c r="B525" s="76">
        <v>44761</v>
      </c>
      <c r="C525" s="80">
        <v>6</v>
      </c>
      <c r="D525" s="81" t="s">
        <v>349</v>
      </c>
      <c r="E525" s="81" t="s">
        <v>223</v>
      </c>
      <c r="F525" s="81" t="s">
        <v>341</v>
      </c>
      <c r="G525" s="81" t="s">
        <v>342</v>
      </c>
      <c r="H525" s="81" t="s">
        <v>299</v>
      </c>
      <c r="I525" s="81" t="s">
        <v>223</v>
      </c>
      <c r="J525" s="81" t="s">
        <v>223</v>
      </c>
    </row>
    <row r="526" spans="1:10" x14ac:dyDescent="0.2">
      <c r="A526" s="79">
        <v>44774</v>
      </c>
      <c r="B526" s="76">
        <v>44762</v>
      </c>
      <c r="C526" s="80">
        <v>6</v>
      </c>
      <c r="D526" s="81" t="s">
        <v>349</v>
      </c>
      <c r="E526" s="81" t="s">
        <v>223</v>
      </c>
      <c r="F526" s="81" t="s">
        <v>341</v>
      </c>
      <c r="G526" s="81" t="s">
        <v>342</v>
      </c>
      <c r="H526" s="81" t="s">
        <v>299</v>
      </c>
      <c r="I526" s="81" t="s">
        <v>223</v>
      </c>
      <c r="J526" s="81" t="s">
        <v>223</v>
      </c>
    </row>
    <row r="527" spans="1:10" x14ac:dyDescent="0.2">
      <c r="A527" s="79">
        <v>44774</v>
      </c>
      <c r="B527" s="76">
        <v>44763</v>
      </c>
      <c r="C527" s="80">
        <v>6</v>
      </c>
      <c r="D527" s="81" t="s">
        <v>349</v>
      </c>
      <c r="E527" s="81" t="s">
        <v>223</v>
      </c>
      <c r="F527" s="81" t="s">
        <v>341</v>
      </c>
      <c r="G527" s="81" t="s">
        <v>342</v>
      </c>
      <c r="H527" s="81" t="s">
        <v>299</v>
      </c>
      <c r="I527" s="81" t="s">
        <v>223</v>
      </c>
      <c r="J527" s="81" t="s">
        <v>223</v>
      </c>
    </row>
    <row r="528" spans="1:10" x14ac:dyDescent="0.2">
      <c r="A528" s="79">
        <v>44774</v>
      </c>
      <c r="B528" s="76">
        <v>44764</v>
      </c>
      <c r="C528" s="80">
        <v>6</v>
      </c>
      <c r="D528" s="81" t="s">
        <v>349</v>
      </c>
      <c r="E528" s="81" t="s">
        <v>223</v>
      </c>
      <c r="F528" s="81" t="s">
        <v>341</v>
      </c>
      <c r="G528" s="81" t="s">
        <v>342</v>
      </c>
      <c r="H528" s="81" t="s">
        <v>299</v>
      </c>
      <c r="I528" s="81" t="s">
        <v>223</v>
      </c>
      <c r="J528" s="81" t="s">
        <v>223</v>
      </c>
    </row>
    <row r="529" spans="1:10" x14ac:dyDescent="0.2">
      <c r="A529" s="79">
        <v>44774</v>
      </c>
      <c r="B529" s="76">
        <v>44767</v>
      </c>
      <c r="C529" s="80">
        <v>6</v>
      </c>
      <c r="D529" s="81" t="s">
        <v>349</v>
      </c>
      <c r="E529" s="81" t="s">
        <v>223</v>
      </c>
      <c r="F529" s="81" t="s">
        <v>341</v>
      </c>
      <c r="G529" s="81" t="s">
        <v>342</v>
      </c>
      <c r="H529" s="81" t="s">
        <v>299</v>
      </c>
      <c r="I529" s="81" t="s">
        <v>223</v>
      </c>
      <c r="J529" s="81" t="s">
        <v>223</v>
      </c>
    </row>
    <row r="530" spans="1:10" x14ac:dyDescent="0.2">
      <c r="A530" s="79">
        <v>44774</v>
      </c>
      <c r="B530" s="76">
        <v>44768</v>
      </c>
      <c r="C530" s="80">
        <v>6</v>
      </c>
      <c r="D530" s="81" t="s">
        <v>349</v>
      </c>
      <c r="E530" s="81" t="s">
        <v>223</v>
      </c>
      <c r="F530" s="81" t="s">
        <v>341</v>
      </c>
      <c r="G530" s="81" t="s">
        <v>342</v>
      </c>
      <c r="H530" s="81" t="s">
        <v>299</v>
      </c>
      <c r="I530" s="81" t="s">
        <v>223</v>
      </c>
      <c r="J530" s="81" t="s">
        <v>223</v>
      </c>
    </row>
    <row r="531" spans="1:10" x14ac:dyDescent="0.2">
      <c r="A531" s="79">
        <v>44774</v>
      </c>
      <c r="B531" s="76">
        <v>44769</v>
      </c>
      <c r="C531" s="80">
        <v>6</v>
      </c>
      <c r="D531" s="81" t="s">
        <v>349</v>
      </c>
      <c r="E531" s="81" t="s">
        <v>223</v>
      </c>
      <c r="F531" s="81" t="s">
        <v>341</v>
      </c>
      <c r="G531" s="81" t="s">
        <v>342</v>
      </c>
      <c r="H531" s="81" t="s">
        <v>299</v>
      </c>
      <c r="I531" s="81" t="s">
        <v>223</v>
      </c>
      <c r="J531" s="81" t="s">
        <v>223</v>
      </c>
    </row>
    <row r="532" spans="1:10" x14ac:dyDescent="0.2">
      <c r="A532" s="79">
        <v>44774</v>
      </c>
      <c r="B532" s="76">
        <v>44770</v>
      </c>
      <c r="C532" s="80">
        <v>4</v>
      </c>
      <c r="D532" s="81" t="s">
        <v>349</v>
      </c>
      <c r="E532" s="81" t="s">
        <v>223</v>
      </c>
      <c r="F532" s="81" t="s">
        <v>341</v>
      </c>
      <c r="G532" s="81" t="s">
        <v>342</v>
      </c>
      <c r="H532" s="81" t="s">
        <v>299</v>
      </c>
      <c r="I532" s="81" t="s">
        <v>223</v>
      </c>
      <c r="J532" s="81" t="s">
        <v>223</v>
      </c>
    </row>
    <row r="533" spans="1:10" x14ac:dyDescent="0.2">
      <c r="A533" s="79">
        <v>44774</v>
      </c>
      <c r="B533" s="76">
        <v>44771</v>
      </c>
      <c r="C533" s="80">
        <v>4</v>
      </c>
      <c r="D533" s="81" t="s">
        <v>349</v>
      </c>
      <c r="E533" s="81" t="s">
        <v>223</v>
      </c>
      <c r="F533" s="81" t="s">
        <v>341</v>
      </c>
      <c r="G533" s="81" t="s">
        <v>342</v>
      </c>
      <c r="H533" s="81" t="s">
        <v>299</v>
      </c>
      <c r="I533" s="81" t="s">
        <v>223</v>
      </c>
      <c r="J533" s="81" t="s">
        <v>223</v>
      </c>
    </row>
    <row r="534" spans="1:10" x14ac:dyDescent="0.2">
      <c r="A534" s="79">
        <v>44785</v>
      </c>
      <c r="B534" s="76">
        <v>44774</v>
      </c>
      <c r="C534" s="80">
        <v>6</v>
      </c>
      <c r="D534" s="81" t="s">
        <v>349</v>
      </c>
      <c r="E534" s="81" t="s">
        <v>223</v>
      </c>
      <c r="F534" s="81" t="s">
        <v>341</v>
      </c>
      <c r="G534" s="81" t="s">
        <v>342</v>
      </c>
      <c r="H534" s="81" t="s">
        <v>299</v>
      </c>
      <c r="I534" s="81" t="s">
        <v>223</v>
      </c>
      <c r="J534" s="81" t="s">
        <v>223</v>
      </c>
    </row>
    <row r="535" spans="1:10" x14ac:dyDescent="0.2">
      <c r="A535" s="79">
        <v>44785</v>
      </c>
      <c r="B535" s="76">
        <v>44775</v>
      </c>
      <c r="C535" s="80">
        <v>6</v>
      </c>
      <c r="D535" s="81" t="s">
        <v>349</v>
      </c>
      <c r="E535" s="81" t="s">
        <v>223</v>
      </c>
      <c r="F535" s="81" t="s">
        <v>341</v>
      </c>
      <c r="G535" s="81" t="s">
        <v>342</v>
      </c>
      <c r="H535" s="81" t="s">
        <v>299</v>
      </c>
      <c r="I535" s="81" t="s">
        <v>223</v>
      </c>
      <c r="J535" s="81" t="s">
        <v>223</v>
      </c>
    </row>
    <row r="536" spans="1:10" x14ac:dyDescent="0.2">
      <c r="A536" s="79">
        <v>44785</v>
      </c>
      <c r="B536" s="76">
        <v>44776</v>
      </c>
      <c r="C536" s="80">
        <v>6</v>
      </c>
      <c r="D536" s="81" t="s">
        <v>349</v>
      </c>
      <c r="E536" s="81" t="s">
        <v>223</v>
      </c>
      <c r="F536" s="81" t="s">
        <v>341</v>
      </c>
      <c r="G536" s="81" t="s">
        <v>342</v>
      </c>
      <c r="H536" s="81" t="s">
        <v>299</v>
      </c>
      <c r="I536" s="81" t="s">
        <v>223</v>
      </c>
      <c r="J536" s="81" t="s">
        <v>223</v>
      </c>
    </row>
    <row r="537" spans="1:10" x14ac:dyDescent="0.2">
      <c r="A537" s="79">
        <v>44785</v>
      </c>
      <c r="B537" s="76">
        <v>44777</v>
      </c>
      <c r="C537" s="80">
        <v>6</v>
      </c>
      <c r="D537" s="81" t="s">
        <v>349</v>
      </c>
      <c r="E537" s="81" t="s">
        <v>223</v>
      </c>
      <c r="F537" s="81" t="s">
        <v>341</v>
      </c>
      <c r="G537" s="81" t="s">
        <v>342</v>
      </c>
      <c r="H537" s="81" t="s">
        <v>299</v>
      </c>
      <c r="I537" s="81" t="s">
        <v>223</v>
      </c>
      <c r="J537" s="81" t="s">
        <v>223</v>
      </c>
    </row>
    <row r="538" spans="1:10" x14ac:dyDescent="0.2">
      <c r="A538" s="79">
        <v>44785</v>
      </c>
      <c r="B538" s="76">
        <v>44778</v>
      </c>
      <c r="C538" s="80">
        <v>6</v>
      </c>
      <c r="D538" s="81" t="s">
        <v>349</v>
      </c>
      <c r="E538" s="81" t="s">
        <v>223</v>
      </c>
      <c r="F538" s="81" t="s">
        <v>341</v>
      </c>
      <c r="G538" s="81" t="s">
        <v>342</v>
      </c>
      <c r="H538" s="81" t="s">
        <v>299</v>
      </c>
      <c r="I538" s="81" t="s">
        <v>223</v>
      </c>
      <c r="J538" s="81" t="s">
        <v>223</v>
      </c>
    </row>
    <row r="539" spans="1:10" x14ac:dyDescent="0.2">
      <c r="A539" s="79">
        <v>44785</v>
      </c>
      <c r="B539" s="76">
        <v>44781</v>
      </c>
      <c r="C539" s="80">
        <v>6</v>
      </c>
      <c r="D539" s="81" t="s">
        <v>349</v>
      </c>
      <c r="E539" s="81" t="s">
        <v>223</v>
      </c>
      <c r="F539" s="81" t="s">
        <v>341</v>
      </c>
      <c r="G539" s="81" t="s">
        <v>342</v>
      </c>
      <c r="H539" s="81" t="s">
        <v>299</v>
      </c>
      <c r="I539" s="81" t="s">
        <v>223</v>
      </c>
      <c r="J539" s="81" t="s">
        <v>223</v>
      </c>
    </row>
    <row r="540" spans="1:10" x14ac:dyDescent="0.2">
      <c r="A540" s="79">
        <v>44785</v>
      </c>
      <c r="B540" s="76">
        <v>44782</v>
      </c>
      <c r="C540" s="80">
        <v>6</v>
      </c>
      <c r="D540" s="81" t="s">
        <v>349</v>
      </c>
      <c r="E540" s="81" t="s">
        <v>223</v>
      </c>
      <c r="F540" s="81" t="s">
        <v>341</v>
      </c>
      <c r="G540" s="81" t="s">
        <v>342</v>
      </c>
      <c r="H540" s="81" t="s">
        <v>299</v>
      </c>
      <c r="I540" s="81" t="s">
        <v>223</v>
      </c>
      <c r="J540" s="81" t="s">
        <v>223</v>
      </c>
    </row>
    <row r="541" spans="1:10" x14ac:dyDescent="0.2">
      <c r="A541" s="79">
        <v>44785</v>
      </c>
      <c r="B541" s="76">
        <v>44783</v>
      </c>
      <c r="C541" s="80">
        <v>3</v>
      </c>
      <c r="D541" s="81" t="s">
        <v>349</v>
      </c>
      <c r="E541" s="81" t="s">
        <v>223</v>
      </c>
      <c r="F541" s="81" t="s">
        <v>341</v>
      </c>
      <c r="G541" s="81" t="s">
        <v>342</v>
      </c>
      <c r="H541" s="81" t="s">
        <v>299</v>
      </c>
      <c r="I541" s="81" t="s">
        <v>223</v>
      </c>
      <c r="J541" s="81" t="s">
        <v>223</v>
      </c>
    </row>
    <row r="542" spans="1:10" x14ac:dyDescent="0.2">
      <c r="A542" s="79">
        <v>44785</v>
      </c>
      <c r="B542" s="76">
        <v>44784</v>
      </c>
      <c r="C542" s="80">
        <v>6</v>
      </c>
      <c r="D542" s="81" t="s">
        <v>349</v>
      </c>
      <c r="E542" s="81" t="s">
        <v>223</v>
      </c>
      <c r="F542" s="81" t="s">
        <v>341</v>
      </c>
      <c r="G542" s="81" t="s">
        <v>342</v>
      </c>
      <c r="H542" s="81" t="s">
        <v>299</v>
      </c>
      <c r="I542" s="81" t="s">
        <v>223</v>
      </c>
      <c r="J542" s="81" t="s">
        <v>223</v>
      </c>
    </row>
    <row r="543" spans="1:10" x14ac:dyDescent="0.2">
      <c r="A543" s="79">
        <v>44785</v>
      </c>
      <c r="B543" s="76">
        <v>44785</v>
      </c>
      <c r="C543" s="80">
        <v>6</v>
      </c>
      <c r="D543" s="81" t="s">
        <v>349</v>
      </c>
      <c r="E543" s="81" t="s">
        <v>223</v>
      </c>
      <c r="F543" s="81" t="s">
        <v>341</v>
      </c>
      <c r="G543" s="81" t="s">
        <v>342</v>
      </c>
      <c r="H543" s="81" t="s">
        <v>299</v>
      </c>
      <c r="I543" s="81" t="s">
        <v>223</v>
      </c>
      <c r="J543" s="81" t="s">
        <v>223</v>
      </c>
    </row>
    <row r="544" spans="1:10" x14ac:dyDescent="0.2">
      <c r="A544" s="79">
        <v>44798</v>
      </c>
      <c r="B544" s="76">
        <v>44788</v>
      </c>
      <c r="C544" s="80">
        <v>6</v>
      </c>
      <c r="D544" s="81" t="s">
        <v>349</v>
      </c>
      <c r="E544" s="81" t="s">
        <v>223</v>
      </c>
      <c r="F544" s="81" t="s">
        <v>341</v>
      </c>
      <c r="G544" s="81" t="s">
        <v>342</v>
      </c>
      <c r="H544" s="81" t="s">
        <v>299</v>
      </c>
      <c r="I544" s="81" t="s">
        <v>223</v>
      </c>
      <c r="J544" s="81" t="s">
        <v>223</v>
      </c>
    </row>
    <row r="545" spans="1:10" x14ac:dyDescent="0.2">
      <c r="A545" s="79">
        <v>44798</v>
      </c>
      <c r="B545" s="76">
        <v>44789</v>
      </c>
      <c r="C545" s="80">
        <v>6</v>
      </c>
      <c r="D545" s="81" t="s">
        <v>349</v>
      </c>
      <c r="E545" s="81" t="s">
        <v>223</v>
      </c>
      <c r="F545" s="81" t="s">
        <v>341</v>
      </c>
      <c r="G545" s="81" t="s">
        <v>342</v>
      </c>
      <c r="H545" s="81" t="s">
        <v>299</v>
      </c>
      <c r="I545" s="81" t="s">
        <v>223</v>
      </c>
      <c r="J545" s="81" t="s">
        <v>223</v>
      </c>
    </row>
    <row r="546" spans="1:10" x14ac:dyDescent="0.2">
      <c r="A546" s="79">
        <v>44798</v>
      </c>
      <c r="B546" s="76">
        <v>44790</v>
      </c>
      <c r="C546" s="80">
        <v>6</v>
      </c>
      <c r="D546" s="81" t="s">
        <v>349</v>
      </c>
      <c r="E546" s="81" t="s">
        <v>223</v>
      </c>
      <c r="F546" s="81" t="s">
        <v>341</v>
      </c>
      <c r="G546" s="81" t="s">
        <v>342</v>
      </c>
      <c r="H546" s="81" t="s">
        <v>299</v>
      </c>
      <c r="I546" s="81" t="s">
        <v>223</v>
      </c>
      <c r="J546" s="81" t="s">
        <v>223</v>
      </c>
    </row>
    <row r="547" spans="1:10" x14ac:dyDescent="0.2">
      <c r="A547" s="79">
        <v>44798</v>
      </c>
      <c r="B547" s="76">
        <v>44791</v>
      </c>
      <c r="C547" s="80">
        <v>6</v>
      </c>
      <c r="D547" s="81" t="s">
        <v>349</v>
      </c>
      <c r="E547" s="81" t="s">
        <v>223</v>
      </c>
      <c r="F547" s="81" t="s">
        <v>341</v>
      </c>
      <c r="G547" s="81" t="s">
        <v>342</v>
      </c>
      <c r="H547" s="81" t="s">
        <v>299</v>
      </c>
      <c r="I547" s="81" t="s">
        <v>223</v>
      </c>
      <c r="J547" s="81" t="s">
        <v>223</v>
      </c>
    </row>
    <row r="548" spans="1:10" x14ac:dyDescent="0.2">
      <c r="A548" s="79">
        <v>44798</v>
      </c>
      <c r="B548" s="76">
        <v>44792</v>
      </c>
      <c r="C548" s="80">
        <v>6</v>
      </c>
      <c r="D548" s="81" t="s">
        <v>349</v>
      </c>
      <c r="E548" s="81" t="s">
        <v>223</v>
      </c>
      <c r="F548" s="81" t="s">
        <v>341</v>
      </c>
      <c r="G548" s="81" t="s">
        <v>342</v>
      </c>
      <c r="H548" s="81" t="s">
        <v>299</v>
      </c>
      <c r="I548" s="81" t="s">
        <v>223</v>
      </c>
      <c r="J548" s="81" t="s">
        <v>223</v>
      </c>
    </row>
    <row r="549" spans="1:10" x14ac:dyDescent="0.2">
      <c r="A549" s="79">
        <v>44798</v>
      </c>
      <c r="B549" s="76">
        <v>44795</v>
      </c>
      <c r="C549" s="80">
        <v>3</v>
      </c>
      <c r="D549" s="81" t="s">
        <v>349</v>
      </c>
      <c r="E549" s="81" t="s">
        <v>223</v>
      </c>
      <c r="F549" s="81" t="s">
        <v>341</v>
      </c>
      <c r="G549" s="81" t="s">
        <v>342</v>
      </c>
      <c r="H549" s="81" t="s">
        <v>299</v>
      </c>
      <c r="I549" s="81" t="s">
        <v>223</v>
      </c>
      <c r="J549" s="81" t="s">
        <v>223</v>
      </c>
    </row>
    <row r="550" spans="1:10" x14ac:dyDescent="0.2">
      <c r="A550" s="79">
        <v>44706</v>
      </c>
      <c r="B550" s="76">
        <v>44641</v>
      </c>
      <c r="C550" s="80">
        <v>4</v>
      </c>
      <c r="D550" s="81" t="s">
        <v>359</v>
      </c>
      <c r="E550" s="81" t="s">
        <v>223</v>
      </c>
      <c r="F550" s="81" t="s">
        <v>347</v>
      </c>
      <c r="G550" s="81" t="s">
        <v>348</v>
      </c>
      <c r="H550" s="81" t="s">
        <v>324</v>
      </c>
      <c r="I550" s="81" t="s">
        <v>223</v>
      </c>
      <c r="J550" s="81" t="s">
        <v>223</v>
      </c>
    </row>
    <row r="551" spans="1:10" x14ac:dyDescent="0.2">
      <c r="A551" s="79">
        <v>44732</v>
      </c>
      <c r="B551" s="76">
        <v>44725</v>
      </c>
      <c r="C551" s="80">
        <v>3</v>
      </c>
      <c r="D551" s="81" t="s">
        <v>359</v>
      </c>
      <c r="E551" s="81" t="s">
        <v>223</v>
      </c>
      <c r="F551" s="81" t="s">
        <v>347</v>
      </c>
      <c r="G551" s="81" t="s">
        <v>348</v>
      </c>
      <c r="H551" s="81" t="s">
        <v>324</v>
      </c>
      <c r="I551" s="81" t="s">
        <v>223</v>
      </c>
      <c r="J551" s="81" t="s">
        <v>223</v>
      </c>
    </row>
    <row r="552" spans="1:10" x14ac:dyDescent="0.2">
      <c r="A552" s="79">
        <v>44732</v>
      </c>
      <c r="B552" s="76">
        <v>44726</v>
      </c>
      <c r="C552" s="80">
        <v>2</v>
      </c>
      <c r="D552" s="81" t="s">
        <v>359</v>
      </c>
      <c r="E552" s="81" t="s">
        <v>223</v>
      </c>
      <c r="F552" s="81" t="s">
        <v>347</v>
      </c>
      <c r="G552" s="81" t="s">
        <v>348</v>
      </c>
      <c r="H552" s="81" t="s">
        <v>324</v>
      </c>
      <c r="I552" s="81" t="s">
        <v>223</v>
      </c>
      <c r="J552" s="81" t="s">
        <v>223</v>
      </c>
    </row>
    <row r="553" spans="1:10" x14ac:dyDescent="0.2">
      <c r="A553" s="79">
        <v>44732</v>
      </c>
      <c r="B553" s="76">
        <v>44727</v>
      </c>
      <c r="C553" s="80">
        <v>2</v>
      </c>
      <c r="D553" s="81" t="s">
        <v>359</v>
      </c>
      <c r="E553" s="81" t="s">
        <v>223</v>
      </c>
      <c r="F553" s="81" t="s">
        <v>347</v>
      </c>
      <c r="G553" s="81" t="s">
        <v>348</v>
      </c>
      <c r="H553" s="81" t="s">
        <v>324</v>
      </c>
      <c r="I553" s="81" t="s">
        <v>223</v>
      </c>
      <c r="J553" s="81" t="s">
        <v>223</v>
      </c>
    </row>
    <row r="554" spans="1:10" x14ac:dyDescent="0.2">
      <c r="A554" s="79">
        <v>44732</v>
      </c>
      <c r="B554" s="76">
        <v>44729</v>
      </c>
      <c r="C554" s="80">
        <v>2</v>
      </c>
      <c r="D554" s="81" t="s">
        <v>359</v>
      </c>
      <c r="E554" s="81" t="s">
        <v>223</v>
      </c>
      <c r="F554" s="81" t="s">
        <v>347</v>
      </c>
      <c r="G554" s="81" t="s">
        <v>348</v>
      </c>
      <c r="H554" s="81" t="s">
        <v>324</v>
      </c>
      <c r="I554" s="81" t="s">
        <v>223</v>
      </c>
      <c r="J554" s="81" t="s">
        <v>223</v>
      </c>
    </row>
    <row r="555" spans="1:10" x14ac:dyDescent="0.2">
      <c r="A555" s="79">
        <v>44732</v>
      </c>
      <c r="B555" s="76">
        <v>44732</v>
      </c>
      <c r="C555" s="80">
        <v>1</v>
      </c>
      <c r="D555" s="81" t="s">
        <v>359</v>
      </c>
      <c r="E555" s="81" t="s">
        <v>223</v>
      </c>
      <c r="F555" s="81" t="s">
        <v>347</v>
      </c>
      <c r="G555" s="81" t="s">
        <v>348</v>
      </c>
      <c r="H555" s="81" t="s">
        <v>324</v>
      </c>
      <c r="I555" s="81" t="s">
        <v>223</v>
      </c>
      <c r="J555" s="81" t="s">
        <v>223</v>
      </c>
    </row>
    <row r="556" spans="1:10" x14ac:dyDescent="0.2">
      <c r="A556" s="79">
        <v>44741</v>
      </c>
      <c r="B556" s="76">
        <v>44733</v>
      </c>
      <c r="C556" s="80">
        <v>2</v>
      </c>
      <c r="D556" s="81" t="s">
        <v>359</v>
      </c>
      <c r="E556" s="81" t="s">
        <v>223</v>
      </c>
      <c r="F556" s="81" t="s">
        <v>347</v>
      </c>
      <c r="G556" s="81" t="s">
        <v>348</v>
      </c>
      <c r="H556" s="81" t="s">
        <v>324</v>
      </c>
      <c r="I556" s="81" t="s">
        <v>223</v>
      </c>
      <c r="J556" s="81" t="s">
        <v>223</v>
      </c>
    </row>
    <row r="557" spans="1:10" x14ac:dyDescent="0.2">
      <c r="A557" s="79">
        <v>44741</v>
      </c>
      <c r="B557" s="76">
        <v>44734</v>
      </c>
      <c r="C557" s="80">
        <v>2</v>
      </c>
      <c r="D557" s="81" t="s">
        <v>359</v>
      </c>
      <c r="E557" s="81" t="s">
        <v>223</v>
      </c>
      <c r="F557" s="81" t="s">
        <v>347</v>
      </c>
      <c r="G557" s="81" t="s">
        <v>348</v>
      </c>
      <c r="H557" s="81" t="s">
        <v>324</v>
      </c>
      <c r="I557" s="81" t="s">
        <v>223</v>
      </c>
      <c r="J557" s="81" t="s">
        <v>223</v>
      </c>
    </row>
    <row r="558" spans="1:10" x14ac:dyDescent="0.2">
      <c r="A558" s="79">
        <v>44741</v>
      </c>
      <c r="B558" s="76">
        <v>44735</v>
      </c>
      <c r="C558" s="80">
        <v>2</v>
      </c>
      <c r="D558" s="81" t="s">
        <v>359</v>
      </c>
      <c r="E558" s="81" t="s">
        <v>223</v>
      </c>
      <c r="F558" s="81" t="s">
        <v>347</v>
      </c>
      <c r="G558" s="81" t="s">
        <v>348</v>
      </c>
      <c r="H558" s="81" t="s">
        <v>324</v>
      </c>
      <c r="I558" s="81" t="s">
        <v>223</v>
      </c>
      <c r="J558" s="81" t="s">
        <v>223</v>
      </c>
    </row>
    <row r="559" spans="1:10" x14ac:dyDescent="0.2">
      <c r="A559" s="79">
        <v>44741</v>
      </c>
      <c r="B559" s="76">
        <v>44736</v>
      </c>
      <c r="C559" s="80">
        <v>2</v>
      </c>
      <c r="D559" s="81" t="s">
        <v>359</v>
      </c>
      <c r="E559" s="81" t="s">
        <v>223</v>
      </c>
      <c r="F559" s="81" t="s">
        <v>347</v>
      </c>
      <c r="G559" s="81" t="s">
        <v>348</v>
      </c>
      <c r="H559" s="81" t="s">
        <v>324</v>
      </c>
      <c r="I559" s="81" t="s">
        <v>223</v>
      </c>
      <c r="J559" s="81" t="s">
        <v>223</v>
      </c>
    </row>
    <row r="560" spans="1:10" x14ac:dyDescent="0.2">
      <c r="A560" s="79">
        <v>44741</v>
      </c>
      <c r="B560" s="76">
        <v>44739</v>
      </c>
      <c r="C560" s="80">
        <v>5</v>
      </c>
      <c r="D560" s="81" t="s">
        <v>359</v>
      </c>
      <c r="E560" s="81" t="s">
        <v>223</v>
      </c>
      <c r="F560" s="81" t="s">
        <v>347</v>
      </c>
      <c r="G560" s="81" t="s">
        <v>348</v>
      </c>
      <c r="H560" s="81" t="s">
        <v>324</v>
      </c>
      <c r="I560" s="81" t="s">
        <v>223</v>
      </c>
      <c r="J560" s="81" t="s">
        <v>223</v>
      </c>
    </row>
    <row r="561" spans="1:10" x14ac:dyDescent="0.2">
      <c r="A561" s="79">
        <v>44741</v>
      </c>
      <c r="B561" s="76">
        <v>44740</v>
      </c>
      <c r="C561" s="80">
        <v>2</v>
      </c>
      <c r="D561" s="81" t="s">
        <v>359</v>
      </c>
      <c r="E561" s="81" t="s">
        <v>223</v>
      </c>
      <c r="F561" s="81" t="s">
        <v>347</v>
      </c>
      <c r="G561" s="81" t="s">
        <v>348</v>
      </c>
      <c r="H561" s="81" t="s">
        <v>324</v>
      </c>
      <c r="I561" s="81" t="s">
        <v>223</v>
      </c>
      <c r="J561" s="81" t="s">
        <v>223</v>
      </c>
    </row>
    <row r="562" spans="1:10" x14ac:dyDescent="0.2">
      <c r="A562" s="79">
        <v>44741</v>
      </c>
      <c r="B562" s="76">
        <v>44741</v>
      </c>
      <c r="C562" s="80">
        <v>2</v>
      </c>
      <c r="D562" s="81" t="s">
        <v>359</v>
      </c>
      <c r="E562" s="81" t="s">
        <v>223</v>
      </c>
      <c r="F562" s="81" t="s">
        <v>347</v>
      </c>
      <c r="G562" s="81" t="s">
        <v>348</v>
      </c>
      <c r="H562" s="81" t="s">
        <v>324</v>
      </c>
      <c r="I562" s="81" t="s">
        <v>223</v>
      </c>
      <c r="J562" s="81" t="s">
        <v>223</v>
      </c>
    </row>
    <row r="563" spans="1:10" x14ac:dyDescent="0.2">
      <c r="A563" s="79">
        <v>44743</v>
      </c>
      <c r="B563" s="76">
        <v>44742</v>
      </c>
      <c r="C563" s="80">
        <v>3</v>
      </c>
      <c r="D563" s="81" t="s">
        <v>359</v>
      </c>
      <c r="E563" s="81" t="s">
        <v>223</v>
      </c>
      <c r="F563" s="81" t="s">
        <v>347</v>
      </c>
      <c r="G563" s="81" t="s">
        <v>348</v>
      </c>
      <c r="H563" s="81" t="s">
        <v>324</v>
      </c>
      <c r="I563" s="81" t="s">
        <v>223</v>
      </c>
      <c r="J563" s="81" t="s">
        <v>223</v>
      </c>
    </row>
    <row r="564" spans="1:10" x14ac:dyDescent="0.2">
      <c r="A564" s="79">
        <v>44770</v>
      </c>
      <c r="B564" s="76">
        <v>44747</v>
      </c>
      <c r="C564" s="80">
        <v>1</v>
      </c>
      <c r="D564" s="81" t="s">
        <v>359</v>
      </c>
      <c r="E564" s="81" t="s">
        <v>223</v>
      </c>
      <c r="F564" s="81" t="s">
        <v>347</v>
      </c>
      <c r="G564" s="81" t="s">
        <v>348</v>
      </c>
      <c r="H564" s="81" t="s">
        <v>324</v>
      </c>
      <c r="I564" s="81" t="s">
        <v>223</v>
      </c>
      <c r="J564" s="81" t="s">
        <v>223</v>
      </c>
    </row>
    <row r="565" spans="1:10" x14ac:dyDescent="0.2">
      <c r="A565" s="79">
        <v>44770</v>
      </c>
      <c r="B565" s="76">
        <v>44748</v>
      </c>
      <c r="C565" s="80">
        <v>1</v>
      </c>
      <c r="D565" s="81" t="s">
        <v>359</v>
      </c>
      <c r="E565" s="81" t="s">
        <v>223</v>
      </c>
      <c r="F565" s="81" t="s">
        <v>347</v>
      </c>
      <c r="G565" s="81" t="s">
        <v>348</v>
      </c>
      <c r="H565" s="81" t="s">
        <v>324</v>
      </c>
      <c r="I565" s="81" t="s">
        <v>223</v>
      </c>
      <c r="J565" s="81" t="s">
        <v>223</v>
      </c>
    </row>
    <row r="566" spans="1:10" x14ac:dyDescent="0.2">
      <c r="A566" s="79">
        <v>44770</v>
      </c>
      <c r="B566" s="76">
        <v>44749</v>
      </c>
      <c r="C566" s="80">
        <v>1</v>
      </c>
      <c r="D566" s="81" t="s">
        <v>359</v>
      </c>
      <c r="E566" s="81" t="s">
        <v>223</v>
      </c>
      <c r="F566" s="81" t="s">
        <v>347</v>
      </c>
      <c r="G566" s="81" t="s">
        <v>348</v>
      </c>
      <c r="H566" s="81" t="s">
        <v>324</v>
      </c>
      <c r="I566" s="81" t="s">
        <v>223</v>
      </c>
      <c r="J566" s="81" t="s">
        <v>223</v>
      </c>
    </row>
    <row r="567" spans="1:10" x14ac:dyDescent="0.2">
      <c r="A567" s="79">
        <v>44770</v>
      </c>
      <c r="B567" s="76">
        <v>44750</v>
      </c>
      <c r="C567" s="80">
        <v>1</v>
      </c>
      <c r="D567" s="81" t="s">
        <v>359</v>
      </c>
      <c r="E567" s="81" t="s">
        <v>223</v>
      </c>
      <c r="F567" s="81" t="s">
        <v>347</v>
      </c>
      <c r="G567" s="81" t="s">
        <v>348</v>
      </c>
      <c r="H567" s="81" t="s">
        <v>324</v>
      </c>
      <c r="I567" s="81" t="s">
        <v>223</v>
      </c>
      <c r="J567" s="81" t="s">
        <v>223</v>
      </c>
    </row>
    <row r="568" spans="1:10" x14ac:dyDescent="0.2">
      <c r="A568" s="79">
        <v>44770</v>
      </c>
      <c r="B568" s="76">
        <v>44753</v>
      </c>
      <c r="C568" s="80">
        <v>2</v>
      </c>
      <c r="D568" s="81" t="s">
        <v>359</v>
      </c>
      <c r="E568" s="81" t="s">
        <v>223</v>
      </c>
      <c r="F568" s="81" t="s">
        <v>347</v>
      </c>
      <c r="G568" s="81" t="s">
        <v>348</v>
      </c>
      <c r="H568" s="81" t="s">
        <v>324</v>
      </c>
      <c r="I568" s="81" t="s">
        <v>223</v>
      </c>
      <c r="J568" s="81" t="s">
        <v>223</v>
      </c>
    </row>
    <row r="569" spans="1:10" x14ac:dyDescent="0.2">
      <c r="A569" s="79">
        <v>44770</v>
      </c>
      <c r="B569" s="76">
        <v>44754</v>
      </c>
      <c r="C569" s="80">
        <v>2</v>
      </c>
      <c r="D569" s="81" t="s">
        <v>359</v>
      </c>
      <c r="E569" s="81" t="s">
        <v>223</v>
      </c>
      <c r="F569" s="81" t="s">
        <v>347</v>
      </c>
      <c r="G569" s="81" t="s">
        <v>348</v>
      </c>
      <c r="H569" s="81" t="s">
        <v>324</v>
      </c>
      <c r="I569" s="81" t="s">
        <v>223</v>
      </c>
      <c r="J569" s="81" t="s">
        <v>223</v>
      </c>
    </row>
    <row r="570" spans="1:10" x14ac:dyDescent="0.2">
      <c r="A570" s="79">
        <v>44770</v>
      </c>
      <c r="B570" s="76">
        <v>44755</v>
      </c>
      <c r="C570" s="80">
        <v>2</v>
      </c>
      <c r="D570" s="81" t="s">
        <v>359</v>
      </c>
      <c r="E570" s="81" t="s">
        <v>223</v>
      </c>
      <c r="F570" s="81" t="s">
        <v>347</v>
      </c>
      <c r="G570" s="81" t="s">
        <v>348</v>
      </c>
      <c r="H570" s="81" t="s">
        <v>324</v>
      </c>
      <c r="I570" s="81" t="s">
        <v>223</v>
      </c>
      <c r="J570" s="81" t="s">
        <v>223</v>
      </c>
    </row>
    <row r="571" spans="1:10" x14ac:dyDescent="0.2">
      <c r="A571" s="79">
        <v>44770</v>
      </c>
      <c r="B571" s="76">
        <v>44760</v>
      </c>
      <c r="C571" s="80">
        <v>3</v>
      </c>
      <c r="D571" s="81" t="s">
        <v>359</v>
      </c>
      <c r="E571" s="81" t="s">
        <v>223</v>
      </c>
      <c r="F571" s="81" t="s">
        <v>347</v>
      </c>
      <c r="G571" s="81" t="s">
        <v>348</v>
      </c>
      <c r="H571" s="81" t="s">
        <v>324</v>
      </c>
      <c r="I571" s="81" t="s">
        <v>223</v>
      </c>
      <c r="J571" s="81" t="s">
        <v>223</v>
      </c>
    </row>
    <row r="572" spans="1:10" x14ac:dyDescent="0.2">
      <c r="A572" s="79">
        <v>44770</v>
      </c>
      <c r="B572" s="76">
        <v>44761</v>
      </c>
      <c r="C572" s="80">
        <v>1</v>
      </c>
      <c r="D572" s="81" t="s">
        <v>359</v>
      </c>
      <c r="E572" s="81" t="s">
        <v>223</v>
      </c>
      <c r="F572" s="81" t="s">
        <v>347</v>
      </c>
      <c r="G572" s="81" t="s">
        <v>348</v>
      </c>
      <c r="H572" s="81" t="s">
        <v>324</v>
      </c>
      <c r="I572" s="81" t="s">
        <v>223</v>
      </c>
      <c r="J572" s="81" t="s">
        <v>223</v>
      </c>
    </row>
    <row r="573" spans="1:10" x14ac:dyDescent="0.2">
      <c r="A573" s="79">
        <v>44770</v>
      </c>
      <c r="B573" s="76">
        <v>44762</v>
      </c>
      <c r="C573" s="80">
        <v>1</v>
      </c>
      <c r="D573" s="81" t="s">
        <v>359</v>
      </c>
      <c r="E573" s="81" t="s">
        <v>223</v>
      </c>
      <c r="F573" s="81" t="s">
        <v>347</v>
      </c>
      <c r="G573" s="81" t="s">
        <v>348</v>
      </c>
      <c r="H573" s="81" t="s">
        <v>324</v>
      </c>
      <c r="I573" s="81" t="s">
        <v>223</v>
      </c>
      <c r="J573" s="81" t="s">
        <v>223</v>
      </c>
    </row>
    <row r="574" spans="1:10" x14ac:dyDescent="0.2">
      <c r="A574" s="79">
        <v>44770</v>
      </c>
      <c r="B574" s="76">
        <v>44763</v>
      </c>
      <c r="C574" s="80">
        <v>1</v>
      </c>
      <c r="D574" s="81" t="s">
        <v>359</v>
      </c>
      <c r="E574" s="81" t="s">
        <v>223</v>
      </c>
      <c r="F574" s="81" t="s">
        <v>347</v>
      </c>
      <c r="G574" s="81" t="s">
        <v>348</v>
      </c>
      <c r="H574" s="81" t="s">
        <v>324</v>
      </c>
      <c r="I574" s="81" t="s">
        <v>223</v>
      </c>
      <c r="J574" s="81" t="s">
        <v>223</v>
      </c>
    </row>
    <row r="575" spans="1:10" x14ac:dyDescent="0.2">
      <c r="A575" s="79">
        <v>44770</v>
      </c>
      <c r="B575" s="76">
        <v>44768</v>
      </c>
      <c r="C575" s="80">
        <v>2</v>
      </c>
      <c r="D575" s="81" t="s">
        <v>359</v>
      </c>
      <c r="E575" s="81" t="s">
        <v>223</v>
      </c>
      <c r="F575" s="81" t="s">
        <v>347</v>
      </c>
      <c r="G575" s="81" t="s">
        <v>348</v>
      </c>
      <c r="H575" s="81" t="s">
        <v>324</v>
      </c>
      <c r="I575" s="81" t="s">
        <v>223</v>
      </c>
      <c r="J575" s="81" t="s">
        <v>223</v>
      </c>
    </row>
    <row r="576" spans="1:10" x14ac:dyDescent="0.2">
      <c r="A576" s="79">
        <v>44770</v>
      </c>
      <c r="B576" s="76">
        <v>44769</v>
      </c>
      <c r="C576" s="80">
        <v>1</v>
      </c>
      <c r="D576" s="81" t="s">
        <v>359</v>
      </c>
      <c r="E576" s="81" t="s">
        <v>223</v>
      </c>
      <c r="F576" s="81" t="s">
        <v>347</v>
      </c>
      <c r="G576" s="81" t="s">
        <v>348</v>
      </c>
      <c r="H576" s="81" t="s">
        <v>324</v>
      </c>
      <c r="I576" s="81" t="s">
        <v>223</v>
      </c>
      <c r="J576" s="81" t="s">
        <v>223</v>
      </c>
    </row>
    <row r="577" spans="1:10" x14ac:dyDescent="0.2">
      <c r="A577" s="79">
        <v>44770</v>
      </c>
      <c r="B577" s="76">
        <v>44770</v>
      </c>
      <c r="C577" s="80">
        <v>1</v>
      </c>
      <c r="D577" s="81" t="s">
        <v>359</v>
      </c>
      <c r="E577" s="81" t="s">
        <v>223</v>
      </c>
      <c r="F577" s="81" t="s">
        <v>347</v>
      </c>
      <c r="G577" s="81" t="s">
        <v>348</v>
      </c>
      <c r="H577" s="81" t="s">
        <v>324</v>
      </c>
      <c r="I577" s="81" t="s">
        <v>223</v>
      </c>
      <c r="J577" s="81" t="s">
        <v>223</v>
      </c>
    </row>
    <row r="578" spans="1:10" x14ac:dyDescent="0.2">
      <c r="A578" s="79">
        <v>44790</v>
      </c>
      <c r="B578" s="76">
        <v>44774</v>
      </c>
      <c r="C578" s="80">
        <v>2</v>
      </c>
      <c r="D578" s="81" t="s">
        <v>359</v>
      </c>
      <c r="E578" s="81" t="s">
        <v>223</v>
      </c>
      <c r="F578" s="81" t="s">
        <v>347</v>
      </c>
      <c r="G578" s="81" t="s">
        <v>348</v>
      </c>
      <c r="H578" s="81" t="s">
        <v>324</v>
      </c>
      <c r="I578" s="81" t="s">
        <v>223</v>
      </c>
      <c r="J578" s="81" t="s">
        <v>223</v>
      </c>
    </row>
    <row r="579" spans="1:10" x14ac:dyDescent="0.2">
      <c r="A579" s="79">
        <v>44790</v>
      </c>
      <c r="B579" s="76">
        <v>44775</v>
      </c>
      <c r="C579" s="80">
        <v>2</v>
      </c>
      <c r="D579" s="81" t="s">
        <v>359</v>
      </c>
      <c r="E579" s="81" t="s">
        <v>223</v>
      </c>
      <c r="F579" s="81" t="s">
        <v>347</v>
      </c>
      <c r="G579" s="81" t="s">
        <v>348</v>
      </c>
      <c r="H579" s="81" t="s">
        <v>324</v>
      </c>
      <c r="I579" s="81" t="s">
        <v>223</v>
      </c>
      <c r="J579" s="81" t="s">
        <v>223</v>
      </c>
    </row>
    <row r="580" spans="1:10" x14ac:dyDescent="0.2">
      <c r="A580" s="79">
        <v>44790</v>
      </c>
      <c r="B580" s="76">
        <v>44776</v>
      </c>
      <c r="C580" s="80">
        <v>2</v>
      </c>
      <c r="D580" s="81" t="s">
        <v>359</v>
      </c>
      <c r="E580" s="81" t="s">
        <v>223</v>
      </c>
      <c r="F580" s="81" t="s">
        <v>347</v>
      </c>
      <c r="G580" s="81" t="s">
        <v>348</v>
      </c>
      <c r="H580" s="81" t="s">
        <v>324</v>
      </c>
      <c r="I580" s="81" t="s">
        <v>223</v>
      </c>
      <c r="J580" s="81" t="s">
        <v>223</v>
      </c>
    </row>
    <row r="581" spans="1:10" x14ac:dyDescent="0.2">
      <c r="A581" s="79">
        <v>44790</v>
      </c>
      <c r="B581" s="76">
        <v>44781</v>
      </c>
      <c r="C581" s="80">
        <v>2</v>
      </c>
      <c r="D581" s="81" t="s">
        <v>359</v>
      </c>
      <c r="E581" s="81" t="s">
        <v>223</v>
      </c>
      <c r="F581" s="81" t="s">
        <v>347</v>
      </c>
      <c r="G581" s="81" t="s">
        <v>348</v>
      </c>
      <c r="H581" s="81" t="s">
        <v>324</v>
      </c>
      <c r="I581" s="81" t="s">
        <v>223</v>
      </c>
      <c r="J581" s="81" t="s">
        <v>223</v>
      </c>
    </row>
    <row r="582" spans="1:10" x14ac:dyDescent="0.2">
      <c r="A582" s="79">
        <v>44790</v>
      </c>
      <c r="B582" s="76">
        <v>44782</v>
      </c>
      <c r="C582" s="80">
        <v>2</v>
      </c>
      <c r="D582" s="81" t="s">
        <v>359</v>
      </c>
      <c r="E582" s="81" t="s">
        <v>223</v>
      </c>
      <c r="F582" s="81" t="s">
        <v>347</v>
      </c>
      <c r="G582" s="81" t="s">
        <v>348</v>
      </c>
      <c r="H582" s="81" t="s">
        <v>324</v>
      </c>
      <c r="I582" s="81" t="s">
        <v>223</v>
      </c>
      <c r="J582" s="81" t="s">
        <v>223</v>
      </c>
    </row>
    <row r="583" spans="1:10" x14ac:dyDescent="0.2">
      <c r="A583" s="79">
        <v>44790</v>
      </c>
      <c r="B583" s="76">
        <v>44783</v>
      </c>
      <c r="C583" s="80">
        <v>1</v>
      </c>
      <c r="D583" s="81" t="s">
        <v>359</v>
      </c>
      <c r="E583" s="81" t="s">
        <v>223</v>
      </c>
      <c r="F583" s="81" t="s">
        <v>347</v>
      </c>
      <c r="G583" s="81" t="s">
        <v>348</v>
      </c>
      <c r="H583" s="81" t="s">
        <v>324</v>
      </c>
      <c r="I583" s="81" t="s">
        <v>223</v>
      </c>
      <c r="J583" s="81" t="s">
        <v>223</v>
      </c>
    </row>
    <row r="584" spans="1:10" x14ac:dyDescent="0.2">
      <c r="A584" s="79">
        <v>44790</v>
      </c>
      <c r="B584" s="76">
        <v>44784</v>
      </c>
      <c r="C584" s="80">
        <v>1</v>
      </c>
      <c r="D584" s="81" t="s">
        <v>359</v>
      </c>
      <c r="E584" s="81" t="s">
        <v>223</v>
      </c>
      <c r="F584" s="81" t="s">
        <v>347</v>
      </c>
      <c r="G584" s="81" t="s">
        <v>348</v>
      </c>
      <c r="H584" s="81" t="s">
        <v>324</v>
      </c>
      <c r="I584" s="81" t="s">
        <v>223</v>
      </c>
      <c r="J584" s="81" t="s">
        <v>223</v>
      </c>
    </row>
    <row r="585" spans="1:10" x14ac:dyDescent="0.2">
      <c r="A585" s="79">
        <v>44790</v>
      </c>
      <c r="B585" s="76">
        <v>44785</v>
      </c>
      <c r="C585" s="80">
        <v>1</v>
      </c>
      <c r="D585" s="81" t="s">
        <v>359</v>
      </c>
      <c r="E585" s="81" t="s">
        <v>223</v>
      </c>
      <c r="F585" s="81" t="s">
        <v>347</v>
      </c>
      <c r="G585" s="81" t="s">
        <v>348</v>
      </c>
      <c r="H585" s="81" t="s">
        <v>324</v>
      </c>
      <c r="I585" s="81" t="s">
        <v>223</v>
      </c>
      <c r="J585" s="81" t="s">
        <v>223</v>
      </c>
    </row>
    <row r="586" spans="1:10" x14ac:dyDescent="0.2">
      <c r="A586" s="79">
        <v>44799</v>
      </c>
      <c r="B586" s="76">
        <v>44788</v>
      </c>
      <c r="C586" s="80">
        <v>1</v>
      </c>
      <c r="D586" s="81" t="s">
        <v>360</v>
      </c>
      <c r="E586" s="81" t="s">
        <v>223</v>
      </c>
      <c r="F586" s="81" t="s">
        <v>347</v>
      </c>
      <c r="G586" s="81" t="s">
        <v>348</v>
      </c>
      <c r="H586" s="81" t="s">
        <v>324</v>
      </c>
      <c r="I586" s="81" t="s">
        <v>223</v>
      </c>
      <c r="J586" s="81" t="s">
        <v>223</v>
      </c>
    </row>
    <row r="587" spans="1:10" x14ac:dyDescent="0.2">
      <c r="A587" s="79">
        <v>44799</v>
      </c>
      <c r="B587" s="76">
        <v>44789</v>
      </c>
      <c r="C587" s="80">
        <v>1</v>
      </c>
      <c r="D587" s="81" t="s">
        <v>360</v>
      </c>
      <c r="E587" s="81" t="s">
        <v>223</v>
      </c>
      <c r="F587" s="81" t="s">
        <v>347</v>
      </c>
      <c r="G587" s="81" t="s">
        <v>348</v>
      </c>
      <c r="H587" s="81" t="s">
        <v>324</v>
      </c>
      <c r="I587" s="81" t="s">
        <v>223</v>
      </c>
      <c r="J587" s="81" t="s">
        <v>223</v>
      </c>
    </row>
    <row r="588" spans="1:10" x14ac:dyDescent="0.2">
      <c r="A588" s="79">
        <v>44799</v>
      </c>
      <c r="B588" s="76">
        <v>44790</v>
      </c>
      <c r="C588" s="80">
        <v>1</v>
      </c>
      <c r="D588" s="81" t="s">
        <v>360</v>
      </c>
      <c r="E588" s="81" t="s">
        <v>223</v>
      </c>
      <c r="F588" s="81" t="s">
        <v>347</v>
      </c>
      <c r="G588" s="81" t="s">
        <v>348</v>
      </c>
      <c r="H588" s="81" t="s">
        <v>324</v>
      </c>
      <c r="I588" s="81" t="s">
        <v>223</v>
      </c>
      <c r="J588" s="81" t="s">
        <v>223</v>
      </c>
    </row>
    <row r="589" spans="1:10" x14ac:dyDescent="0.2">
      <c r="A589" s="79">
        <v>44799</v>
      </c>
      <c r="B589" s="76">
        <v>44792</v>
      </c>
      <c r="C589" s="80">
        <v>2</v>
      </c>
      <c r="D589" s="81" t="s">
        <v>360</v>
      </c>
      <c r="E589" s="81" t="s">
        <v>223</v>
      </c>
      <c r="F589" s="81" t="s">
        <v>347</v>
      </c>
      <c r="G589" s="81" t="s">
        <v>348</v>
      </c>
      <c r="H589" s="81" t="s">
        <v>324</v>
      </c>
      <c r="I589" s="81" t="s">
        <v>223</v>
      </c>
      <c r="J589" s="81" t="s">
        <v>223</v>
      </c>
    </row>
    <row r="590" spans="1:10" x14ac:dyDescent="0.2">
      <c r="A590" s="79">
        <v>44764</v>
      </c>
      <c r="B590" s="76">
        <v>44760</v>
      </c>
      <c r="C590" s="80">
        <v>0.5</v>
      </c>
      <c r="D590" s="81" t="s">
        <v>361</v>
      </c>
      <c r="E590" s="81" t="s">
        <v>223</v>
      </c>
      <c r="F590" s="81" t="s">
        <v>347</v>
      </c>
      <c r="G590" s="81" t="s">
        <v>348</v>
      </c>
      <c r="H590" s="81" t="s">
        <v>324</v>
      </c>
      <c r="I590" s="81" t="s">
        <v>223</v>
      </c>
      <c r="J590" s="81" t="s">
        <v>223</v>
      </c>
    </row>
    <row r="591" spans="1:10" x14ac:dyDescent="0.2">
      <c r="A591" s="79">
        <v>44608</v>
      </c>
      <c r="B591" s="76">
        <v>44594</v>
      </c>
      <c r="C591" s="80">
        <v>1</v>
      </c>
      <c r="D591" s="81" t="s">
        <v>349</v>
      </c>
      <c r="E591" s="81" t="s">
        <v>223</v>
      </c>
      <c r="F591" s="81" t="s">
        <v>341</v>
      </c>
      <c r="G591" s="81" t="s">
        <v>342</v>
      </c>
      <c r="H591" s="81" t="s">
        <v>299</v>
      </c>
      <c r="I591" s="81" t="s">
        <v>223</v>
      </c>
      <c r="J591" s="81" t="s">
        <v>223</v>
      </c>
    </row>
    <row r="592" spans="1:10" x14ac:dyDescent="0.2">
      <c r="A592" s="79">
        <v>44608</v>
      </c>
      <c r="B592" s="76">
        <v>44599</v>
      </c>
      <c r="C592" s="80">
        <v>2</v>
      </c>
      <c r="D592" s="81" t="s">
        <v>349</v>
      </c>
      <c r="E592" s="81" t="s">
        <v>223</v>
      </c>
      <c r="F592" s="81" t="s">
        <v>341</v>
      </c>
      <c r="G592" s="81" t="s">
        <v>342</v>
      </c>
      <c r="H592" s="81" t="s">
        <v>299</v>
      </c>
      <c r="I592" s="81" t="s">
        <v>223</v>
      </c>
      <c r="J592" s="81" t="s">
        <v>223</v>
      </c>
    </row>
    <row r="593" spans="1:10" x14ac:dyDescent="0.2">
      <c r="A593" s="79">
        <v>44608</v>
      </c>
      <c r="B593" s="76">
        <v>44602</v>
      </c>
      <c r="C593" s="80">
        <v>2</v>
      </c>
      <c r="D593" s="81" t="s">
        <v>349</v>
      </c>
      <c r="E593" s="81" t="s">
        <v>223</v>
      </c>
      <c r="F593" s="81" t="s">
        <v>341</v>
      </c>
      <c r="G593" s="81" t="s">
        <v>342</v>
      </c>
      <c r="H593" s="81" t="s">
        <v>299</v>
      </c>
      <c r="I593" s="81" t="s">
        <v>223</v>
      </c>
      <c r="J593" s="81" t="s">
        <v>223</v>
      </c>
    </row>
    <row r="594" spans="1:10" x14ac:dyDescent="0.2">
      <c r="A594" s="79">
        <v>44608</v>
      </c>
      <c r="B594" s="76">
        <v>44606</v>
      </c>
      <c r="C594" s="80">
        <v>2</v>
      </c>
      <c r="D594" s="81" t="s">
        <v>349</v>
      </c>
      <c r="E594" s="81" t="s">
        <v>223</v>
      </c>
      <c r="F594" s="81" t="s">
        <v>341</v>
      </c>
      <c r="G594" s="81" t="s">
        <v>342</v>
      </c>
      <c r="H594" s="81" t="s">
        <v>299</v>
      </c>
      <c r="I594" s="81" t="s">
        <v>223</v>
      </c>
      <c r="J594" s="81" t="s">
        <v>223</v>
      </c>
    </row>
    <row r="595" spans="1:10" x14ac:dyDescent="0.2">
      <c r="A595" s="79">
        <v>44608</v>
      </c>
      <c r="B595" s="76">
        <v>44607</v>
      </c>
      <c r="C595" s="80">
        <v>1</v>
      </c>
      <c r="D595" s="81" t="s">
        <v>349</v>
      </c>
      <c r="E595" s="81" t="s">
        <v>223</v>
      </c>
      <c r="F595" s="81" t="s">
        <v>341</v>
      </c>
      <c r="G595" s="81" t="s">
        <v>342</v>
      </c>
      <c r="H595" s="81" t="s">
        <v>299</v>
      </c>
      <c r="I595" s="81" t="s">
        <v>223</v>
      </c>
      <c r="J595" s="81" t="s">
        <v>223</v>
      </c>
    </row>
    <row r="596" spans="1:10" x14ac:dyDescent="0.2">
      <c r="A596" s="79">
        <v>44620</v>
      </c>
      <c r="B596" s="76">
        <v>44613</v>
      </c>
      <c r="C596" s="80">
        <v>5</v>
      </c>
      <c r="D596" s="81" t="s">
        <v>349</v>
      </c>
      <c r="E596" s="81" t="s">
        <v>223</v>
      </c>
      <c r="F596" s="81" t="s">
        <v>341</v>
      </c>
      <c r="G596" s="81" t="s">
        <v>342</v>
      </c>
      <c r="H596" s="81" t="s">
        <v>299</v>
      </c>
      <c r="I596" s="81" t="s">
        <v>223</v>
      </c>
      <c r="J596" s="81" t="s">
        <v>223</v>
      </c>
    </row>
    <row r="597" spans="1:10" x14ac:dyDescent="0.2">
      <c r="A597" s="79">
        <v>44620</v>
      </c>
      <c r="B597" s="76">
        <v>44614</v>
      </c>
      <c r="C597" s="80">
        <v>3</v>
      </c>
      <c r="D597" s="81" t="s">
        <v>349</v>
      </c>
      <c r="E597" s="81" t="s">
        <v>223</v>
      </c>
      <c r="F597" s="81" t="s">
        <v>341</v>
      </c>
      <c r="G597" s="81" t="s">
        <v>342</v>
      </c>
      <c r="H597" s="81" t="s">
        <v>299</v>
      </c>
      <c r="I597" s="81" t="s">
        <v>223</v>
      </c>
      <c r="J597" s="81" t="s">
        <v>223</v>
      </c>
    </row>
    <row r="598" spans="1:10" x14ac:dyDescent="0.2">
      <c r="A598" s="79">
        <v>44620</v>
      </c>
      <c r="B598" s="76">
        <v>44615</v>
      </c>
      <c r="C598" s="80">
        <v>3</v>
      </c>
      <c r="D598" s="81" t="s">
        <v>349</v>
      </c>
      <c r="E598" s="81" t="s">
        <v>223</v>
      </c>
      <c r="F598" s="81" t="s">
        <v>341</v>
      </c>
      <c r="G598" s="81" t="s">
        <v>342</v>
      </c>
      <c r="H598" s="81" t="s">
        <v>299</v>
      </c>
      <c r="I598" s="81" t="s">
        <v>223</v>
      </c>
      <c r="J598" s="81" t="s">
        <v>223</v>
      </c>
    </row>
    <row r="599" spans="1:10" x14ac:dyDescent="0.2">
      <c r="A599" s="79">
        <v>44620</v>
      </c>
      <c r="B599" s="76">
        <v>44617</v>
      </c>
      <c r="C599" s="80">
        <v>8</v>
      </c>
      <c r="D599" s="81" t="s">
        <v>349</v>
      </c>
      <c r="E599" s="81" t="s">
        <v>223</v>
      </c>
      <c r="F599" s="81" t="s">
        <v>341</v>
      </c>
      <c r="G599" s="81" t="s">
        <v>342</v>
      </c>
      <c r="H599" s="81" t="s">
        <v>299</v>
      </c>
      <c r="I599" s="81" t="s">
        <v>223</v>
      </c>
      <c r="J599" s="81" t="s">
        <v>223</v>
      </c>
    </row>
    <row r="600" spans="1:10" x14ac:dyDescent="0.2">
      <c r="A600" s="79">
        <v>44627</v>
      </c>
      <c r="B600" s="76">
        <v>44620</v>
      </c>
      <c r="C600" s="80">
        <v>2</v>
      </c>
      <c r="D600" s="81" t="s">
        <v>349</v>
      </c>
      <c r="E600" s="81" t="s">
        <v>223</v>
      </c>
      <c r="F600" s="81" t="s">
        <v>341</v>
      </c>
      <c r="G600" s="81" t="s">
        <v>342</v>
      </c>
      <c r="H600" s="81" t="s">
        <v>299</v>
      </c>
      <c r="I600" s="81" t="s">
        <v>223</v>
      </c>
      <c r="J600" s="81" t="s">
        <v>223</v>
      </c>
    </row>
    <row r="601" spans="1:10" x14ac:dyDescent="0.2">
      <c r="A601" s="79">
        <v>44627</v>
      </c>
      <c r="B601" s="76">
        <v>44621</v>
      </c>
      <c r="C601" s="80">
        <v>2</v>
      </c>
      <c r="D601" s="81" t="s">
        <v>349</v>
      </c>
      <c r="E601" s="81" t="s">
        <v>223</v>
      </c>
      <c r="F601" s="81" t="s">
        <v>341</v>
      </c>
      <c r="G601" s="81" t="s">
        <v>342</v>
      </c>
      <c r="H601" s="81" t="s">
        <v>299</v>
      </c>
      <c r="I601" s="81" t="s">
        <v>223</v>
      </c>
      <c r="J601" s="81" t="s">
        <v>223</v>
      </c>
    </row>
    <row r="602" spans="1:10" x14ac:dyDescent="0.2">
      <c r="A602" s="79">
        <v>44627</v>
      </c>
      <c r="B602" s="76">
        <v>44622</v>
      </c>
      <c r="C602" s="80">
        <v>2</v>
      </c>
      <c r="D602" s="81" t="s">
        <v>349</v>
      </c>
      <c r="E602" s="81" t="s">
        <v>223</v>
      </c>
      <c r="F602" s="81" t="s">
        <v>341</v>
      </c>
      <c r="G602" s="81" t="s">
        <v>342</v>
      </c>
      <c r="H602" s="81" t="s">
        <v>299</v>
      </c>
      <c r="I602" s="81" t="s">
        <v>223</v>
      </c>
      <c r="J602" s="81" t="s">
        <v>223</v>
      </c>
    </row>
    <row r="603" spans="1:10" x14ac:dyDescent="0.2">
      <c r="A603" s="79">
        <v>44627</v>
      </c>
      <c r="B603" s="76">
        <v>44623</v>
      </c>
      <c r="C603" s="80">
        <v>4</v>
      </c>
      <c r="D603" s="81" t="s">
        <v>349</v>
      </c>
      <c r="E603" s="81" t="s">
        <v>223</v>
      </c>
      <c r="F603" s="81" t="s">
        <v>341</v>
      </c>
      <c r="G603" s="81" t="s">
        <v>342</v>
      </c>
      <c r="H603" s="81" t="s">
        <v>299</v>
      </c>
      <c r="I603" s="81" t="s">
        <v>223</v>
      </c>
      <c r="J603" s="81" t="s">
        <v>223</v>
      </c>
    </row>
    <row r="604" spans="1:10" x14ac:dyDescent="0.2">
      <c r="A604" s="79">
        <v>44627</v>
      </c>
      <c r="B604" s="76">
        <v>44624</v>
      </c>
      <c r="C604" s="80">
        <v>4</v>
      </c>
      <c r="D604" s="81" t="s">
        <v>349</v>
      </c>
      <c r="E604" s="81" t="s">
        <v>223</v>
      </c>
      <c r="F604" s="81" t="s">
        <v>341</v>
      </c>
      <c r="G604" s="81" t="s">
        <v>342</v>
      </c>
      <c r="H604" s="81" t="s">
        <v>299</v>
      </c>
      <c r="I604" s="81" t="s">
        <v>223</v>
      </c>
      <c r="J604" s="81" t="s">
        <v>223</v>
      </c>
    </row>
    <row r="605" spans="1:10" x14ac:dyDescent="0.2">
      <c r="A605" s="79">
        <v>44631</v>
      </c>
      <c r="B605" s="76">
        <v>44627</v>
      </c>
      <c r="C605" s="80">
        <v>3</v>
      </c>
      <c r="D605" s="81" t="s">
        <v>349</v>
      </c>
      <c r="E605" s="81" t="s">
        <v>223</v>
      </c>
      <c r="F605" s="81" t="s">
        <v>341</v>
      </c>
      <c r="G605" s="81" t="s">
        <v>342</v>
      </c>
      <c r="H605" s="81" t="s">
        <v>299</v>
      </c>
      <c r="I605" s="81" t="s">
        <v>223</v>
      </c>
      <c r="J605" s="81" t="s">
        <v>223</v>
      </c>
    </row>
    <row r="606" spans="1:10" x14ac:dyDescent="0.2">
      <c r="A606" s="79">
        <v>44631</v>
      </c>
      <c r="B606" s="76">
        <v>44628</v>
      </c>
      <c r="C606" s="80">
        <v>3</v>
      </c>
      <c r="D606" s="81" t="s">
        <v>349</v>
      </c>
      <c r="E606" s="81" t="s">
        <v>223</v>
      </c>
      <c r="F606" s="81" t="s">
        <v>341</v>
      </c>
      <c r="G606" s="81" t="s">
        <v>342</v>
      </c>
      <c r="H606" s="81" t="s">
        <v>299</v>
      </c>
      <c r="I606" s="81" t="s">
        <v>223</v>
      </c>
      <c r="J606" s="81" t="s">
        <v>223</v>
      </c>
    </row>
    <row r="607" spans="1:10" x14ac:dyDescent="0.2">
      <c r="A607" s="79">
        <v>44631</v>
      </c>
      <c r="B607" s="76">
        <v>44629</v>
      </c>
      <c r="C607" s="80">
        <v>3</v>
      </c>
      <c r="D607" s="81" t="s">
        <v>349</v>
      </c>
      <c r="E607" s="81" t="s">
        <v>223</v>
      </c>
      <c r="F607" s="81" t="s">
        <v>341</v>
      </c>
      <c r="G607" s="81" t="s">
        <v>342</v>
      </c>
      <c r="H607" s="81" t="s">
        <v>299</v>
      </c>
      <c r="I607" s="81" t="s">
        <v>223</v>
      </c>
      <c r="J607" s="81" t="s">
        <v>223</v>
      </c>
    </row>
    <row r="608" spans="1:10" x14ac:dyDescent="0.2">
      <c r="A608" s="79">
        <v>44631</v>
      </c>
      <c r="B608" s="76">
        <v>44630</v>
      </c>
      <c r="C608" s="80">
        <v>7</v>
      </c>
      <c r="D608" s="81" t="s">
        <v>349</v>
      </c>
      <c r="E608" s="81" t="s">
        <v>223</v>
      </c>
      <c r="F608" s="81" t="s">
        <v>341</v>
      </c>
      <c r="G608" s="81" t="s">
        <v>342</v>
      </c>
      <c r="H608" s="81" t="s">
        <v>299</v>
      </c>
      <c r="I608" s="81" t="s">
        <v>223</v>
      </c>
      <c r="J608" s="81" t="s">
        <v>223</v>
      </c>
    </row>
    <row r="609" spans="1:10" x14ac:dyDescent="0.2">
      <c r="A609" s="79">
        <v>44631</v>
      </c>
      <c r="B609" s="76">
        <v>44631</v>
      </c>
      <c r="C609" s="80">
        <v>4</v>
      </c>
      <c r="D609" s="81" t="s">
        <v>349</v>
      </c>
      <c r="E609" s="81" t="s">
        <v>223</v>
      </c>
      <c r="F609" s="81" t="s">
        <v>341</v>
      </c>
      <c r="G609" s="81" t="s">
        <v>342</v>
      </c>
      <c r="H609" s="81" t="s">
        <v>299</v>
      </c>
      <c r="I609" s="81" t="s">
        <v>223</v>
      </c>
      <c r="J609" s="81" t="s">
        <v>223</v>
      </c>
    </row>
    <row r="610" spans="1:10" x14ac:dyDescent="0.2">
      <c r="A610" s="79">
        <v>44644</v>
      </c>
      <c r="B610" s="76">
        <v>44634</v>
      </c>
      <c r="C610" s="80">
        <v>2</v>
      </c>
      <c r="D610" s="81" t="s">
        <v>349</v>
      </c>
      <c r="E610" s="81" t="s">
        <v>223</v>
      </c>
      <c r="F610" s="81" t="s">
        <v>341</v>
      </c>
      <c r="G610" s="81" t="s">
        <v>342</v>
      </c>
      <c r="H610" s="81" t="s">
        <v>299</v>
      </c>
      <c r="I610" s="81" t="s">
        <v>223</v>
      </c>
      <c r="J610" s="81" t="s">
        <v>223</v>
      </c>
    </row>
    <row r="611" spans="1:10" x14ac:dyDescent="0.2">
      <c r="A611" s="79">
        <v>44644</v>
      </c>
      <c r="B611" s="76">
        <v>44635</v>
      </c>
      <c r="C611" s="80">
        <v>4</v>
      </c>
      <c r="D611" s="81" t="s">
        <v>349</v>
      </c>
      <c r="E611" s="81" t="s">
        <v>223</v>
      </c>
      <c r="F611" s="81" t="s">
        <v>341</v>
      </c>
      <c r="G611" s="81" t="s">
        <v>342</v>
      </c>
      <c r="H611" s="81" t="s">
        <v>299</v>
      </c>
      <c r="I611" s="81" t="s">
        <v>223</v>
      </c>
      <c r="J611" s="81" t="s">
        <v>223</v>
      </c>
    </row>
    <row r="612" spans="1:10" x14ac:dyDescent="0.2">
      <c r="A612" s="79">
        <v>44644</v>
      </c>
      <c r="B612" s="76">
        <v>44636</v>
      </c>
      <c r="C612" s="80">
        <v>4</v>
      </c>
      <c r="D612" s="81" t="s">
        <v>349</v>
      </c>
      <c r="E612" s="81" t="s">
        <v>223</v>
      </c>
      <c r="F612" s="81" t="s">
        <v>341</v>
      </c>
      <c r="G612" s="81" t="s">
        <v>342</v>
      </c>
      <c r="H612" s="81" t="s">
        <v>299</v>
      </c>
      <c r="I612" s="81" t="s">
        <v>223</v>
      </c>
      <c r="J612" s="81" t="s">
        <v>223</v>
      </c>
    </row>
    <row r="613" spans="1:10" x14ac:dyDescent="0.2">
      <c r="A613" s="79">
        <v>44644</v>
      </c>
      <c r="B613" s="76">
        <v>44638</v>
      </c>
      <c r="C613" s="80">
        <v>3</v>
      </c>
      <c r="D613" s="81" t="s">
        <v>349</v>
      </c>
      <c r="E613" s="81" t="s">
        <v>223</v>
      </c>
      <c r="F613" s="81" t="s">
        <v>341</v>
      </c>
      <c r="G613" s="81" t="s">
        <v>342</v>
      </c>
      <c r="H613" s="81" t="s">
        <v>299</v>
      </c>
      <c r="I613" s="81" t="s">
        <v>223</v>
      </c>
      <c r="J613" s="81" t="s">
        <v>223</v>
      </c>
    </row>
    <row r="614" spans="1:10" x14ac:dyDescent="0.2">
      <c r="A614" s="79">
        <v>44644</v>
      </c>
      <c r="B614" s="76">
        <v>44641</v>
      </c>
      <c r="C614" s="80">
        <v>6</v>
      </c>
      <c r="D614" s="81" t="s">
        <v>349</v>
      </c>
      <c r="E614" s="81" t="s">
        <v>223</v>
      </c>
      <c r="F614" s="81" t="s">
        <v>341</v>
      </c>
      <c r="G614" s="81" t="s">
        <v>342</v>
      </c>
      <c r="H614" s="81" t="s">
        <v>299</v>
      </c>
      <c r="I614" s="81" t="s">
        <v>223</v>
      </c>
      <c r="J614" s="81" t="s">
        <v>223</v>
      </c>
    </row>
    <row r="615" spans="1:10" x14ac:dyDescent="0.2">
      <c r="A615" s="79">
        <v>44644</v>
      </c>
      <c r="B615" s="76">
        <v>44642</v>
      </c>
      <c r="C615" s="80">
        <v>4</v>
      </c>
      <c r="D615" s="81" t="s">
        <v>349</v>
      </c>
      <c r="E615" s="81" t="s">
        <v>223</v>
      </c>
      <c r="F615" s="81" t="s">
        <v>341</v>
      </c>
      <c r="G615" s="81" t="s">
        <v>342</v>
      </c>
      <c r="H615" s="81" t="s">
        <v>299</v>
      </c>
      <c r="I615" s="81" t="s">
        <v>223</v>
      </c>
      <c r="J615" s="81" t="s">
        <v>223</v>
      </c>
    </row>
    <row r="616" spans="1:10" x14ac:dyDescent="0.2">
      <c r="A616" s="79">
        <v>44644</v>
      </c>
      <c r="B616" s="76">
        <v>44643</v>
      </c>
      <c r="C616" s="80">
        <v>2</v>
      </c>
      <c r="D616" s="81" t="s">
        <v>349</v>
      </c>
      <c r="E616" s="81" t="s">
        <v>223</v>
      </c>
      <c r="F616" s="81" t="s">
        <v>341</v>
      </c>
      <c r="G616" s="81" t="s">
        <v>342</v>
      </c>
      <c r="H616" s="81" t="s">
        <v>299</v>
      </c>
      <c r="I616" s="81" t="s">
        <v>223</v>
      </c>
      <c r="J616" s="81" t="s">
        <v>223</v>
      </c>
    </row>
    <row r="617" spans="1:10" x14ac:dyDescent="0.2">
      <c r="A617" s="79">
        <v>44644</v>
      </c>
      <c r="B617" s="76">
        <v>44644</v>
      </c>
      <c r="C617" s="80">
        <v>4</v>
      </c>
      <c r="D617" s="81" t="s">
        <v>349</v>
      </c>
      <c r="E617" s="81" t="s">
        <v>223</v>
      </c>
      <c r="F617" s="81" t="s">
        <v>341</v>
      </c>
      <c r="G617" s="81" t="s">
        <v>342</v>
      </c>
      <c r="H617" s="81" t="s">
        <v>299</v>
      </c>
      <c r="I617" s="81" t="s">
        <v>223</v>
      </c>
      <c r="J617" s="81" t="s">
        <v>223</v>
      </c>
    </row>
    <row r="618" spans="1:10" x14ac:dyDescent="0.2">
      <c r="A618" s="79">
        <v>44660</v>
      </c>
      <c r="B618" s="76">
        <v>44648</v>
      </c>
      <c r="C618" s="80">
        <v>5</v>
      </c>
      <c r="D618" s="81" t="s">
        <v>349</v>
      </c>
      <c r="E618" s="81" t="s">
        <v>223</v>
      </c>
      <c r="F618" s="81" t="s">
        <v>341</v>
      </c>
      <c r="G618" s="81" t="s">
        <v>342</v>
      </c>
      <c r="H618" s="81" t="s">
        <v>299</v>
      </c>
      <c r="I618" s="81" t="s">
        <v>223</v>
      </c>
      <c r="J618" s="81" t="s">
        <v>223</v>
      </c>
    </row>
    <row r="619" spans="1:10" x14ac:dyDescent="0.2">
      <c r="A619" s="79">
        <v>44660</v>
      </c>
      <c r="B619" s="76">
        <v>44649</v>
      </c>
      <c r="C619" s="80">
        <v>7</v>
      </c>
      <c r="D619" s="81" t="s">
        <v>349</v>
      </c>
      <c r="E619" s="81" t="s">
        <v>223</v>
      </c>
      <c r="F619" s="81" t="s">
        <v>341</v>
      </c>
      <c r="G619" s="81" t="s">
        <v>342</v>
      </c>
      <c r="H619" s="81" t="s">
        <v>299</v>
      </c>
      <c r="I619" s="81" t="s">
        <v>223</v>
      </c>
      <c r="J619" s="81" t="s">
        <v>223</v>
      </c>
    </row>
    <row r="620" spans="1:10" x14ac:dyDescent="0.2">
      <c r="A620" s="79">
        <v>44660</v>
      </c>
      <c r="B620" s="76">
        <v>44650</v>
      </c>
      <c r="C620" s="80">
        <v>7</v>
      </c>
      <c r="D620" s="81" t="s">
        <v>349</v>
      </c>
      <c r="E620" s="81" t="s">
        <v>223</v>
      </c>
      <c r="F620" s="81" t="s">
        <v>341</v>
      </c>
      <c r="G620" s="81" t="s">
        <v>342</v>
      </c>
      <c r="H620" s="81" t="s">
        <v>299</v>
      </c>
      <c r="I620" s="81" t="s">
        <v>223</v>
      </c>
      <c r="J620" s="81" t="s">
        <v>223</v>
      </c>
    </row>
    <row r="621" spans="1:10" x14ac:dyDescent="0.2">
      <c r="A621" s="79">
        <v>44660</v>
      </c>
      <c r="B621" s="76">
        <v>44651</v>
      </c>
      <c r="C621" s="80">
        <v>8</v>
      </c>
      <c r="D621" s="81" t="s">
        <v>349</v>
      </c>
      <c r="E621" s="81" t="s">
        <v>223</v>
      </c>
      <c r="F621" s="81" t="s">
        <v>341</v>
      </c>
      <c r="G621" s="81" t="s">
        <v>342</v>
      </c>
      <c r="H621" s="81" t="s">
        <v>299</v>
      </c>
      <c r="I621" s="81" t="s">
        <v>223</v>
      </c>
      <c r="J621" s="81" t="s">
        <v>223</v>
      </c>
    </row>
    <row r="622" spans="1:10" x14ac:dyDescent="0.2">
      <c r="A622" s="79">
        <v>44660</v>
      </c>
      <c r="B622" s="76">
        <v>44652</v>
      </c>
      <c r="C622" s="80">
        <v>8</v>
      </c>
      <c r="D622" s="81" t="s">
        <v>349</v>
      </c>
      <c r="E622" s="81" t="s">
        <v>223</v>
      </c>
      <c r="F622" s="81" t="s">
        <v>341</v>
      </c>
      <c r="G622" s="81" t="s">
        <v>342</v>
      </c>
      <c r="H622" s="81" t="s">
        <v>299</v>
      </c>
      <c r="I622" s="81" t="s">
        <v>223</v>
      </c>
      <c r="J622" s="81" t="s">
        <v>223</v>
      </c>
    </row>
    <row r="623" spans="1:10" x14ac:dyDescent="0.2">
      <c r="A623" s="79">
        <v>44660</v>
      </c>
      <c r="B623" s="76">
        <v>44657</v>
      </c>
      <c r="C623" s="80">
        <v>4</v>
      </c>
      <c r="D623" s="81" t="s">
        <v>349</v>
      </c>
      <c r="E623" s="81" t="s">
        <v>223</v>
      </c>
      <c r="F623" s="81" t="s">
        <v>341</v>
      </c>
      <c r="G623" s="81" t="s">
        <v>342</v>
      </c>
      <c r="H623" s="81" t="s">
        <v>299</v>
      </c>
      <c r="I623" s="81" t="s">
        <v>223</v>
      </c>
      <c r="J623" s="81" t="s">
        <v>223</v>
      </c>
    </row>
    <row r="624" spans="1:10" x14ac:dyDescent="0.2">
      <c r="A624" s="79">
        <v>44676</v>
      </c>
      <c r="B624" s="76">
        <v>44662</v>
      </c>
      <c r="C624" s="80">
        <v>7</v>
      </c>
      <c r="D624" s="81" t="s">
        <v>349</v>
      </c>
      <c r="E624" s="81" t="s">
        <v>223</v>
      </c>
      <c r="F624" s="81" t="s">
        <v>341</v>
      </c>
      <c r="G624" s="81" t="s">
        <v>342</v>
      </c>
      <c r="H624" s="81" t="s">
        <v>299</v>
      </c>
      <c r="I624" s="81" t="s">
        <v>223</v>
      </c>
      <c r="J624" s="81" t="s">
        <v>223</v>
      </c>
    </row>
    <row r="625" spans="1:10" x14ac:dyDescent="0.2">
      <c r="A625" s="79">
        <v>44676</v>
      </c>
      <c r="B625" s="76">
        <v>44663</v>
      </c>
      <c r="C625" s="80">
        <v>7</v>
      </c>
      <c r="D625" s="81" t="s">
        <v>349</v>
      </c>
      <c r="E625" s="81" t="s">
        <v>223</v>
      </c>
      <c r="F625" s="81" t="s">
        <v>341</v>
      </c>
      <c r="G625" s="81" t="s">
        <v>342</v>
      </c>
      <c r="H625" s="81" t="s">
        <v>299</v>
      </c>
      <c r="I625" s="81" t="s">
        <v>223</v>
      </c>
      <c r="J625" s="81" t="s">
        <v>223</v>
      </c>
    </row>
    <row r="626" spans="1:10" x14ac:dyDescent="0.2">
      <c r="A626" s="79">
        <v>44676</v>
      </c>
      <c r="B626" s="76">
        <v>44664</v>
      </c>
      <c r="C626" s="80">
        <v>8</v>
      </c>
      <c r="D626" s="81" t="s">
        <v>349</v>
      </c>
      <c r="E626" s="81" t="s">
        <v>223</v>
      </c>
      <c r="F626" s="81" t="s">
        <v>341</v>
      </c>
      <c r="G626" s="81" t="s">
        <v>342</v>
      </c>
      <c r="H626" s="81" t="s">
        <v>299</v>
      </c>
      <c r="I626" s="81" t="s">
        <v>223</v>
      </c>
      <c r="J626" s="81" t="s">
        <v>223</v>
      </c>
    </row>
    <row r="627" spans="1:10" x14ac:dyDescent="0.2">
      <c r="A627" s="79">
        <v>44676</v>
      </c>
      <c r="B627" s="76">
        <v>44665</v>
      </c>
      <c r="C627" s="80">
        <v>8</v>
      </c>
      <c r="D627" s="81" t="s">
        <v>349</v>
      </c>
      <c r="E627" s="81" t="s">
        <v>223</v>
      </c>
      <c r="F627" s="81" t="s">
        <v>341</v>
      </c>
      <c r="G627" s="81" t="s">
        <v>342</v>
      </c>
      <c r="H627" s="81" t="s">
        <v>299</v>
      </c>
      <c r="I627" s="81" t="s">
        <v>223</v>
      </c>
      <c r="J627" s="81" t="s">
        <v>223</v>
      </c>
    </row>
    <row r="628" spans="1:10" x14ac:dyDescent="0.2">
      <c r="A628" s="79">
        <v>44676</v>
      </c>
      <c r="B628" s="76">
        <v>44666</v>
      </c>
      <c r="C628" s="80">
        <v>8</v>
      </c>
      <c r="D628" s="81" t="s">
        <v>349</v>
      </c>
      <c r="E628" s="81" t="s">
        <v>223</v>
      </c>
      <c r="F628" s="81" t="s">
        <v>341</v>
      </c>
      <c r="G628" s="81" t="s">
        <v>342</v>
      </c>
      <c r="H628" s="81" t="s">
        <v>299</v>
      </c>
      <c r="I628" s="81" t="s">
        <v>223</v>
      </c>
      <c r="J628" s="81" t="s">
        <v>223</v>
      </c>
    </row>
    <row r="629" spans="1:10" x14ac:dyDescent="0.2">
      <c r="A629" s="79">
        <v>44676</v>
      </c>
      <c r="B629" s="76">
        <v>44669</v>
      </c>
      <c r="C629" s="80">
        <v>8</v>
      </c>
      <c r="D629" s="81" t="s">
        <v>349</v>
      </c>
      <c r="E629" s="81" t="s">
        <v>223</v>
      </c>
      <c r="F629" s="81" t="s">
        <v>341</v>
      </c>
      <c r="G629" s="81" t="s">
        <v>342</v>
      </c>
      <c r="H629" s="81" t="s">
        <v>299</v>
      </c>
      <c r="I629" s="81" t="s">
        <v>223</v>
      </c>
      <c r="J629" s="81" t="s">
        <v>223</v>
      </c>
    </row>
    <row r="630" spans="1:10" x14ac:dyDescent="0.2">
      <c r="A630" s="79">
        <v>44676</v>
      </c>
      <c r="B630" s="76">
        <v>44670</v>
      </c>
      <c r="C630" s="80">
        <v>8</v>
      </c>
      <c r="D630" s="81" t="s">
        <v>349</v>
      </c>
      <c r="E630" s="81" t="s">
        <v>223</v>
      </c>
      <c r="F630" s="81" t="s">
        <v>341</v>
      </c>
      <c r="G630" s="81" t="s">
        <v>342</v>
      </c>
      <c r="H630" s="81" t="s">
        <v>299</v>
      </c>
      <c r="I630" s="81" t="s">
        <v>223</v>
      </c>
      <c r="J630" s="81" t="s">
        <v>223</v>
      </c>
    </row>
    <row r="631" spans="1:10" x14ac:dyDescent="0.2">
      <c r="A631" s="79">
        <v>44676</v>
      </c>
      <c r="B631" s="76">
        <v>44671</v>
      </c>
      <c r="C631" s="80">
        <v>8</v>
      </c>
      <c r="D631" s="81" t="s">
        <v>349</v>
      </c>
      <c r="E631" s="81" t="s">
        <v>223</v>
      </c>
      <c r="F631" s="81" t="s">
        <v>341</v>
      </c>
      <c r="G631" s="81" t="s">
        <v>342</v>
      </c>
      <c r="H631" s="81" t="s">
        <v>299</v>
      </c>
      <c r="I631" s="81" t="s">
        <v>223</v>
      </c>
      <c r="J631" s="81" t="s">
        <v>223</v>
      </c>
    </row>
    <row r="632" spans="1:10" x14ac:dyDescent="0.2">
      <c r="A632" s="79">
        <v>44686</v>
      </c>
      <c r="B632" s="76">
        <v>44676</v>
      </c>
      <c r="C632" s="80">
        <v>8</v>
      </c>
      <c r="D632" s="81" t="s">
        <v>349</v>
      </c>
      <c r="E632" s="81" t="s">
        <v>223</v>
      </c>
      <c r="F632" s="81" t="s">
        <v>341</v>
      </c>
      <c r="G632" s="81" t="s">
        <v>342</v>
      </c>
      <c r="H632" s="81" t="s">
        <v>299</v>
      </c>
      <c r="I632" s="81" t="s">
        <v>223</v>
      </c>
      <c r="J632" s="81" t="s">
        <v>223</v>
      </c>
    </row>
    <row r="633" spans="1:10" x14ac:dyDescent="0.2">
      <c r="A633" s="79">
        <v>44686</v>
      </c>
      <c r="B633" s="76">
        <v>44677</v>
      </c>
      <c r="C633" s="80">
        <v>8</v>
      </c>
      <c r="D633" s="81" t="s">
        <v>349</v>
      </c>
      <c r="E633" s="81" t="s">
        <v>223</v>
      </c>
      <c r="F633" s="81" t="s">
        <v>341</v>
      </c>
      <c r="G633" s="81" t="s">
        <v>342</v>
      </c>
      <c r="H633" s="81" t="s">
        <v>299</v>
      </c>
      <c r="I633" s="81" t="s">
        <v>223</v>
      </c>
      <c r="J633" s="81" t="s">
        <v>223</v>
      </c>
    </row>
    <row r="634" spans="1:10" x14ac:dyDescent="0.2">
      <c r="A634" s="79">
        <v>44686</v>
      </c>
      <c r="B634" s="76">
        <v>44678</v>
      </c>
      <c r="C634" s="80">
        <v>7</v>
      </c>
      <c r="D634" s="81" t="s">
        <v>349</v>
      </c>
      <c r="E634" s="81" t="s">
        <v>223</v>
      </c>
      <c r="F634" s="81" t="s">
        <v>341</v>
      </c>
      <c r="G634" s="81" t="s">
        <v>342</v>
      </c>
      <c r="H634" s="81" t="s">
        <v>299</v>
      </c>
      <c r="I634" s="81" t="s">
        <v>223</v>
      </c>
      <c r="J634" s="81" t="s">
        <v>223</v>
      </c>
    </row>
    <row r="635" spans="1:10" x14ac:dyDescent="0.2">
      <c r="A635" s="79">
        <v>44686</v>
      </c>
      <c r="B635" s="76">
        <v>44679</v>
      </c>
      <c r="C635" s="80">
        <v>8</v>
      </c>
      <c r="D635" s="81" t="s">
        <v>349</v>
      </c>
      <c r="E635" s="81" t="s">
        <v>223</v>
      </c>
      <c r="F635" s="81" t="s">
        <v>341</v>
      </c>
      <c r="G635" s="81" t="s">
        <v>342</v>
      </c>
      <c r="H635" s="81" t="s">
        <v>299</v>
      </c>
      <c r="I635" s="81" t="s">
        <v>223</v>
      </c>
      <c r="J635" s="81" t="s">
        <v>223</v>
      </c>
    </row>
    <row r="636" spans="1:10" x14ac:dyDescent="0.2">
      <c r="A636" s="79">
        <v>44686</v>
      </c>
      <c r="B636" s="76">
        <v>44680</v>
      </c>
      <c r="C636" s="80">
        <v>8</v>
      </c>
      <c r="D636" s="81" t="s">
        <v>349</v>
      </c>
      <c r="E636" s="81" t="s">
        <v>223</v>
      </c>
      <c r="F636" s="81" t="s">
        <v>341</v>
      </c>
      <c r="G636" s="81" t="s">
        <v>342</v>
      </c>
      <c r="H636" s="81" t="s">
        <v>299</v>
      </c>
      <c r="I636" s="81" t="s">
        <v>223</v>
      </c>
      <c r="J636" s="81" t="s">
        <v>223</v>
      </c>
    </row>
    <row r="637" spans="1:10" x14ac:dyDescent="0.2">
      <c r="A637" s="79">
        <v>44686</v>
      </c>
      <c r="B637" s="76">
        <v>44683</v>
      </c>
      <c r="C637" s="80">
        <v>7</v>
      </c>
      <c r="D637" s="81" t="s">
        <v>349</v>
      </c>
      <c r="E637" s="81" t="s">
        <v>223</v>
      </c>
      <c r="F637" s="81" t="s">
        <v>341</v>
      </c>
      <c r="G637" s="81" t="s">
        <v>342</v>
      </c>
      <c r="H637" s="81" t="s">
        <v>299</v>
      </c>
      <c r="I637" s="81" t="s">
        <v>223</v>
      </c>
      <c r="J637" s="81" t="s">
        <v>223</v>
      </c>
    </row>
    <row r="638" spans="1:10" x14ac:dyDescent="0.2">
      <c r="A638" s="79">
        <v>44686</v>
      </c>
      <c r="B638" s="76">
        <v>44684</v>
      </c>
      <c r="C638" s="80">
        <v>5</v>
      </c>
      <c r="D638" s="81" t="s">
        <v>349</v>
      </c>
      <c r="E638" s="81" t="s">
        <v>223</v>
      </c>
      <c r="F638" s="81" t="s">
        <v>341</v>
      </c>
      <c r="G638" s="81" t="s">
        <v>342</v>
      </c>
      <c r="H638" s="81" t="s">
        <v>299</v>
      </c>
      <c r="I638" s="81" t="s">
        <v>223</v>
      </c>
      <c r="J638" s="81" t="s">
        <v>223</v>
      </c>
    </row>
    <row r="639" spans="1:10" x14ac:dyDescent="0.2">
      <c r="A639" s="79">
        <v>44686</v>
      </c>
      <c r="B639" s="76">
        <v>44685</v>
      </c>
      <c r="C639" s="80">
        <v>5</v>
      </c>
      <c r="D639" s="81" t="s">
        <v>349</v>
      </c>
      <c r="E639" s="81" t="s">
        <v>223</v>
      </c>
      <c r="F639" s="81" t="s">
        <v>341</v>
      </c>
      <c r="G639" s="81" t="s">
        <v>342</v>
      </c>
      <c r="H639" s="81" t="s">
        <v>299</v>
      </c>
      <c r="I639" s="81" t="s">
        <v>223</v>
      </c>
      <c r="J639" s="81" t="s">
        <v>223</v>
      </c>
    </row>
    <row r="640" spans="1:10" x14ac:dyDescent="0.2">
      <c r="A640" s="79">
        <v>44686</v>
      </c>
      <c r="B640" s="76">
        <v>44686</v>
      </c>
      <c r="C640" s="80">
        <v>2</v>
      </c>
      <c r="D640" s="81" t="s">
        <v>349</v>
      </c>
      <c r="E640" s="81" t="s">
        <v>223</v>
      </c>
      <c r="F640" s="81" t="s">
        <v>341</v>
      </c>
      <c r="G640" s="81" t="s">
        <v>342</v>
      </c>
      <c r="H640" s="81" t="s">
        <v>299</v>
      </c>
      <c r="I640" s="81" t="s">
        <v>223</v>
      </c>
      <c r="J640" s="81" t="s">
        <v>223</v>
      </c>
    </row>
    <row r="641" spans="1:10" x14ac:dyDescent="0.2">
      <c r="A641" s="79">
        <v>44687</v>
      </c>
      <c r="B641" s="76">
        <v>44687</v>
      </c>
      <c r="C641" s="80">
        <v>2</v>
      </c>
      <c r="D641" s="81" t="s">
        <v>349</v>
      </c>
      <c r="E641" s="81" t="s">
        <v>223</v>
      </c>
      <c r="F641" s="81" t="s">
        <v>341</v>
      </c>
      <c r="G641" s="81" t="s">
        <v>342</v>
      </c>
      <c r="H641" s="81" t="s">
        <v>299</v>
      </c>
      <c r="I641" s="81" t="s">
        <v>223</v>
      </c>
      <c r="J641" s="81" t="s">
        <v>223</v>
      </c>
    </row>
    <row r="642" spans="1:10" x14ac:dyDescent="0.2">
      <c r="A642" s="79">
        <v>44730</v>
      </c>
      <c r="B642" s="76">
        <v>44727</v>
      </c>
      <c r="C642" s="80">
        <v>5</v>
      </c>
      <c r="D642" s="81" t="s">
        <v>349</v>
      </c>
      <c r="E642" s="81" t="s">
        <v>223</v>
      </c>
      <c r="F642" s="81" t="s">
        <v>341</v>
      </c>
      <c r="G642" s="81" t="s">
        <v>342</v>
      </c>
      <c r="H642" s="81" t="s">
        <v>299</v>
      </c>
      <c r="I642" s="81" t="s">
        <v>223</v>
      </c>
      <c r="J642" s="81" t="s">
        <v>223</v>
      </c>
    </row>
    <row r="643" spans="1:10" x14ac:dyDescent="0.2">
      <c r="A643" s="79">
        <v>44730</v>
      </c>
      <c r="B643" s="76">
        <v>44728</v>
      </c>
      <c r="C643" s="80">
        <v>5</v>
      </c>
      <c r="D643" s="81" t="s">
        <v>349</v>
      </c>
      <c r="E643" s="81" t="s">
        <v>223</v>
      </c>
      <c r="F643" s="81" t="s">
        <v>341</v>
      </c>
      <c r="G643" s="81" t="s">
        <v>342</v>
      </c>
      <c r="H643" s="81" t="s">
        <v>299</v>
      </c>
      <c r="I643" s="81" t="s">
        <v>223</v>
      </c>
      <c r="J643" s="81" t="s">
        <v>223</v>
      </c>
    </row>
    <row r="644" spans="1:10" x14ac:dyDescent="0.2">
      <c r="A644" s="79">
        <v>44730</v>
      </c>
      <c r="B644" s="76">
        <v>44729</v>
      </c>
      <c r="C644" s="80">
        <v>6</v>
      </c>
      <c r="D644" s="81" t="s">
        <v>349</v>
      </c>
      <c r="E644" s="81" t="s">
        <v>223</v>
      </c>
      <c r="F644" s="81" t="s">
        <v>341</v>
      </c>
      <c r="G644" s="81" t="s">
        <v>342</v>
      </c>
      <c r="H644" s="81" t="s">
        <v>299</v>
      </c>
      <c r="I644" s="81" t="s">
        <v>223</v>
      </c>
      <c r="J644" s="81" t="s">
        <v>223</v>
      </c>
    </row>
    <row r="645" spans="1:10" x14ac:dyDescent="0.2">
      <c r="A645" s="79">
        <v>44742</v>
      </c>
      <c r="B645" s="76">
        <v>44732</v>
      </c>
      <c r="C645" s="80">
        <v>8</v>
      </c>
      <c r="D645" s="81" t="s">
        <v>349</v>
      </c>
      <c r="E645" s="81" t="s">
        <v>223</v>
      </c>
      <c r="F645" s="81" t="s">
        <v>341</v>
      </c>
      <c r="G645" s="81" t="s">
        <v>342</v>
      </c>
      <c r="H645" s="81" t="s">
        <v>299</v>
      </c>
      <c r="I645" s="81" t="s">
        <v>223</v>
      </c>
      <c r="J645" s="81" t="s">
        <v>223</v>
      </c>
    </row>
    <row r="646" spans="1:10" x14ac:dyDescent="0.2">
      <c r="A646" s="79">
        <v>44742</v>
      </c>
      <c r="B646" s="76">
        <v>44733</v>
      </c>
      <c r="C646" s="80">
        <v>8</v>
      </c>
      <c r="D646" s="81" t="s">
        <v>349</v>
      </c>
      <c r="E646" s="81" t="s">
        <v>223</v>
      </c>
      <c r="F646" s="81" t="s">
        <v>341</v>
      </c>
      <c r="G646" s="81" t="s">
        <v>342</v>
      </c>
      <c r="H646" s="81" t="s">
        <v>299</v>
      </c>
      <c r="I646" s="81" t="s">
        <v>223</v>
      </c>
      <c r="J646" s="81" t="s">
        <v>223</v>
      </c>
    </row>
    <row r="647" spans="1:10" x14ac:dyDescent="0.2">
      <c r="A647" s="79">
        <v>44742</v>
      </c>
      <c r="B647" s="76">
        <v>44734</v>
      </c>
      <c r="C647" s="80">
        <v>8</v>
      </c>
      <c r="D647" s="81" t="s">
        <v>349</v>
      </c>
      <c r="E647" s="81" t="s">
        <v>223</v>
      </c>
      <c r="F647" s="81" t="s">
        <v>341</v>
      </c>
      <c r="G647" s="81" t="s">
        <v>342</v>
      </c>
      <c r="H647" s="81" t="s">
        <v>299</v>
      </c>
      <c r="I647" s="81" t="s">
        <v>223</v>
      </c>
      <c r="J647" s="81" t="s">
        <v>223</v>
      </c>
    </row>
    <row r="648" spans="1:10" x14ac:dyDescent="0.2">
      <c r="A648" s="79">
        <v>44742</v>
      </c>
      <c r="B648" s="76">
        <v>44735</v>
      </c>
      <c r="C648" s="80">
        <v>8</v>
      </c>
      <c r="D648" s="81" t="s">
        <v>349</v>
      </c>
      <c r="E648" s="81" t="s">
        <v>223</v>
      </c>
      <c r="F648" s="81" t="s">
        <v>341</v>
      </c>
      <c r="G648" s="81" t="s">
        <v>342</v>
      </c>
      <c r="H648" s="81" t="s">
        <v>299</v>
      </c>
      <c r="I648" s="81" t="s">
        <v>223</v>
      </c>
      <c r="J648" s="81" t="s">
        <v>223</v>
      </c>
    </row>
    <row r="649" spans="1:10" x14ac:dyDescent="0.2">
      <c r="A649" s="79">
        <v>44742</v>
      </c>
      <c r="B649" s="76">
        <v>44736</v>
      </c>
      <c r="C649" s="80">
        <v>8</v>
      </c>
      <c r="D649" s="81" t="s">
        <v>349</v>
      </c>
      <c r="E649" s="81" t="s">
        <v>223</v>
      </c>
      <c r="F649" s="81" t="s">
        <v>341</v>
      </c>
      <c r="G649" s="81" t="s">
        <v>342</v>
      </c>
      <c r="H649" s="81" t="s">
        <v>299</v>
      </c>
      <c r="I649" s="81" t="s">
        <v>223</v>
      </c>
      <c r="J649" s="81" t="s">
        <v>223</v>
      </c>
    </row>
    <row r="650" spans="1:10" x14ac:dyDescent="0.2">
      <c r="A650" s="79">
        <v>44742</v>
      </c>
      <c r="B650" s="76">
        <v>44739</v>
      </c>
      <c r="C650" s="80">
        <v>8</v>
      </c>
      <c r="D650" s="81" t="s">
        <v>349</v>
      </c>
      <c r="E650" s="81" t="s">
        <v>223</v>
      </c>
      <c r="F650" s="81" t="s">
        <v>341</v>
      </c>
      <c r="G650" s="81" t="s">
        <v>342</v>
      </c>
      <c r="H650" s="81" t="s">
        <v>299</v>
      </c>
      <c r="I650" s="81" t="s">
        <v>223</v>
      </c>
      <c r="J650" s="81" t="s">
        <v>223</v>
      </c>
    </row>
    <row r="651" spans="1:10" x14ac:dyDescent="0.2">
      <c r="A651" s="79">
        <v>44742</v>
      </c>
      <c r="B651" s="76">
        <v>44740</v>
      </c>
      <c r="C651" s="80">
        <v>8</v>
      </c>
      <c r="D651" s="81" t="s">
        <v>349</v>
      </c>
      <c r="E651" s="81" t="s">
        <v>223</v>
      </c>
      <c r="F651" s="81" t="s">
        <v>341</v>
      </c>
      <c r="G651" s="81" t="s">
        <v>342</v>
      </c>
      <c r="H651" s="81" t="s">
        <v>299</v>
      </c>
      <c r="I651" s="81" t="s">
        <v>223</v>
      </c>
      <c r="J651" s="81" t="s">
        <v>223</v>
      </c>
    </row>
    <row r="652" spans="1:10" x14ac:dyDescent="0.2">
      <c r="A652" s="79">
        <v>44742</v>
      </c>
      <c r="B652" s="76">
        <v>44741</v>
      </c>
      <c r="C652" s="80">
        <v>8</v>
      </c>
      <c r="D652" s="81" t="s">
        <v>349</v>
      </c>
      <c r="E652" s="81" t="s">
        <v>223</v>
      </c>
      <c r="F652" s="81" t="s">
        <v>341</v>
      </c>
      <c r="G652" s="81" t="s">
        <v>342</v>
      </c>
      <c r="H652" s="81" t="s">
        <v>299</v>
      </c>
      <c r="I652" s="81" t="s">
        <v>223</v>
      </c>
      <c r="J652" s="81" t="s">
        <v>223</v>
      </c>
    </row>
    <row r="653" spans="1:10" x14ac:dyDescent="0.2">
      <c r="A653" s="79">
        <v>44742</v>
      </c>
      <c r="B653" s="76">
        <v>44742</v>
      </c>
      <c r="C653" s="80">
        <v>6</v>
      </c>
      <c r="D653" s="81" t="s">
        <v>349</v>
      </c>
      <c r="E653" s="81" t="s">
        <v>223</v>
      </c>
      <c r="F653" s="81" t="s">
        <v>341</v>
      </c>
      <c r="G653" s="81" t="s">
        <v>342</v>
      </c>
      <c r="H653" s="81" t="s">
        <v>299</v>
      </c>
      <c r="I653" s="81" t="s">
        <v>223</v>
      </c>
      <c r="J653" s="81" t="s">
        <v>223</v>
      </c>
    </row>
    <row r="654" spans="1:10" x14ac:dyDescent="0.2">
      <c r="A654" s="79">
        <v>44743</v>
      </c>
      <c r="B654" s="76">
        <v>44743</v>
      </c>
      <c r="C654" s="80">
        <v>6</v>
      </c>
      <c r="D654" s="81" t="s">
        <v>349</v>
      </c>
      <c r="E654" s="81" t="s">
        <v>223</v>
      </c>
      <c r="F654" s="81" t="s">
        <v>341</v>
      </c>
      <c r="G654" s="81" t="s">
        <v>342</v>
      </c>
      <c r="H654" s="81" t="s">
        <v>299</v>
      </c>
      <c r="I654" s="81" t="s">
        <v>223</v>
      </c>
      <c r="J654" s="81" t="s">
        <v>223</v>
      </c>
    </row>
    <row r="655" spans="1:10" x14ac:dyDescent="0.2">
      <c r="A655" s="79">
        <v>44690</v>
      </c>
      <c r="B655" s="76">
        <v>44684</v>
      </c>
      <c r="C655" s="80">
        <v>1</v>
      </c>
      <c r="D655" s="81" t="s">
        <v>350</v>
      </c>
      <c r="E655" s="81" t="s">
        <v>223</v>
      </c>
      <c r="F655" s="81" t="s">
        <v>351</v>
      </c>
      <c r="G655" s="81" t="s">
        <v>352</v>
      </c>
      <c r="H655" s="81" t="s">
        <v>300</v>
      </c>
      <c r="I655" s="81" t="s">
        <v>223</v>
      </c>
      <c r="J655" s="81" t="s">
        <v>223</v>
      </c>
    </row>
    <row r="656" spans="1:10" x14ac:dyDescent="0.2">
      <c r="A656" s="79">
        <v>44701</v>
      </c>
      <c r="B656" s="76">
        <v>44566</v>
      </c>
      <c r="C656" s="80">
        <v>1</v>
      </c>
      <c r="D656" s="81" t="s">
        <v>362</v>
      </c>
      <c r="E656" s="81" t="s">
        <v>223</v>
      </c>
      <c r="F656" s="81" t="s">
        <v>341</v>
      </c>
      <c r="G656" s="81" t="s">
        <v>342</v>
      </c>
      <c r="H656" s="81" t="s">
        <v>299</v>
      </c>
      <c r="I656" s="81" t="s">
        <v>223</v>
      </c>
      <c r="J656" s="81" t="s">
        <v>223</v>
      </c>
    </row>
    <row r="657" spans="1:10" x14ac:dyDescent="0.2">
      <c r="A657" s="79">
        <v>44701</v>
      </c>
      <c r="B657" s="76">
        <v>44581</v>
      </c>
      <c r="C657" s="80">
        <v>1</v>
      </c>
      <c r="D657" s="81" t="s">
        <v>362</v>
      </c>
      <c r="E657" s="81" t="s">
        <v>223</v>
      </c>
      <c r="F657" s="81" t="s">
        <v>341</v>
      </c>
      <c r="G657" s="81" t="s">
        <v>342</v>
      </c>
      <c r="H657" s="81" t="s">
        <v>299</v>
      </c>
      <c r="I657" s="81" t="s">
        <v>223</v>
      </c>
      <c r="J657" s="81" t="s">
        <v>223</v>
      </c>
    </row>
    <row r="658" spans="1:10" x14ac:dyDescent="0.2">
      <c r="A658" s="79">
        <v>44701</v>
      </c>
      <c r="B658" s="76">
        <v>44588</v>
      </c>
      <c r="C658" s="80">
        <v>1</v>
      </c>
      <c r="D658" s="81" t="s">
        <v>362</v>
      </c>
      <c r="E658" s="81" t="s">
        <v>223</v>
      </c>
      <c r="F658" s="81" t="s">
        <v>341</v>
      </c>
      <c r="G658" s="81" t="s">
        <v>342</v>
      </c>
      <c r="H658" s="81" t="s">
        <v>299</v>
      </c>
      <c r="I658" s="81" t="s">
        <v>223</v>
      </c>
      <c r="J658" s="81" t="s">
        <v>223</v>
      </c>
    </row>
    <row r="659" spans="1:10" x14ac:dyDescent="0.2">
      <c r="A659" s="79">
        <v>44701</v>
      </c>
      <c r="B659" s="76">
        <v>44589</v>
      </c>
      <c r="C659" s="80">
        <v>2</v>
      </c>
      <c r="D659" s="81" t="s">
        <v>362</v>
      </c>
      <c r="E659" s="81" t="s">
        <v>223</v>
      </c>
      <c r="F659" s="81" t="s">
        <v>341</v>
      </c>
      <c r="G659" s="81" t="s">
        <v>342</v>
      </c>
      <c r="H659" s="81" t="s">
        <v>299</v>
      </c>
      <c r="I659" s="81" t="s">
        <v>223</v>
      </c>
      <c r="J659" s="81" t="s">
        <v>223</v>
      </c>
    </row>
    <row r="660" spans="1:10" x14ac:dyDescent="0.2">
      <c r="A660" s="79">
        <v>44701</v>
      </c>
      <c r="B660" s="76">
        <v>44592</v>
      </c>
      <c r="C660" s="80">
        <v>1</v>
      </c>
      <c r="D660" s="81" t="s">
        <v>362</v>
      </c>
      <c r="E660" s="81" t="s">
        <v>223</v>
      </c>
      <c r="F660" s="81" t="s">
        <v>341</v>
      </c>
      <c r="G660" s="81" t="s">
        <v>342</v>
      </c>
      <c r="H660" s="81" t="s">
        <v>299</v>
      </c>
      <c r="I660" s="81" t="s">
        <v>223</v>
      </c>
      <c r="J660" s="81" t="s">
        <v>223</v>
      </c>
    </row>
    <row r="661" spans="1:10" x14ac:dyDescent="0.2">
      <c r="A661" s="79">
        <v>44701</v>
      </c>
      <c r="B661" s="76">
        <v>44595</v>
      </c>
      <c r="C661" s="80">
        <v>1</v>
      </c>
      <c r="D661" s="81" t="s">
        <v>362</v>
      </c>
      <c r="E661" s="81" t="s">
        <v>223</v>
      </c>
      <c r="F661" s="81" t="s">
        <v>341</v>
      </c>
      <c r="G661" s="81" t="s">
        <v>342</v>
      </c>
      <c r="H661" s="81" t="s">
        <v>299</v>
      </c>
      <c r="I661" s="81" t="s">
        <v>223</v>
      </c>
      <c r="J661" s="81" t="s">
        <v>223</v>
      </c>
    </row>
    <row r="662" spans="1:10" x14ac:dyDescent="0.2">
      <c r="A662" s="79">
        <v>44701</v>
      </c>
      <c r="B662" s="76">
        <v>44599</v>
      </c>
      <c r="C662" s="80">
        <v>2</v>
      </c>
      <c r="D662" s="81" t="s">
        <v>362</v>
      </c>
      <c r="E662" s="81" t="s">
        <v>223</v>
      </c>
      <c r="F662" s="81" t="s">
        <v>341</v>
      </c>
      <c r="G662" s="81" t="s">
        <v>342</v>
      </c>
      <c r="H662" s="81" t="s">
        <v>299</v>
      </c>
      <c r="I662" s="81" t="s">
        <v>223</v>
      </c>
      <c r="J662" s="81" t="s">
        <v>223</v>
      </c>
    </row>
    <row r="663" spans="1:10" x14ac:dyDescent="0.2">
      <c r="A663" s="79">
        <v>44701</v>
      </c>
      <c r="B663" s="76">
        <v>44602</v>
      </c>
      <c r="C663" s="80">
        <v>1</v>
      </c>
      <c r="D663" s="81" t="s">
        <v>362</v>
      </c>
      <c r="E663" s="81" t="s">
        <v>223</v>
      </c>
      <c r="F663" s="81" t="s">
        <v>341</v>
      </c>
      <c r="G663" s="81" t="s">
        <v>342</v>
      </c>
      <c r="H663" s="81" t="s">
        <v>299</v>
      </c>
      <c r="I663" s="81" t="s">
        <v>223</v>
      </c>
      <c r="J663" s="81" t="s">
        <v>223</v>
      </c>
    </row>
    <row r="664" spans="1:10" x14ac:dyDescent="0.2">
      <c r="A664" s="79">
        <v>44701</v>
      </c>
      <c r="B664" s="76">
        <v>44603</v>
      </c>
      <c r="C664" s="80">
        <v>1</v>
      </c>
      <c r="D664" s="81" t="s">
        <v>362</v>
      </c>
      <c r="E664" s="81" t="s">
        <v>223</v>
      </c>
      <c r="F664" s="81" t="s">
        <v>341</v>
      </c>
      <c r="G664" s="81" t="s">
        <v>342</v>
      </c>
      <c r="H664" s="81" t="s">
        <v>299</v>
      </c>
      <c r="I664" s="81" t="s">
        <v>223</v>
      </c>
      <c r="J664" s="81" t="s">
        <v>223</v>
      </c>
    </row>
    <row r="665" spans="1:10" x14ac:dyDescent="0.2">
      <c r="A665" s="79">
        <v>44701</v>
      </c>
      <c r="B665" s="76">
        <v>44607</v>
      </c>
      <c r="C665" s="80">
        <v>1</v>
      </c>
      <c r="D665" s="81" t="s">
        <v>362</v>
      </c>
      <c r="E665" s="81" t="s">
        <v>223</v>
      </c>
      <c r="F665" s="81" t="s">
        <v>341</v>
      </c>
      <c r="G665" s="81" t="s">
        <v>342</v>
      </c>
      <c r="H665" s="81" t="s">
        <v>299</v>
      </c>
      <c r="I665" s="81" t="s">
        <v>223</v>
      </c>
      <c r="J665" s="81" t="s">
        <v>223</v>
      </c>
    </row>
    <row r="666" spans="1:10" x14ac:dyDescent="0.2">
      <c r="A666" s="79">
        <v>44701</v>
      </c>
      <c r="B666" s="76">
        <v>44609</v>
      </c>
      <c r="C666" s="80">
        <v>8</v>
      </c>
      <c r="D666" s="81" t="s">
        <v>362</v>
      </c>
      <c r="E666" s="81" t="s">
        <v>223</v>
      </c>
      <c r="F666" s="81" t="s">
        <v>341</v>
      </c>
      <c r="G666" s="81" t="s">
        <v>342</v>
      </c>
      <c r="H666" s="81" t="s">
        <v>299</v>
      </c>
      <c r="I666" s="81" t="s">
        <v>223</v>
      </c>
      <c r="J666" s="81" t="s">
        <v>223</v>
      </c>
    </row>
    <row r="667" spans="1:10" x14ac:dyDescent="0.2">
      <c r="A667" s="79">
        <v>44701</v>
      </c>
      <c r="B667" s="76">
        <v>44613</v>
      </c>
      <c r="C667" s="80">
        <v>1</v>
      </c>
      <c r="D667" s="81" t="s">
        <v>362</v>
      </c>
      <c r="E667" s="81" t="s">
        <v>223</v>
      </c>
      <c r="F667" s="81" t="s">
        <v>341</v>
      </c>
      <c r="G667" s="81" t="s">
        <v>342</v>
      </c>
      <c r="H667" s="81" t="s">
        <v>299</v>
      </c>
      <c r="I667" s="81" t="s">
        <v>223</v>
      </c>
      <c r="J667" s="81" t="s">
        <v>223</v>
      </c>
    </row>
    <row r="668" spans="1:10" x14ac:dyDescent="0.2">
      <c r="A668" s="79">
        <v>44701</v>
      </c>
      <c r="B668" s="76">
        <v>44615</v>
      </c>
      <c r="C668" s="80">
        <v>1</v>
      </c>
      <c r="D668" s="81" t="s">
        <v>362</v>
      </c>
      <c r="E668" s="81" t="s">
        <v>223</v>
      </c>
      <c r="F668" s="81" t="s">
        <v>341</v>
      </c>
      <c r="G668" s="81" t="s">
        <v>342</v>
      </c>
      <c r="H668" s="81" t="s">
        <v>299</v>
      </c>
      <c r="I668" s="81" t="s">
        <v>223</v>
      </c>
      <c r="J668" s="81" t="s">
        <v>223</v>
      </c>
    </row>
    <row r="669" spans="1:10" x14ac:dyDescent="0.2">
      <c r="A669" s="79">
        <v>44701</v>
      </c>
      <c r="B669" s="76">
        <v>44620</v>
      </c>
      <c r="C669" s="80">
        <v>1</v>
      </c>
      <c r="D669" s="81" t="s">
        <v>362</v>
      </c>
      <c r="E669" s="81" t="s">
        <v>223</v>
      </c>
      <c r="F669" s="81" t="s">
        <v>341</v>
      </c>
      <c r="G669" s="81" t="s">
        <v>342</v>
      </c>
      <c r="H669" s="81" t="s">
        <v>299</v>
      </c>
      <c r="I669" s="81" t="s">
        <v>223</v>
      </c>
      <c r="J669" s="81" t="s">
        <v>223</v>
      </c>
    </row>
    <row r="670" spans="1:10" x14ac:dyDescent="0.2">
      <c r="A670" s="79">
        <v>44701</v>
      </c>
      <c r="B670" s="76">
        <v>44623</v>
      </c>
      <c r="C670" s="80">
        <v>1</v>
      </c>
      <c r="D670" s="81" t="s">
        <v>362</v>
      </c>
      <c r="E670" s="81" t="s">
        <v>223</v>
      </c>
      <c r="F670" s="81" t="s">
        <v>341</v>
      </c>
      <c r="G670" s="81" t="s">
        <v>342</v>
      </c>
      <c r="H670" s="81" t="s">
        <v>299</v>
      </c>
      <c r="I670" s="81" t="s">
        <v>223</v>
      </c>
      <c r="J670" s="81" t="s">
        <v>223</v>
      </c>
    </row>
    <row r="671" spans="1:10" x14ac:dyDescent="0.2">
      <c r="A671" s="79">
        <v>44701</v>
      </c>
      <c r="B671" s="76">
        <v>44627</v>
      </c>
      <c r="C671" s="80">
        <v>1</v>
      </c>
      <c r="D671" s="81" t="s">
        <v>362</v>
      </c>
      <c r="E671" s="81" t="s">
        <v>223</v>
      </c>
      <c r="F671" s="81" t="s">
        <v>341</v>
      </c>
      <c r="G671" s="81" t="s">
        <v>342</v>
      </c>
      <c r="H671" s="81" t="s">
        <v>299</v>
      </c>
      <c r="I671" s="81" t="s">
        <v>223</v>
      </c>
      <c r="J671" s="81" t="s">
        <v>223</v>
      </c>
    </row>
    <row r="672" spans="1:10" x14ac:dyDescent="0.2">
      <c r="A672" s="79">
        <v>44701</v>
      </c>
      <c r="B672" s="76">
        <v>44630</v>
      </c>
      <c r="C672" s="80">
        <v>1</v>
      </c>
      <c r="D672" s="81" t="s">
        <v>362</v>
      </c>
      <c r="E672" s="81" t="s">
        <v>223</v>
      </c>
      <c r="F672" s="81" t="s">
        <v>341</v>
      </c>
      <c r="G672" s="81" t="s">
        <v>342</v>
      </c>
      <c r="H672" s="81" t="s">
        <v>299</v>
      </c>
      <c r="I672" s="81" t="s">
        <v>223</v>
      </c>
      <c r="J672" s="81" t="s">
        <v>223</v>
      </c>
    </row>
    <row r="673" spans="1:10" x14ac:dyDescent="0.2">
      <c r="A673" s="79">
        <v>44701</v>
      </c>
      <c r="B673" s="76">
        <v>44642</v>
      </c>
      <c r="C673" s="80">
        <v>2</v>
      </c>
      <c r="D673" s="81" t="s">
        <v>362</v>
      </c>
      <c r="E673" s="81" t="s">
        <v>223</v>
      </c>
      <c r="F673" s="81" t="s">
        <v>341</v>
      </c>
      <c r="G673" s="81" t="s">
        <v>342</v>
      </c>
      <c r="H673" s="81" t="s">
        <v>299</v>
      </c>
      <c r="I673" s="81" t="s">
        <v>223</v>
      </c>
      <c r="J673" s="81" t="s">
        <v>223</v>
      </c>
    </row>
    <row r="674" spans="1:10" x14ac:dyDescent="0.2">
      <c r="A674" s="79">
        <v>44701</v>
      </c>
      <c r="B674" s="76">
        <v>44643</v>
      </c>
      <c r="C674" s="80">
        <v>1</v>
      </c>
      <c r="D674" s="81" t="s">
        <v>362</v>
      </c>
      <c r="E674" s="81" t="s">
        <v>223</v>
      </c>
      <c r="F674" s="81" t="s">
        <v>341</v>
      </c>
      <c r="G674" s="81" t="s">
        <v>342</v>
      </c>
      <c r="H674" s="81" t="s">
        <v>299</v>
      </c>
      <c r="I674" s="81" t="s">
        <v>223</v>
      </c>
      <c r="J674" s="81" t="s">
        <v>223</v>
      </c>
    </row>
    <row r="675" spans="1:10" x14ac:dyDescent="0.2">
      <c r="A675" s="79">
        <v>44701</v>
      </c>
      <c r="B675" s="76">
        <v>44644</v>
      </c>
      <c r="C675" s="80">
        <v>1</v>
      </c>
      <c r="D675" s="81" t="s">
        <v>362</v>
      </c>
      <c r="E675" s="81" t="s">
        <v>223</v>
      </c>
      <c r="F675" s="81" t="s">
        <v>341</v>
      </c>
      <c r="G675" s="81" t="s">
        <v>342</v>
      </c>
      <c r="H675" s="81" t="s">
        <v>299</v>
      </c>
      <c r="I675" s="81" t="s">
        <v>223</v>
      </c>
      <c r="J675" s="81" t="s">
        <v>223</v>
      </c>
    </row>
    <row r="676" spans="1:10" x14ac:dyDescent="0.2">
      <c r="A676" s="79">
        <v>44701</v>
      </c>
      <c r="B676" s="76">
        <v>44648</v>
      </c>
      <c r="C676" s="80">
        <v>1</v>
      </c>
      <c r="D676" s="81" t="s">
        <v>362</v>
      </c>
      <c r="E676" s="81" t="s">
        <v>223</v>
      </c>
      <c r="F676" s="81" t="s">
        <v>341</v>
      </c>
      <c r="G676" s="81" t="s">
        <v>342</v>
      </c>
      <c r="H676" s="81" t="s">
        <v>299</v>
      </c>
      <c r="I676" s="81" t="s">
        <v>223</v>
      </c>
      <c r="J676" s="81" t="s">
        <v>223</v>
      </c>
    </row>
    <row r="677" spans="1:10" x14ac:dyDescent="0.2">
      <c r="A677" s="79">
        <v>44701</v>
      </c>
      <c r="B677" s="76">
        <v>44649</v>
      </c>
      <c r="C677" s="80">
        <v>1</v>
      </c>
      <c r="D677" s="81" t="s">
        <v>362</v>
      </c>
      <c r="E677" s="81" t="s">
        <v>223</v>
      </c>
      <c r="F677" s="81" t="s">
        <v>341</v>
      </c>
      <c r="G677" s="81" t="s">
        <v>342</v>
      </c>
      <c r="H677" s="81" t="s">
        <v>299</v>
      </c>
      <c r="I677" s="81" t="s">
        <v>223</v>
      </c>
      <c r="J677" s="81" t="s">
        <v>223</v>
      </c>
    </row>
    <row r="678" spans="1:10" x14ac:dyDescent="0.2">
      <c r="A678" s="79">
        <v>44701</v>
      </c>
      <c r="B678" s="76">
        <v>44650</v>
      </c>
      <c r="C678" s="80">
        <v>1</v>
      </c>
      <c r="D678" s="81" t="s">
        <v>362</v>
      </c>
      <c r="E678" s="81" t="s">
        <v>223</v>
      </c>
      <c r="F678" s="81" t="s">
        <v>341</v>
      </c>
      <c r="G678" s="81" t="s">
        <v>342</v>
      </c>
      <c r="H678" s="81" t="s">
        <v>299</v>
      </c>
      <c r="I678" s="81" t="s">
        <v>223</v>
      </c>
      <c r="J678" s="81" t="s">
        <v>223</v>
      </c>
    </row>
    <row r="679" spans="1:10" x14ac:dyDescent="0.2">
      <c r="A679" s="79">
        <v>44701</v>
      </c>
      <c r="B679" s="76">
        <v>44651</v>
      </c>
      <c r="C679" s="80">
        <v>1</v>
      </c>
      <c r="D679" s="81" t="s">
        <v>362</v>
      </c>
      <c r="E679" s="81" t="s">
        <v>223</v>
      </c>
      <c r="F679" s="81" t="s">
        <v>341</v>
      </c>
      <c r="G679" s="81" t="s">
        <v>342</v>
      </c>
      <c r="H679" s="81" t="s">
        <v>299</v>
      </c>
      <c r="I679" s="81" t="s">
        <v>223</v>
      </c>
      <c r="J679" s="81" t="s">
        <v>223</v>
      </c>
    </row>
    <row r="680" spans="1:10" x14ac:dyDescent="0.2">
      <c r="A680" s="79">
        <v>44701</v>
      </c>
      <c r="B680" s="76">
        <v>44652</v>
      </c>
      <c r="C680" s="80">
        <v>2</v>
      </c>
      <c r="D680" s="81" t="s">
        <v>362</v>
      </c>
      <c r="E680" s="81" t="s">
        <v>223</v>
      </c>
      <c r="F680" s="81" t="s">
        <v>341</v>
      </c>
      <c r="G680" s="81" t="s">
        <v>342</v>
      </c>
      <c r="H680" s="81" t="s">
        <v>299</v>
      </c>
      <c r="I680" s="81" t="s">
        <v>223</v>
      </c>
      <c r="J680" s="81" t="s">
        <v>223</v>
      </c>
    </row>
    <row r="681" spans="1:10" x14ac:dyDescent="0.2">
      <c r="A681" s="79">
        <v>44701</v>
      </c>
      <c r="B681" s="76">
        <v>44655</v>
      </c>
      <c r="C681" s="80">
        <v>1</v>
      </c>
      <c r="D681" s="81" t="s">
        <v>362</v>
      </c>
      <c r="E681" s="81" t="s">
        <v>223</v>
      </c>
      <c r="F681" s="81" t="s">
        <v>341</v>
      </c>
      <c r="G681" s="81" t="s">
        <v>342</v>
      </c>
      <c r="H681" s="81" t="s">
        <v>299</v>
      </c>
      <c r="I681" s="81" t="s">
        <v>223</v>
      </c>
      <c r="J681" s="81" t="s">
        <v>223</v>
      </c>
    </row>
    <row r="682" spans="1:10" x14ac:dyDescent="0.2">
      <c r="A682" s="79">
        <v>44701</v>
      </c>
      <c r="B682" s="76">
        <v>44658</v>
      </c>
      <c r="C682" s="80">
        <v>1</v>
      </c>
      <c r="D682" s="81" t="s">
        <v>362</v>
      </c>
      <c r="E682" s="81" t="s">
        <v>223</v>
      </c>
      <c r="F682" s="81" t="s">
        <v>341</v>
      </c>
      <c r="G682" s="81" t="s">
        <v>342</v>
      </c>
      <c r="H682" s="81" t="s">
        <v>299</v>
      </c>
      <c r="I682" s="81" t="s">
        <v>223</v>
      </c>
      <c r="J682" s="81" t="s">
        <v>223</v>
      </c>
    </row>
    <row r="683" spans="1:10" x14ac:dyDescent="0.2">
      <c r="A683" s="79">
        <v>44701</v>
      </c>
      <c r="B683" s="76">
        <v>44662</v>
      </c>
      <c r="C683" s="80">
        <v>5</v>
      </c>
      <c r="D683" s="81" t="s">
        <v>362</v>
      </c>
      <c r="E683" s="81" t="s">
        <v>223</v>
      </c>
      <c r="F683" s="81" t="s">
        <v>341</v>
      </c>
      <c r="G683" s="81" t="s">
        <v>342</v>
      </c>
      <c r="H683" s="81" t="s">
        <v>299</v>
      </c>
      <c r="I683" s="81" t="s">
        <v>223</v>
      </c>
      <c r="J683" s="81" t="s">
        <v>223</v>
      </c>
    </row>
    <row r="684" spans="1:10" x14ac:dyDescent="0.2">
      <c r="A684" s="79">
        <v>44701</v>
      </c>
      <c r="B684" s="76">
        <v>44665</v>
      </c>
      <c r="C684" s="80">
        <v>1</v>
      </c>
      <c r="D684" s="81" t="s">
        <v>362</v>
      </c>
      <c r="E684" s="81" t="s">
        <v>223</v>
      </c>
      <c r="F684" s="81" t="s">
        <v>341</v>
      </c>
      <c r="G684" s="81" t="s">
        <v>342</v>
      </c>
      <c r="H684" s="81" t="s">
        <v>299</v>
      </c>
      <c r="I684" s="81" t="s">
        <v>223</v>
      </c>
      <c r="J684" s="81" t="s">
        <v>223</v>
      </c>
    </row>
    <row r="685" spans="1:10" x14ac:dyDescent="0.2">
      <c r="A685" s="79">
        <v>44701</v>
      </c>
      <c r="B685" s="76">
        <v>44669</v>
      </c>
      <c r="C685" s="80">
        <v>1</v>
      </c>
      <c r="D685" s="81" t="s">
        <v>362</v>
      </c>
      <c r="E685" s="81" t="s">
        <v>223</v>
      </c>
      <c r="F685" s="81" t="s">
        <v>341</v>
      </c>
      <c r="G685" s="81" t="s">
        <v>342</v>
      </c>
      <c r="H685" s="81" t="s">
        <v>299</v>
      </c>
      <c r="I685" s="81" t="s">
        <v>223</v>
      </c>
      <c r="J685" s="81" t="s">
        <v>223</v>
      </c>
    </row>
    <row r="686" spans="1:10" x14ac:dyDescent="0.2">
      <c r="A686" s="79">
        <v>44701</v>
      </c>
      <c r="B686" s="76">
        <v>44670</v>
      </c>
      <c r="C686" s="80">
        <v>2</v>
      </c>
      <c r="D686" s="81" t="s">
        <v>362</v>
      </c>
      <c r="E686" s="81" t="s">
        <v>223</v>
      </c>
      <c r="F686" s="81" t="s">
        <v>341</v>
      </c>
      <c r="G686" s="81" t="s">
        <v>342</v>
      </c>
      <c r="H686" s="81" t="s">
        <v>299</v>
      </c>
      <c r="I686" s="81" t="s">
        <v>223</v>
      </c>
      <c r="J686" s="81" t="s">
        <v>223</v>
      </c>
    </row>
    <row r="687" spans="1:10" x14ac:dyDescent="0.2">
      <c r="A687" s="79">
        <v>44701</v>
      </c>
      <c r="B687" s="76">
        <v>44672</v>
      </c>
      <c r="C687" s="80">
        <v>1</v>
      </c>
      <c r="D687" s="81" t="s">
        <v>362</v>
      </c>
      <c r="E687" s="81" t="s">
        <v>223</v>
      </c>
      <c r="F687" s="81" t="s">
        <v>341</v>
      </c>
      <c r="G687" s="81" t="s">
        <v>342</v>
      </c>
      <c r="H687" s="81" t="s">
        <v>299</v>
      </c>
      <c r="I687" s="81" t="s">
        <v>223</v>
      </c>
      <c r="J687" s="81" t="s">
        <v>223</v>
      </c>
    </row>
    <row r="688" spans="1:10" x14ac:dyDescent="0.2">
      <c r="A688" s="79">
        <v>44701</v>
      </c>
      <c r="B688" s="76">
        <v>44673</v>
      </c>
      <c r="C688" s="80">
        <v>3</v>
      </c>
      <c r="D688" s="81" t="s">
        <v>362</v>
      </c>
      <c r="E688" s="81" t="s">
        <v>223</v>
      </c>
      <c r="F688" s="81" t="s">
        <v>341</v>
      </c>
      <c r="G688" s="81" t="s">
        <v>342</v>
      </c>
      <c r="H688" s="81" t="s">
        <v>299</v>
      </c>
      <c r="I688" s="81" t="s">
        <v>223</v>
      </c>
      <c r="J688" s="81" t="s">
        <v>223</v>
      </c>
    </row>
    <row r="689" spans="1:10" x14ac:dyDescent="0.2">
      <c r="A689" s="79">
        <v>44701</v>
      </c>
      <c r="B689" s="76">
        <v>44676</v>
      </c>
      <c r="C689" s="80">
        <v>5</v>
      </c>
      <c r="D689" s="81" t="s">
        <v>362</v>
      </c>
      <c r="E689" s="81" t="s">
        <v>223</v>
      </c>
      <c r="F689" s="81" t="s">
        <v>341</v>
      </c>
      <c r="G689" s="81" t="s">
        <v>342</v>
      </c>
      <c r="H689" s="81" t="s">
        <v>299</v>
      </c>
      <c r="I689" s="81" t="s">
        <v>223</v>
      </c>
      <c r="J689" s="81" t="s">
        <v>223</v>
      </c>
    </row>
    <row r="690" spans="1:10" x14ac:dyDescent="0.2">
      <c r="A690" s="79">
        <v>44701</v>
      </c>
      <c r="B690" s="76">
        <v>44678</v>
      </c>
      <c r="C690" s="80">
        <v>6</v>
      </c>
      <c r="D690" s="81" t="s">
        <v>362</v>
      </c>
      <c r="E690" s="81" t="s">
        <v>223</v>
      </c>
      <c r="F690" s="81" t="s">
        <v>341</v>
      </c>
      <c r="G690" s="81" t="s">
        <v>342</v>
      </c>
      <c r="H690" s="81" t="s">
        <v>299</v>
      </c>
      <c r="I690" s="81" t="s">
        <v>223</v>
      </c>
      <c r="J690" s="81" t="s">
        <v>223</v>
      </c>
    </row>
    <row r="691" spans="1:10" x14ac:dyDescent="0.2">
      <c r="A691" s="79">
        <v>44701</v>
      </c>
      <c r="B691" s="76">
        <v>44679</v>
      </c>
      <c r="C691" s="80">
        <v>6</v>
      </c>
      <c r="D691" s="81" t="s">
        <v>362</v>
      </c>
      <c r="E691" s="81" t="s">
        <v>223</v>
      </c>
      <c r="F691" s="81" t="s">
        <v>341</v>
      </c>
      <c r="G691" s="81" t="s">
        <v>342</v>
      </c>
      <c r="H691" s="81" t="s">
        <v>299</v>
      </c>
      <c r="I691" s="81" t="s">
        <v>223</v>
      </c>
      <c r="J691" s="81" t="s">
        <v>223</v>
      </c>
    </row>
    <row r="692" spans="1:10" x14ac:dyDescent="0.2">
      <c r="A692" s="79">
        <v>44701</v>
      </c>
      <c r="B692" s="76">
        <v>44680</v>
      </c>
      <c r="C692" s="80">
        <v>1</v>
      </c>
      <c r="D692" s="81" t="s">
        <v>362</v>
      </c>
      <c r="E692" s="81" t="s">
        <v>223</v>
      </c>
      <c r="F692" s="81" t="s">
        <v>341</v>
      </c>
      <c r="G692" s="81" t="s">
        <v>342</v>
      </c>
      <c r="H692" s="81" t="s">
        <v>299</v>
      </c>
      <c r="I692" s="81" t="s">
        <v>223</v>
      </c>
      <c r="J692" s="81" t="s">
        <v>223</v>
      </c>
    </row>
    <row r="693" spans="1:10" x14ac:dyDescent="0.2">
      <c r="A693" s="79">
        <v>44798</v>
      </c>
      <c r="B693" s="76">
        <v>44769</v>
      </c>
      <c r="C693" s="80">
        <v>3</v>
      </c>
      <c r="D693" s="81" t="s">
        <v>340</v>
      </c>
      <c r="E693" s="81" t="s">
        <v>223</v>
      </c>
      <c r="F693" s="81" t="s">
        <v>341</v>
      </c>
      <c r="G693" s="81" t="s">
        <v>342</v>
      </c>
      <c r="H693" s="81" t="s">
        <v>299</v>
      </c>
      <c r="I693" s="81" t="s">
        <v>223</v>
      </c>
      <c r="J693" s="81" t="s">
        <v>223</v>
      </c>
    </row>
    <row r="694" spans="1:10" x14ac:dyDescent="0.2">
      <c r="A694" s="79">
        <v>44798</v>
      </c>
      <c r="B694" s="76">
        <v>44770</v>
      </c>
      <c r="C694" s="80">
        <v>3</v>
      </c>
      <c r="D694" s="81" t="s">
        <v>340</v>
      </c>
      <c r="E694" s="81" t="s">
        <v>223</v>
      </c>
      <c r="F694" s="81" t="s">
        <v>341</v>
      </c>
      <c r="G694" s="81" t="s">
        <v>342</v>
      </c>
      <c r="H694" s="81" t="s">
        <v>299</v>
      </c>
      <c r="I694" s="81" t="s">
        <v>223</v>
      </c>
      <c r="J694" s="81" t="s">
        <v>223</v>
      </c>
    </row>
    <row r="695" spans="1:10" x14ac:dyDescent="0.2">
      <c r="A695" s="79">
        <v>44798</v>
      </c>
      <c r="B695" s="76">
        <v>44771</v>
      </c>
      <c r="C695" s="80">
        <v>3</v>
      </c>
      <c r="D695" s="81" t="s">
        <v>340</v>
      </c>
      <c r="E695" s="81" t="s">
        <v>223</v>
      </c>
      <c r="F695" s="81" t="s">
        <v>341</v>
      </c>
      <c r="G695" s="81" t="s">
        <v>342</v>
      </c>
      <c r="H695" s="81" t="s">
        <v>299</v>
      </c>
      <c r="I695" s="81" t="s">
        <v>223</v>
      </c>
      <c r="J695" s="81" t="s">
        <v>223</v>
      </c>
    </row>
    <row r="696" spans="1:10" x14ac:dyDescent="0.2">
      <c r="A696" s="79">
        <v>44798</v>
      </c>
      <c r="B696" s="76">
        <v>44778</v>
      </c>
      <c r="C696" s="80">
        <v>2</v>
      </c>
      <c r="D696" s="81" t="s">
        <v>340</v>
      </c>
      <c r="E696" s="81" t="s">
        <v>223</v>
      </c>
      <c r="F696" s="81" t="s">
        <v>341</v>
      </c>
      <c r="G696" s="81" t="s">
        <v>342</v>
      </c>
      <c r="H696" s="81" t="s">
        <v>299</v>
      </c>
      <c r="I696" s="81" t="s">
        <v>223</v>
      </c>
      <c r="J696" s="81" t="s">
        <v>223</v>
      </c>
    </row>
    <row r="697" spans="1:10" x14ac:dyDescent="0.2">
      <c r="A697" s="79">
        <v>44798</v>
      </c>
      <c r="B697" s="76">
        <v>44785</v>
      </c>
      <c r="C697" s="80">
        <v>4</v>
      </c>
      <c r="D697" s="81" t="s">
        <v>340</v>
      </c>
      <c r="E697" s="81" t="s">
        <v>223</v>
      </c>
      <c r="F697" s="81" t="s">
        <v>341</v>
      </c>
      <c r="G697" s="81" t="s">
        <v>342</v>
      </c>
      <c r="H697" s="81" t="s">
        <v>299</v>
      </c>
      <c r="I697" s="81" t="s">
        <v>223</v>
      </c>
      <c r="J697" s="81" t="s">
        <v>223</v>
      </c>
    </row>
    <row r="698" spans="1:10" x14ac:dyDescent="0.2">
      <c r="A698" s="79">
        <v>44692</v>
      </c>
      <c r="B698" s="76">
        <v>44564</v>
      </c>
      <c r="C698" s="80">
        <v>0.2</v>
      </c>
      <c r="D698" s="81" t="s">
        <v>363</v>
      </c>
      <c r="E698" s="81" t="s">
        <v>223</v>
      </c>
      <c r="F698" s="81" t="s">
        <v>364</v>
      </c>
      <c r="G698" s="81" t="s">
        <v>365</v>
      </c>
      <c r="H698" s="81" t="s">
        <v>306</v>
      </c>
      <c r="I698" s="81" t="s">
        <v>223</v>
      </c>
      <c r="J698" s="81" t="s">
        <v>223</v>
      </c>
    </row>
    <row r="699" spans="1:10" x14ac:dyDescent="0.2">
      <c r="A699" s="79">
        <v>44692</v>
      </c>
      <c r="B699" s="76">
        <v>44565</v>
      </c>
      <c r="C699" s="80">
        <v>0.2</v>
      </c>
      <c r="D699" s="81" t="s">
        <v>363</v>
      </c>
      <c r="E699" s="81" t="s">
        <v>223</v>
      </c>
      <c r="F699" s="81" t="s">
        <v>364</v>
      </c>
      <c r="G699" s="81" t="s">
        <v>365</v>
      </c>
      <c r="H699" s="81" t="s">
        <v>306</v>
      </c>
      <c r="I699" s="81" t="s">
        <v>223</v>
      </c>
      <c r="J699" s="81" t="s">
        <v>223</v>
      </c>
    </row>
    <row r="700" spans="1:10" x14ac:dyDescent="0.2">
      <c r="A700" s="79">
        <v>44692</v>
      </c>
      <c r="B700" s="76">
        <v>44566</v>
      </c>
      <c r="C700" s="80">
        <v>0.2</v>
      </c>
      <c r="D700" s="81" t="s">
        <v>363</v>
      </c>
      <c r="E700" s="81" t="s">
        <v>223</v>
      </c>
      <c r="F700" s="81" t="s">
        <v>364</v>
      </c>
      <c r="G700" s="81" t="s">
        <v>365</v>
      </c>
      <c r="H700" s="81" t="s">
        <v>306</v>
      </c>
      <c r="I700" s="81" t="s">
        <v>223</v>
      </c>
      <c r="J700" s="81" t="s">
        <v>223</v>
      </c>
    </row>
    <row r="701" spans="1:10" x14ac:dyDescent="0.2">
      <c r="A701" s="79">
        <v>44692</v>
      </c>
      <c r="B701" s="76">
        <v>44567</v>
      </c>
      <c r="C701" s="80">
        <v>0.2</v>
      </c>
      <c r="D701" s="81" t="s">
        <v>363</v>
      </c>
      <c r="E701" s="81" t="s">
        <v>223</v>
      </c>
      <c r="F701" s="81" t="s">
        <v>364</v>
      </c>
      <c r="G701" s="81" t="s">
        <v>365</v>
      </c>
      <c r="H701" s="81" t="s">
        <v>306</v>
      </c>
      <c r="I701" s="81" t="s">
        <v>223</v>
      </c>
      <c r="J701" s="81" t="s">
        <v>223</v>
      </c>
    </row>
    <row r="702" spans="1:10" x14ac:dyDescent="0.2">
      <c r="A702" s="79">
        <v>44692</v>
      </c>
      <c r="B702" s="76">
        <v>44568</v>
      </c>
      <c r="C702" s="80">
        <v>0.2</v>
      </c>
      <c r="D702" s="81" t="s">
        <v>363</v>
      </c>
      <c r="E702" s="81" t="s">
        <v>223</v>
      </c>
      <c r="F702" s="81" t="s">
        <v>364</v>
      </c>
      <c r="G702" s="81" t="s">
        <v>365</v>
      </c>
      <c r="H702" s="81" t="s">
        <v>306</v>
      </c>
      <c r="I702" s="81" t="s">
        <v>223</v>
      </c>
      <c r="J702" s="81" t="s">
        <v>223</v>
      </c>
    </row>
    <row r="703" spans="1:10" x14ac:dyDescent="0.2">
      <c r="A703" s="79">
        <v>44692</v>
      </c>
      <c r="B703" s="76">
        <v>44571</v>
      </c>
      <c r="C703" s="80">
        <v>0.2</v>
      </c>
      <c r="D703" s="81" t="s">
        <v>363</v>
      </c>
      <c r="E703" s="81" t="s">
        <v>223</v>
      </c>
      <c r="F703" s="81" t="s">
        <v>364</v>
      </c>
      <c r="G703" s="81" t="s">
        <v>365</v>
      </c>
      <c r="H703" s="81" t="s">
        <v>306</v>
      </c>
      <c r="I703" s="81" t="s">
        <v>223</v>
      </c>
      <c r="J703" s="81" t="s">
        <v>223</v>
      </c>
    </row>
    <row r="704" spans="1:10" x14ac:dyDescent="0.2">
      <c r="A704" s="79">
        <v>44692</v>
      </c>
      <c r="B704" s="76">
        <v>44572</v>
      </c>
      <c r="C704" s="80">
        <v>0.2</v>
      </c>
      <c r="D704" s="81" t="s">
        <v>363</v>
      </c>
      <c r="E704" s="81" t="s">
        <v>223</v>
      </c>
      <c r="F704" s="81" t="s">
        <v>364</v>
      </c>
      <c r="G704" s="81" t="s">
        <v>365</v>
      </c>
      <c r="H704" s="81" t="s">
        <v>306</v>
      </c>
      <c r="I704" s="81" t="s">
        <v>223</v>
      </c>
      <c r="J704" s="81" t="s">
        <v>223</v>
      </c>
    </row>
    <row r="705" spans="1:10" x14ac:dyDescent="0.2">
      <c r="A705" s="79">
        <v>44692</v>
      </c>
      <c r="B705" s="76">
        <v>44573</v>
      </c>
      <c r="C705" s="80">
        <v>0.2</v>
      </c>
      <c r="D705" s="81" t="s">
        <v>363</v>
      </c>
      <c r="E705" s="81" t="s">
        <v>223</v>
      </c>
      <c r="F705" s="81" t="s">
        <v>364</v>
      </c>
      <c r="G705" s="81" t="s">
        <v>365</v>
      </c>
      <c r="H705" s="81" t="s">
        <v>306</v>
      </c>
      <c r="I705" s="81" t="s">
        <v>223</v>
      </c>
      <c r="J705" s="81" t="s">
        <v>223</v>
      </c>
    </row>
    <row r="706" spans="1:10" x14ac:dyDescent="0.2">
      <c r="A706" s="79">
        <v>44692</v>
      </c>
      <c r="B706" s="76">
        <v>44574</v>
      </c>
      <c r="C706" s="80">
        <v>0.2</v>
      </c>
      <c r="D706" s="81" t="s">
        <v>363</v>
      </c>
      <c r="E706" s="81" t="s">
        <v>223</v>
      </c>
      <c r="F706" s="81" t="s">
        <v>364</v>
      </c>
      <c r="G706" s="81" t="s">
        <v>365</v>
      </c>
      <c r="H706" s="81" t="s">
        <v>306</v>
      </c>
      <c r="I706" s="81" t="s">
        <v>223</v>
      </c>
      <c r="J706" s="81" t="s">
        <v>223</v>
      </c>
    </row>
    <row r="707" spans="1:10" x14ac:dyDescent="0.2">
      <c r="A707" s="79">
        <v>44692</v>
      </c>
      <c r="B707" s="76">
        <v>44575</v>
      </c>
      <c r="C707" s="80">
        <v>0.2</v>
      </c>
      <c r="D707" s="81" t="s">
        <v>363</v>
      </c>
      <c r="E707" s="81" t="s">
        <v>223</v>
      </c>
      <c r="F707" s="81" t="s">
        <v>364</v>
      </c>
      <c r="G707" s="81" t="s">
        <v>365</v>
      </c>
      <c r="H707" s="81" t="s">
        <v>306</v>
      </c>
      <c r="I707" s="81" t="s">
        <v>223</v>
      </c>
      <c r="J707" s="81" t="s">
        <v>223</v>
      </c>
    </row>
    <row r="708" spans="1:10" x14ac:dyDescent="0.2">
      <c r="A708" s="79">
        <v>44692</v>
      </c>
      <c r="B708" s="76">
        <v>44578</v>
      </c>
      <c r="C708" s="80">
        <v>0.2</v>
      </c>
      <c r="D708" s="81" t="s">
        <v>363</v>
      </c>
      <c r="E708" s="81" t="s">
        <v>223</v>
      </c>
      <c r="F708" s="81" t="s">
        <v>364</v>
      </c>
      <c r="G708" s="81" t="s">
        <v>365</v>
      </c>
      <c r="H708" s="81" t="s">
        <v>306</v>
      </c>
      <c r="I708" s="81" t="s">
        <v>223</v>
      </c>
      <c r="J708" s="81" t="s">
        <v>223</v>
      </c>
    </row>
    <row r="709" spans="1:10" x14ac:dyDescent="0.2">
      <c r="A709" s="79">
        <v>44692</v>
      </c>
      <c r="B709" s="76">
        <v>44579</v>
      </c>
      <c r="C709" s="80">
        <v>0.2</v>
      </c>
      <c r="D709" s="81" t="s">
        <v>363</v>
      </c>
      <c r="E709" s="81" t="s">
        <v>223</v>
      </c>
      <c r="F709" s="81" t="s">
        <v>364</v>
      </c>
      <c r="G709" s="81" t="s">
        <v>365</v>
      </c>
      <c r="H709" s="81" t="s">
        <v>306</v>
      </c>
      <c r="I709" s="81" t="s">
        <v>223</v>
      </c>
      <c r="J709" s="81" t="s">
        <v>223</v>
      </c>
    </row>
    <row r="710" spans="1:10" x14ac:dyDescent="0.2">
      <c r="A710" s="79">
        <v>44692</v>
      </c>
      <c r="B710" s="76">
        <v>44580</v>
      </c>
      <c r="C710" s="80">
        <v>0.2</v>
      </c>
      <c r="D710" s="81" t="s">
        <v>363</v>
      </c>
      <c r="E710" s="81" t="s">
        <v>223</v>
      </c>
      <c r="F710" s="81" t="s">
        <v>364</v>
      </c>
      <c r="G710" s="81" t="s">
        <v>365</v>
      </c>
      <c r="H710" s="81" t="s">
        <v>306</v>
      </c>
      <c r="I710" s="81" t="s">
        <v>223</v>
      </c>
      <c r="J710" s="81" t="s">
        <v>223</v>
      </c>
    </row>
    <row r="711" spans="1:10" x14ac:dyDescent="0.2">
      <c r="A711" s="79">
        <v>44692</v>
      </c>
      <c r="B711" s="76">
        <v>44581</v>
      </c>
      <c r="C711" s="80">
        <v>0.2</v>
      </c>
      <c r="D711" s="81" t="s">
        <v>363</v>
      </c>
      <c r="E711" s="81" t="s">
        <v>223</v>
      </c>
      <c r="F711" s="81" t="s">
        <v>364</v>
      </c>
      <c r="G711" s="81" t="s">
        <v>365</v>
      </c>
      <c r="H711" s="81" t="s">
        <v>306</v>
      </c>
      <c r="I711" s="81" t="s">
        <v>223</v>
      </c>
      <c r="J711" s="81" t="s">
        <v>223</v>
      </c>
    </row>
    <row r="712" spans="1:10" x14ac:dyDescent="0.2">
      <c r="A712" s="79">
        <v>44692</v>
      </c>
      <c r="B712" s="76">
        <v>44582</v>
      </c>
      <c r="C712" s="80">
        <v>0.2</v>
      </c>
      <c r="D712" s="81" t="s">
        <v>363</v>
      </c>
      <c r="E712" s="81" t="s">
        <v>223</v>
      </c>
      <c r="F712" s="81" t="s">
        <v>364</v>
      </c>
      <c r="G712" s="81" t="s">
        <v>365</v>
      </c>
      <c r="H712" s="81" t="s">
        <v>306</v>
      </c>
      <c r="I712" s="81" t="s">
        <v>223</v>
      </c>
      <c r="J712" s="81" t="s">
        <v>223</v>
      </c>
    </row>
    <row r="713" spans="1:10" x14ac:dyDescent="0.2">
      <c r="A713" s="79">
        <v>44692</v>
      </c>
      <c r="B713" s="76">
        <v>44585</v>
      </c>
      <c r="C713" s="80">
        <v>0.2</v>
      </c>
      <c r="D713" s="81" t="s">
        <v>363</v>
      </c>
      <c r="E713" s="81" t="s">
        <v>223</v>
      </c>
      <c r="F713" s="81" t="s">
        <v>364</v>
      </c>
      <c r="G713" s="81" t="s">
        <v>365</v>
      </c>
      <c r="H713" s="81" t="s">
        <v>306</v>
      </c>
      <c r="I713" s="81" t="s">
        <v>223</v>
      </c>
      <c r="J713" s="81" t="s">
        <v>223</v>
      </c>
    </row>
    <row r="714" spans="1:10" x14ac:dyDescent="0.2">
      <c r="A714" s="79">
        <v>44692</v>
      </c>
      <c r="B714" s="76">
        <v>44586</v>
      </c>
      <c r="C714" s="80">
        <v>0.2</v>
      </c>
      <c r="D714" s="81" t="s">
        <v>363</v>
      </c>
      <c r="E714" s="81" t="s">
        <v>223</v>
      </c>
      <c r="F714" s="81" t="s">
        <v>364</v>
      </c>
      <c r="G714" s="81" t="s">
        <v>365</v>
      </c>
      <c r="H714" s="81" t="s">
        <v>306</v>
      </c>
      <c r="I714" s="81" t="s">
        <v>223</v>
      </c>
      <c r="J714" s="81" t="s">
        <v>223</v>
      </c>
    </row>
    <row r="715" spans="1:10" x14ac:dyDescent="0.2">
      <c r="A715" s="79">
        <v>44692</v>
      </c>
      <c r="B715" s="76">
        <v>44587</v>
      </c>
      <c r="C715" s="80">
        <v>0.2</v>
      </c>
      <c r="D715" s="81" t="s">
        <v>363</v>
      </c>
      <c r="E715" s="81" t="s">
        <v>223</v>
      </c>
      <c r="F715" s="81" t="s">
        <v>364</v>
      </c>
      <c r="G715" s="81" t="s">
        <v>365</v>
      </c>
      <c r="H715" s="81" t="s">
        <v>306</v>
      </c>
      <c r="I715" s="81" t="s">
        <v>223</v>
      </c>
      <c r="J715" s="81" t="s">
        <v>223</v>
      </c>
    </row>
    <row r="716" spans="1:10" x14ac:dyDescent="0.2">
      <c r="A716" s="79">
        <v>44692</v>
      </c>
      <c r="B716" s="76">
        <v>44588</v>
      </c>
      <c r="C716" s="80">
        <v>0.18</v>
      </c>
      <c r="D716" s="81" t="s">
        <v>363</v>
      </c>
      <c r="E716" s="81" t="s">
        <v>223</v>
      </c>
      <c r="F716" s="81" t="s">
        <v>364</v>
      </c>
      <c r="G716" s="81" t="s">
        <v>365</v>
      </c>
      <c r="H716" s="81" t="s">
        <v>306</v>
      </c>
      <c r="I716" s="81" t="s">
        <v>223</v>
      </c>
      <c r="J716" s="81" t="s">
        <v>223</v>
      </c>
    </row>
    <row r="717" spans="1:10" x14ac:dyDescent="0.2">
      <c r="A717" s="79">
        <v>44692</v>
      </c>
      <c r="B717" s="76">
        <v>44589</v>
      </c>
      <c r="C717" s="80">
        <v>0.18</v>
      </c>
      <c r="D717" s="81" t="s">
        <v>363</v>
      </c>
      <c r="E717" s="81" t="s">
        <v>223</v>
      </c>
      <c r="F717" s="81" t="s">
        <v>364</v>
      </c>
      <c r="G717" s="81" t="s">
        <v>365</v>
      </c>
      <c r="H717" s="81" t="s">
        <v>306</v>
      </c>
      <c r="I717" s="81" t="s">
        <v>223</v>
      </c>
      <c r="J717" s="81" t="s">
        <v>223</v>
      </c>
    </row>
    <row r="718" spans="1:10" x14ac:dyDescent="0.2">
      <c r="A718" s="79">
        <v>44692</v>
      </c>
      <c r="B718" s="76">
        <v>44592</v>
      </c>
      <c r="C718" s="80">
        <v>0.2</v>
      </c>
      <c r="D718" s="81" t="s">
        <v>363</v>
      </c>
      <c r="E718" s="81" t="s">
        <v>223</v>
      </c>
      <c r="F718" s="81" t="s">
        <v>364</v>
      </c>
      <c r="G718" s="81" t="s">
        <v>365</v>
      </c>
      <c r="H718" s="81" t="s">
        <v>306</v>
      </c>
      <c r="I718" s="81" t="s">
        <v>223</v>
      </c>
      <c r="J718" s="81" t="s">
        <v>223</v>
      </c>
    </row>
    <row r="719" spans="1:10" x14ac:dyDescent="0.2">
      <c r="A719" s="79">
        <v>44692</v>
      </c>
      <c r="B719" s="76">
        <v>44593</v>
      </c>
      <c r="C719" s="80">
        <v>0.2</v>
      </c>
      <c r="D719" s="81" t="s">
        <v>363</v>
      </c>
      <c r="E719" s="81" t="s">
        <v>223</v>
      </c>
      <c r="F719" s="81" t="s">
        <v>364</v>
      </c>
      <c r="G719" s="81" t="s">
        <v>365</v>
      </c>
      <c r="H719" s="81" t="s">
        <v>306</v>
      </c>
      <c r="I719" s="81" t="s">
        <v>223</v>
      </c>
      <c r="J719" s="81" t="s">
        <v>223</v>
      </c>
    </row>
    <row r="720" spans="1:10" x14ac:dyDescent="0.2">
      <c r="A720" s="79">
        <v>44692</v>
      </c>
      <c r="B720" s="76">
        <v>44594</v>
      </c>
      <c r="C720" s="80">
        <v>0.2</v>
      </c>
      <c r="D720" s="81" t="s">
        <v>363</v>
      </c>
      <c r="E720" s="81" t="s">
        <v>223</v>
      </c>
      <c r="F720" s="81" t="s">
        <v>364</v>
      </c>
      <c r="G720" s="81" t="s">
        <v>365</v>
      </c>
      <c r="H720" s="81" t="s">
        <v>306</v>
      </c>
      <c r="I720" s="81" t="s">
        <v>223</v>
      </c>
      <c r="J720" s="81" t="s">
        <v>223</v>
      </c>
    </row>
    <row r="721" spans="1:10" x14ac:dyDescent="0.2">
      <c r="A721" s="79">
        <v>44692</v>
      </c>
      <c r="B721" s="76">
        <v>44595</v>
      </c>
      <c r="C721" s="80">
        <v>0.2</v>
      </c>
      <c r="D721" s="81" t="s">
        <v>363</v>
      </c>
      <c r="E721" s="81" t="s">
        <v>223</v>
      </c>
      <c r="F721" s="81" t="s">
        <v>364</v>
      </c>
      <c r="G721" s="81" t="s">
        <v>365</v>
      </c>
      <c r="H721" s="81" t="s">
        <v>306</v>
      </c>
      <c r="I721" s="81" t="s">
        <v>223</v>
      </c>
      <c r="J721" s="81" t="s">
        <v>223</v>
      </c>
    </row>
    <row r="722" spans="1:10" x14ac:dyDescent="0.2">
      <c r="A722" s="79">
        <v>44692</v>
      </c>
      <c r="B722" s="76">
        <v>44596</v>
      </c>
      <c r="C722" s="80">
        <v>0.2</v>
      </c>
      <c r="D722" s="81" t="s">
        <v>363</v>
      </c>
      <c r="E722" s="81" t="s">
        <v>223</v>
      </c>
      <c r="F722" s="81" t="s">
        <v>364</v>
      </c>
      <c r="G722" s="81" t="s">
        <v>365</v>
      </c>
      <c r="H722" s="81" t="s">
        <v>306</v>
      </c>
      <c r="I722" s="81" t="s">
        <v>223</v>
      </c>
      <c r="J722" s="81" t="s">
        <v>223</v>
      </c>
    </row>
    <row r="723" spans="1:10" x14ac:dyDescent="0.2">
      <c r="A723" s="79">
        <v>44692</v>
      </c>
      <c r="B723" s="76">
        <v>44599</v>
      </c>
      <c r="C723" s="80">
        <v>0.2</v>
      </c>
      <c r="D723" s="81" t="s">
        <v>363</v>
      </c>
      <c r="E723" s="81" t="s">
        <v>223</v>
      </c>
      <c r="F723" s="81" t="s">
        <v>364</v>
      </c>
      <c r="G723" s="81" t="s">
        <v>365</v>
      </c>
      <c r="H723" s="81" t="s">
        <v>306</v>
      </c>
      <c r="I723" s="81" t="s">
        <v>223</v>
      </c>
      <c r="J723" s="81" t="s">
        <v>223</v>
      </c>
    </row>
    <row r="724" spans="1:10" x14ac:dyDescent="0.2">
      <c r="A724" s="79">
        <v>44692</v>
      </c>
      <c r="B724" s="76">
        <v>44600</v>
      </c>
      <c r="C724" s="80">
        <v>0.2</v>
      </c>
      <c r="D724" s="81" t="s">
        <v>363</v>
      </c>
      <c r="E724" s="81" t="s">
        <v>223</v>
      </c>
      <c r="F724" s="81" t="s">
        <v>364</v>
      </c>
      <c r="G724" s="81" t="s">
        <v>365</v>
      </c>
      <c r="H724" s="81" t="s">
        <v>306</v>
      </c>
      <c r="I724" s="81" t="s">
        <v>223</v>
      </c>
      <c r="J724" s="81" t="s">
        <v>223</v>
      </c>
    </row>
    <row r="725" spans="1:10" x14ac:dyDescent="0.2">
      <c r="A725" s="79">
        <v>44692</v>
      </c>
      <c r="B725" s="76">
        <v>44601</v>
      </c>
      <c r="C725" s="80">
        <v>0.2</v>
      </c>
      <c r="D725" s="81" t="s">
        <v>363</v>
      </c>
      <c r="E725" s="81" t="s">
        <v>223</v>
      </c>
      <c r="F725" s="81" t="s">
        <v>364</v>
      </c>
      <c r="G725" s="81" t="s">
        <v>365</v>
      </c>
      <c r="H725" s="81" t="s">
        <v>306</v>
      </c>
      <c r="I725" s="81" t="s">
        <v>223</v>
      </c>
      <c r="J725" s="81" t="s">
        <v>223</v>
      </c>
    </row>
    <row r="726" spans="1:10" x14ac:dyDescent="0.2">
      <c r="A726" s="79">
        <v>44692</v>
      </c>
      <c r="B726" s="76">
        <v>44602</v>
      </c>
      <c r="C726" s="80">
        <v>0.2</v>
      </c>
      <c r="D726" s="81" t="s">
        <v>363</v>
      </c>
      <c r="E726" s="81" t="s">
        <v>223</v>
      </c>
      <c r="F726" s="81" t="s">
        <v>364</v>
      </c>
      <c r="G726" s="81" t="s">
        <v>365</v>
      </c>
      <c r="H726" s="81" t="s">
        <v>306</v>
      </c>
      <c r="I726" s="81" t="s">
        <v>223</v>
      </c>
      <c r="J726" s="81" t="s">
        <v>223</v>
      </c>
    </row>
    <row r="727" spans="1:10" x14ac:dyDescent="0.2">
      <c r="A727" s="79">
        <v>44692</v>
      </c>
      <c r="B727" s="76">
        <v>44603</v>
      </c>
      <c r="C727" s="80">
        <v>0.2</v>
      </c>
      <c r="D727" s="81" t="s">
        <v>363</v>
      </c>
      <c r="E727" s="81" t="s">
        <v>223</v>
      </c>
      <c r="F727" s="81" t="s">
        <v>364</v>
      </c>
      <c r="G727" s="81" t="s">
        <v>365</v>
      </c>
      <c r="H727" s="81" t="s">
        <v>306</v>
      </c>
      <c r="I727" s="81" t="s">
        <v>223</v>
      </c>
      <c r="J727" s="81" t="s">
        <v>223</v>
      </c>
    </row>
    <row r="728" spans="1:10" x14ac:dyDescent="0.2">
      <c r="A728" s="79">
        <v>44692</v>
      </c>
      <c r="B728" s="76">
        <v>44606</v>
      </c>
      <c r="C728" s="80">
        <v>0.2</v>
      </c>
      <c r="D728" s="81" t="s">
        <v>363</v>
      </c>
      <c r="E728" s="81" t="s">
        <v>223</v>
      </c>
      <c r="F728" s="81" t="s">
        <v>364</v>
      </c>
      <c r="G728" s="81" t="s">
        <v>365</v>
      </c>
      <c r="H728" s="81" t="s">
        <v>306</v>
      </c>
      <c r="I728" s="81" t="s">
        <v>223</v>
      </c>
      <c r="J728" s="81" t="s">
        <v>223</v>
      </c>
    </row>
    <row r="729" spans="1:10" x14ac:dyDescent="0.2">
      <c r="A729" s="79">
        <v>44692</v>
      </c>
      <c r="B729" s="76">
        <v>44607</v>
      </c>
      <c r="C729" s="80">
        <v>0.2</v>
      </c>
      <c r="D729" s="81" t="s">
        <v>363</v>
      </c>
      <c r="E729" s="81" t="s">
        <v>223</v>
      </c>
      <c r="F729" s="81" t="s">
        <v>364</v>
      </c>
      <c r="G729" s="81" t="s">
        <v>365</v>
      </c>
      <c r="H729" s="81" t="s">
        <v>306</v>
      </c>
      <c r="I729" s="81" t="s">
        <v>223</v>
      </c>
      <c r="J729" s="81" t="s">
        <v>223</v>
      </c>
    </row>
    <row r="730" spans="1:10" x14ac:dyDescent="0.2">
      <c r="A730" s="79">
        <v>44692</v>
      </c>
      <c r="B730" s="76">
        <v>44608</v>
      </c>
      <c r="C730" s="80">
        <v>0.2</v>
      </c>
      <c r="D730" s="81" t="s">
        <v>363</v>
      </c>
      <c r="E730" s="81" t="s">
        <v>223</v>
      </c>
      <c r="F730" s="81" t="s">
        <v>364</v>
      </c>
      <c r="G730" s="81" t="s">
        <v>365</v>
      </c>
      <c r="H730" s="81" t="s">
        <v>306</v>
      </c>
      <c r="I730" s="81" t="s">
        <v>223</v>
      </c>
      <c r="J730" s="81" t="s">
        <v>223</v>
      </c>
    </row>
    <row r="731" spans="1:10" x14ac:dyDescent="0.2">
      <c r="A731" s="79">
        <v>44692</v>
      </c>
      <c r="B731" s="76">
        <v>44609</v>
      </c>
      <c r="C731" s="80">
        <v>0.2</v>
      </c>
      <c r="D731" s="81" t="s">
        <v>363</v>
      </c>
      <c r="E731" s="81" t="s">
        <v>223</v>
      </c>
      <c r="F731" s="81" t="s">
        <v>364</v>
      </c>
      <c r="G731" s="81" t="s">
        <v>365</v>
      </c>
      <c r="H731" s="81" t="s">
        <v>306</v>
      </c>
      <c r="I731" s="81" t="s">
        <v>223</v>
      </c>
      <c r="J731" s="81" t="s">
        <v>223</v>
      </c>
    </row>
    <row r="732" spans="1:10" x14ac:dyDescent="0.2">
      <c r="A732" s="79">
        <v>44692</v>
      </c>
      <c r="B732" s="76">
        <v>44610</v>
      </c>
      <c r="C732" s="80">
        <v>0.2</v>
      </c>
      <c r="D732" s="81" t="s">
        <v>363</v>
      </c>
      <c r="E732" s="81" t="s">
        <v>223</v>
      </c>
      <c r="F732" s="81" t="s">
        <v>364</v>
      </c>
      <c r="G732" s="81" t="s">
        <v>365</v>
      </c>
      <c r="H732" s="81" t="s">
        <v>306</v>
      </c>
      <c r="I732" s="81" t="s">
        <v>223</v>
      </c>
      <c r="J732" s="81" t="s">
        <v>223</v>
      </c>
    </row>
    <row r="733" spans="1:10" x14ac:dyDescent="0.2">
      <c r="A733" s="79">
        <v>44692</v>
      </c>
      <c r="B733" s="76">
        <v>44613</v>
      </c>
      <c r="C733" s="80">
        <v>0.2</v>
      </c>
      <c r="D733" s="81" t="s">
        <v>363</v>
      </c>
      <c r="E733" s="81" t="s">
        <v>223</v>
      </c>
      <c r="F733" s="81" t="s">
        <v>364</v>
      </c>
      <c r="G733" s="81" t="s">
        <v>365</v>
      </c>
      <c r="H733" s="81" t="s">
        <v>306</v>
      </c>
      <c r="I733" s="81" t="s">
        <v>223</v>
      </c>
      <c r="J733" s="81" t="s">
        <v>223</v>
      </c>
    </row>
    <row r="734" spans="1:10" x14ac:dyDescent="0.2">
      <c r="A734" s="79">
        <v>44692</v>
      </c>
      <c r="B734" s="76">
        <v>44614</v>
      </c>
      <c r="C734" s="80">
        <v>0.2</v>
      </c>
      <c r="D734" s="81" t="s">
        <v>363</v>
      </c>
      <c r="E734" s="81" t="s">
        <v>223</v>
      </c>
      <c r="F734" s="81" t="s">
        <v>364</v>
      </c>
      <c r="G734" s="81" t="s">
        <v>365</v>
      </c>
      <c r="H734" s="81" t="s">
        <v>306</v>
      </c>
      <c r="I734" s="81" t="s">
        <v>223</v>
      </c>
      <c r="J734" s="81" t="s">
        <v>223</v>
      </c>
    </row>
    <row r="735" spans="1:10" x14ac:dyDescent="0.2">
      <c r="A735" s="79">
        <v>44692</v>
      </c>
      <c r="B735" s="76">
        <v>44615</v>
      </c>
      <c r="C735" s="80">
        <v>0.2</v>
      </c>
      <c r="D735" s="81" t="s">
        <v>363</v>
      </c>
      <c r="E735" s="81" t="s">
        <v>223</v>
      </c>
      <c r="F735" s="81" t="s">
        <v>364</v>
      </c>
      <c r="G735" s="81" t="s">
        <v>365</v>
      </c>
      <c r="H735" s="81" t="s">
        <v>306</v>
      </c>
      <c r="I735" s="81" t="s">
        <v>223</v>
      </c>
      <c r="J735" s="81" t="s">
        <v>223</v>
      </c>
    </row>
    <row r="736" spans="1:10" x14ac:dyDescent="0.2">
      <c r="A736" s="79">
        <v>44692</v>
      </c>
      <c r="B736" s="76">
        <v>44616</v>
      </c>
      <c r="C736" s="80">
        <v>0.2</v>
      </c>
      <c r="D736" s="81" t="s">
        <v>363</v>
      </c>
      <c r="E736" s="81" t="s">
        <v>223</v>
      </c>
      <c r="F736" s="81" t="s">
        <v>364</v>
      </c>
      <c r="G736" s="81" t="s">
        <v>365</v>
      </c>
      <c r="H736" s="81" t="s">
        <v>306</v>
      </c>
      <c r="I736" s="81" t="s">
        <v>223</v>
      </c>
      <c r="J736" s="81" t="s">
        <v>223</v>
      </c>
    </row>
    <row r="737" spans="1:10" x14ac:dyDescent="0.2">
      <c r="A737" s="79">
        <v>44692</v>
      </c>
      <c r="B737" s="76">
        <v>44617</v>
      </c>
      <c r="C737" s="80">
        <v>0.2</v>
      </c>
      <c r="D737" s="81" t="s">
        <v>363</v>
      </c>
      <c r="E737" s="81" t="s">
        <v>223</v>
      </c>
      <c r="F737" s="81" t="s">
        <v>364</v>
      </c>
      <c r="G737" s="81" t="s">
        <v>365</v>
      </c>
      <c r="H737" s="81" t="s">
        <v>306</v>
      </c>
      <c r="I737" s="81" t="s">
        <v>223</v>
      </c>
      <c r="J737" s="81" t="s">
        <v>223</v>
      </c>
    </row>
    <row r="738" spans="1:10" x14ac:dyDescent="0.2">
      <c r="A738" s="79">
        <v>44692</v>
      </c>
      <c r="B738" s="76">
        <v>44620</v>
      </c>
      <c r="C738" s="80">
        <v>0.2</v>
      </c>
      <c r="D738" s="81" t="s">
        <v>363</v>
      </c>
      <c r="E738" s="81" t="s">
        <v>223</v>
      </c>
      <c r="F738" s="81" t="s">
        <v>364</v>
      </c>
      <c r="G738" s="81" t="s">
        <v>365</v>
      </c>
      <c r="H738" s="81" t="s">
        <v>306</v>
      </c>
      <c r="I738" s="81" t="s">
        <v>223</v>
      </c>
      <c r="J738" s="81" t="s">
        <v>223</v>
      </c>
    </row>
    <row r="739" spans="1:10" x14ac:dyDescent="0.2">
      <c r="A739" s="79">
        <v>44692</v>
      </c>
      <c r="B739" s="76">
        <v>44621</v>
      </c>
      <c r="C739" s="80">
        <v>0.2</v>
      </c>
      <c r="D739" s="81" t="s">
        <v>363</v>
      </c>
      <c r="E739" s="81" t="s">
        <v>223</v>
      </c>
      <c r="F739" s="81" t="s">
        <v>364</v>
      </c>
      <c r="G739" s="81" t="s">
        <v>365</v>
      </c>
      <c r="H739" s="81" t="s">
        <v>306</v>
      </c>
      <c r="I739" s="81" t="s">
        <v>223</v>
      </c>
      <c r="J739" s="81" t="s">
        <v>223</v>
      </c>
    </row>
    <row r="740" spans="1:10" x14ac:dyDescent="0.2">
      <c r="A740" s="79">
        <v>44692</v>
      </c>
      <c r="B740" s="76">
        <v>44622</v>
      </c>
      <c r="C740" s="80">
        <v>0.2</v>
      </c>
      <c r="D740" s="81" t="s">
        <v>363</v>
      </c>
      <c r="E740" s="81" t="s">
        <v>223</v>
      </c>
      <c r="F740" s="81" t="s">
        <v>364</v>
      </c>
      <c r="G740" s="81" t="s">
        <v>365</v>
      </c>
      <c r="H740" s="81" t="s">
        <v>306</v>
      </c>
      <c r="I740" s="81" t="s">
        <v>223</v>
      </c>
      <c r="J740" s="81" t="s">
        <v>223</v>
      </c>
    </row>
    <row r="741" spans="1:10" x14ac:dyDescent="0.2">
      <c r="A741" s="79">
        <v>44692</v>
      </c>
      <c r="B741" s="76">
        <v>44623</v>
      </c>
      <c r="C741" s="80">
        <v>0.2</v>
      </c>
      <c r="D741" s="81" t="s">
        <v>363</v>
      </c>
      <c r="E741" s="81" t="s">
        <v>223</v>
      </c>
      <c r="F741" s="81" t="s">
        <v>364</v>
      </c>
      <c r="G741" s="81" t="s">
        <v>365</v>
      </c>
      <c r="H741" s="81" t="s">
        <v>306</v>
      </c>
      <c r="I741" s="81" t="s">
        <v>223</v>
      </c>
      <c r="J741" s="81" t="s">
        <v>223</v>
      </c>
    </row>
    <row r="742" spans="1:10" x14ac:dyDescent="0.2">
      <c r="A742" s="79">
        <v>44692</v>
      </c>
      <c r="B742" s="76">
        <v>44624</v>
      </c>
      <c r="C742" s="80">
        <v>0.18</v>
      </c>
      <c r="D742" s="81" t="s">
        <v>363</v>
      </c>
      <c r="E742" s="81" t="s">
        <v>223</v>
      </c>
      <c r="F742" s="81" t="s">
        <v>364</v>
      </c>
      <c r="G742" s="81" t="s">
        <v>365</v>
      </c>
      <c r="H742" s="81" t="s">
        <v>306</v>
      </c>
      <c r="I742" s="81" t="s">
        <v>223</v>
      </c>
      <c r="J742" s="81" t="s">
        <v>223</v>
      </c>
    </row>
    <row r="743" spans="1:10" x14ac:dyDescent="0.2">
      <c r="A743" s="79">
        <v>44692</v>
      </c>
      <c r="B743" s="76">
        <v>44627</v>
      </c>
      <c r="C743" s="80">
        <v>0.2</v>
      </c>
      <c r="D743" s="81" t="s">
        <v>363</v>
      </c>
      <c r="E743" s="81" t="s">
        <v>223</v>
      </c>
      <c r="F743" s="81" t="s">
        <v>364</v>
      </c>
      <c r="G743" s="81" t="s">
        <v>365</v>
      </c>
      <c r="H743" s="81" t="s">
        <v>306</v>
      </c>
      <c r="I743" s="81" t="s">
        <v>223</v>
      </c>
      <c r="J743" s="81" t="s">
        <v>223</v>
      </c>
    </row>
    <row r="744" spans="1:10" x14ac:dyDescent="0.2">
      <c r="A744" s="79">
        <v>44692</v>
      </c>
      <c r="B744" s="76">
        <v>44628</v>
      </c>
      <c r="C744" s="80">
        <v>0.2</v>
      </c>
      <c r="D744" s="81" t="s">
        <v>363</v>
      </c>
      <c r="E744" s="81" t="s">
        <v>223</v>
      </c>
      <c r="F744" s="81" t="s">
        <v>364</v>
      </c>
      <c r="G744" s="81" t="s">
        <v>365</v>
      </c>
      <c r="H744" s="81" t="s">
        <v>306</v>
      </c>
      <c r="I744" s="81" t="s">
        <v>223</v>
      </c>
      <c r="J744" s="81" t="s">
        <v>223</v>
      </c>
    </row>
    <row r="745" spans="1:10" x14ac:dyDescent="0.2">
      <c r="A745" s="79">
        <v>44692</v>
      </c>
      <c r="B745" s="76">
        <v>44629</v>
      </c>
      <c r="C745" s="80">
        <v>0.2</v>
      </c>
      <c r="D745" s="81" t="s">
        <v>363</v>
      </c>
      <c r="E745" s="81" t="s">
        <v>223</v>
      </c>
      <c r="F745" s="81" t="s">
        <v>364</v>
      </c>
      <c r="G745" s="81" t="s">
        <v>365</v>
      </c>
      <c r="H745" s="81" t="s">
        <v>306</v>
      </c>
      <c r="I745" s="81" t="s">
        <v>223</v>
      </c>
      <c r="J745" s="81" t="s">
        <v>223</v>
      </c>
    </row>
    <row r="746" spans="1:10" x14ac:dyDescent="0.2">
      <c r="A746" s="79">
        <v>44692</v>
      </c>
      <c r="B746" s="76">
        <v>44630</v>
      </c>
      <c r="C746" s="80">
        <v>0.2</v>
      </c>
      <c r="D746" s="81" t="s">
        <v>363</v>
      </c>
      <c r="E746" s="81" t="s">
        <v>223</v>
      </c>
      <c r="F746" s="81" t="s">
        <v>364</v>
      </c>
      <c r="G746" s="81" t="s">
        <v>365</v>
      </c>
      <c r="H746" s="81" t="s">
        <v>306</v>
      </c>
      <c r="I746" s="81" t="s">
        <v>223</v>
      </c>
      <c r="J746" s="81" t="s">
        <v>223</v>
      </c>
    </row>
    <row r="747" spans="1:10" x14ac:dyDescent="0.2">
      <c r="A747" s="79">
        <v>44692</v>
      </c>
      <c r="B747" s="76">
        <v>44631</v>
      </c>
      <c r="C747" s="80">
        <v>0.2</v>
      </c>
      <c r="D747" s="81" t="s">
        <v>363</v>
      </c>
      <c r="E747" s="81" t="s">
        <v>223</v>
      </c>
      <c r="F747" s="81" t="s">
        <v>364</v>
      </c>
      <c r="G747" s="81" t="s">
        <v>365</v>
      </c>
      <c r="H747" s="81" t="s">
        <v>306</v>
      </c>
      <c r="I747" s="81" t="s">
        <v>223</v>
      </c>
      <c r="J747" s="81" t="s">
        <v>223</v>
      </c>
    </row>
    <row r="748" spans="1:10" x14ac:dyDescent="0.2">
      <c r="A748" s="79">
        <v>44692</v>
      </c>
      <c r="B748" s="76">
        <v>44634</v>
      </c>
      <c r="C748" s="80">
        <v>0.2</v>
      </c>
      <c r="D748" s="81" t="s">
        <v>363</v>
      </c>
      <c r="E748" s="81" t="s">
        <v>223</v>
      </c>
      <c r="F748" s="81" t="s">
        <v>364</v>
      </c>
      <c r="G748" s="81" t="s">
        <v>365</v>
      </c>
      <c r="H748" s="81" t="s">
        <v>306</v>
      </c>
      <c r="I748" s="81" t="s">
        <v>223</v>
      </c>
      <c r="J748" s="81" t="s">
        <v>223</v>
      </c>
    </row>
    <row r="749" spans="1:10" x14ac:dyDescent="0.2">
      <c r="A749" s="79">
        <v>44692</v>
      </c>
      <c r="B749" s="76">
        <v>44635</v>
      </c>
      <c r="C749" s="80">
        <v>0.2</v>
      </c>
      <c r="D749" s="81" t="s">
        <v>363</v>
      </c>
      <c r="E749" s="81" t="s">
        <v>223</v>
      </c>
      <c r="F749" s="81" t="s">
        <v>364</v>
      </c>
      <c r="G749" s="81" t="s">
        <v>365</v>
      </c>
      <c r="H749" s="81" t="s">
        <v>306</v>
      </c>
      <c r="I749" s="81" t="s">
        <v>223</v>
      </c>
      <c r="J749" s="81" t="s">
        <v>223</v>
      </c>
    </row>
    <row r="750" spans="1:10" x14ac:dyDescent="0.2">
      <c r="A750" s="79">
        <v>44692</v>
      </c>
      <c r="B750" s="76">
        <v>44636</v>
      </c>
      <c r="C750" s="80">
        <v>0.2</v>
      </c>
      <c r="D750" s="81" t="s">
        <v>363</v>
      </c>
      <c r="E750" s="81" t="s">
        <v>223</v>
      </c>
      <c r="F750" s="81" t="s">
        <v>364</v>
      </c>
      <c r="G750" s="81" t="s">
        <v>365</v>
      </c>
      <c r="H750" s="81" t="s">
        <v>306</v>
      </c>
      <c r="I750" s="81" t="s">
        <v>223</v>
      </c>
      <c r="J750" s="81" t="s">
        <v>223</v>
      </c>
    </row>
    <row r="751" spans="1:10" x14ac:dyDescent="0.2">
      <c r="A751" s="79">
        <v>44692</v>
      </c>
      <c r="B751" s="76">
        <v>44637</v>
      </c>
      <c r="C751" s="80">
        <v>0.2</v>
      </c>
      <c r="D751" s="81" t="s">
        <v>363</v>
      </c>
      <c r="E751" s="81" t="s">
        <v>223</v>
      </c>
      <c r="F751" s="81" t="s">
        <v>364</v>
      </c>
      <c r="G751" s="81" t="s">
        <v>365</v>
      </c>
      <c r="H751" s="81" t="s">
        <v>306</v>
      </c>
      <c r="I751" s="81" t="s">
        <v>223</v>
      </c>
      <c r="J751" s="81" t="s">
        <v>223</v>
      </c>
    </row>
    <row r="752" spans="1:10" x14ac:dyDescent="0.2">
      <c r="A752" s="79">
        <v>44692</v>
      </c>
      <c r="B752" s="76">
        <v>44638</v>
      </c>
      <c r="C752" s="80">
        <v>0.2</v>
      </c>
      <c r="D752" s="81" t="s">
        <v>363</v>
      </c>
      <c r="E752" s="81" t="s">
        <v>223</v>
      </c>
      <c r="F752" s="81" t="s">
        <v>364</v>
      </c>
      <c r="G752" s="81" t="s">
        <v>365</v>
      </c>
      <c r="H752" s="81" t="s">
        <v>306</v>
      </c>
      <c r="I752" s="81" t="s">
        <v>223</v>
      </c>
      <c r="J752" s="81" t="s">
        <v>223</v>
      </c>
    </row>
    <row r="753" spans="1:10" x14ac:dyDescent="0.2">
      <c r="A753" s="79">
        <v>44692</v>
      </c>
      <c r="B753" s="76">
        <v>44641</v>
      </c>
      <c r="C753" s="80">
        <v>0.2</v>
      </c>
      <c r="D753" s="81" t="s">
        <v>363</v>
      </c>
      <c r="E753" s="81" t="s">
        <v>223</v>
      </c>
      <c r="F753" s="81" t="s">
        <v>364</v>
      </c>
      <c r="G753" s="81" t="s">
        <v>365</v>
      </c>
      <c r="H753" s="81" t="s">
        <v>306</v>
      </c>
      <c r="I753" s="81" t="s">
        <v>223</v>
      </c>
      <c r="J753" s="81" t="s">
        <v>223</v>
      </c>
    </row>
    <row r="754" spans="1:10" x14ac:dyDescent="0.2">
      <c r="A754" s="79">
        <v>44692</v>
      </c>
      <c r="B754" s="76">
        <v>44642</v>
      </c>
      <c r="C754" s="80">
        <v>0.2</v>
      </c>
      <c r="D754" s="81" t="s">
        <v>363</v>
      </c>
      <c r="E754" s="81" t="s">
        <v>223</v>
      </c>
      <c r="F754" s="81" t="s">
        <v>364</v>
      </c>
      <c r="G754" s="81" t="s">
        <v>365</v>
      </c>
      <c r="H754" s="81" t="s">
        <v>306</v>
      </c>
      <c r="I754" s="81" t="s">
        <v>223</v>
      </c>
      <c r="J754" s="81" t="s">
        <v>223</v>
      </c>
    </row>
    <row r="755" spans="1:10" x14ac:dyDescent="0.2">
      <c r="A755" s="79">
        <v>44692</v>
      </c>
      <c r="B755" s="76">
        <v>44643</v>
      </c>
      <c r="C755" s="80">
        <v>0.2</v>
      </c>
      <c r="D755" s="81" t="s">
        <v>363</v>
      </c>
      <c r="E755" s="81" t="s">
        <v>223</v>
      </c>
      <c r="F755" s="81" t="s">
        <v>364</v>
      </c>
      <c r="G755" s="81" t="s">
        <v>365</v>
      </c>
      <c r="H755" s="81" t="s">
        <v>306</v>
      </c>
      <c r="I755" s="81" t="s">
        <v>223</v>
      </c>
      <c r="J755" s="81" t="s">
        <v>223</v>
      </c>
    </row>
    <row r="756" spans="1:10" x14ac:dyDescent="0.2">
      <c r="A756" s="79">
        <v>44692</v>
      </c>
      <c r="B756" s="76">
        <v>44644</v>
      </c>
      <c r="C756" s="80">
        <v>0.2</v>
      </c>
      <c r="D756" s="81" t="s">
        <v>363</v>
      </c>
      <c r="E756" s="81" t="s">
        <v>223</v>
      </c>
      <c r="F756" s="81" t="s">
        <v>364</v>
      </c>
      <c r="G756" s="81" t="s">
        <v>365</v>
      </c>
      <c r="H756" s="81" t="s">
        <v>306</v>
      </c>
      <c r="I756" s="81" t="s">
        <v>223</v>
      </c>
      <c r="J756" s="81" t="s">
        <v>223</v>
      </c>
    </row>
    <row r="757" spans="1:10" x14ac:dyDescent="0.2">
      <c r="A757" s="79">
        <v>44692</v>
      </c>
      <c r="B757" s="76">
        <v>44645</v>
      </c>
      <c r="C757" s="80">
        <v>0.2</v>
      </c>
      <c r="D757" s="81" t="s">
        <v>363</v>
      </c>
      <c r="E757" s="81" t="s">
        <v>223</v>
      </c>
      <c r="F757" s="81" t="s">
        <v>364</v>
      </c>
      <c r="G757" s="81" t="s">
        <v>365</v>
      </c>
      <c r="H757" s="81" t="s">
        <v>306</v>
      </c>
      <c r="I757" s="81" t="s">
        <v>223</v>
      </c>
      <c r="J757" s="81" t="s">
        <v>223</v>
      </c>
    </row>
    <row r="758" spans="1:10" x14ac:dyDescent="0.2">
      <c r="A758" s="79">
        <v>44692</v>
      </c>
      <c r="B758" s="76">
        <v>44648</v>
      </c>
      <c r="C758" s="80">
        <v>0.2</v>
      </c>
      <c r="D758" s="81" t="s">
        <v>363</v>
      </c>
      <c r="E758" s="81" t="s">
        <v>223</v>
      </c>
      <c r="F758" s="81" t="s">
        <v>364</v>
      </c>
      <c r="G758" s="81" t="s">
        <v>365</v>
      </c>
      <c r="H758" s="81" t="s">
        <v>306</v>
      </c>
      <c r="I758" s="81" t="s">
        <v>223</v>
      </c>
      <c r="J758" s="81" t="s">
        <v>223</v>
      </c>
    </row>
    <row r="759" spans="1:10" x14ac:dyDescent="0.2">
      <c r="A759" s="79">
        <v>44692</v>
      </c>
      <c r="B759" s="76">
        <v>44649</v>
      </c>
      <c r="C759" s="80">
        <v>0.2</v>
      </c>
      <c r="D759" s="81" t="s">
        <v>363</v>
      </c>
      <c r="E759" s="81" t="s">
        <v>223</v>
      </c>
      <c r="F759" s="81" t="s">
        <v>364</v>
      </c>
      <c r="G759" s="81" t="s">
        <v>365</v>
      </c>
      <c r="H759" s="81" t="s">
        <v>306</v>
      </c>
      <c r="I759" s="81" t="s">
        <v>223</v>
      </c>
      <c r="J759" s="81" t="s">
        <v>223</v>
      </c>
    </row>
    <row r="760" spans="1:10" x14ac:dyDescent="0.2">
      <c r="A760" s="79">
        <v>44692</v>
      </c>
      <c r="B760" s="76">
        <v>44650</v>
      </c>
      <c r="C760" s="80">
        <v>0.2</v>
      </c>
      <c r="D760" s="81" t="s">
        <v>363</v>
      </c>
      <c r="E760" s="81" t="s">
        <v>223</v>
      </c>
      <c r="F760" s="81" t="s">
        <v>364</v>
      </c>
      <c r="G760" s="81" t="s">
        <v>365</v>
      </c>
      <c r="H760" s="81" t="s">
        <v>306</v>
      </c>
      <c r="I760" s="81" t="s">
        <v>223</v>
      </c>
      <c r="J760" s="81" t="s">
        <v>223</v>
      </c>
    </row>
    <row r="761" spans="1:10" x14ac:dyDescent="0.2">
      <c r="A761" s="79">
        <v>44692</v>
      </c>
      <c r="B761" s="76">
        <v>44651</v>
      </c>
      <c r="C761" s="80">
        <v>0.2</v>
      </c>
      <c r="D761" s="81" t="s">
        <v>363</v>
      </c>
      <c r="E761" s="81" t="s">
        <v>223</v>
      </c>
      <c r="F761" s="81" t="s">
        <v>364</v>
      </c>
      <c r="G761" s="81" t="s">
        <v>365</v>
      </c>
      <c r="H761" s="81" t="s">
        <v>306</v>
      </c>
      <c r="I761" s="81" t="s">
        <v>223</v>
      </c>
      <c r="J761" s="81" t="s">
        <v>223</v>
      </c>
    </row>
    <row r="762" spans="1:10" x14ac:dyDescent="0.2">
      <c r="A762" s="79">
        <v>44692</v>
      </c>
      <c r="B762" s="76">
        <v>44652</v>
      </c>
      <c r="C762" s="80">
        <v>0.2</v>
      </c>
      <c r="D762" s="81" t="s">
        <v>363</v>
      </c>
      <c r="E762" s="81" t="s">
        <v>223</v>
      </c>
      <c r="F762" s="81" t="s">
        <v>364</v>
      </c>
      <c r="G762" s="81" t="s">
        <v>365</v>
      </c>
      <c r="H762" s="81" t="s">
        <v>306</v>
      </c>
      <c r="I762" s="81" t="s">
        <v>223</v>
      </c>
      <c r="J762" s="81" t="s">
        <v>223</v>
      </c>
    </row>
    <row r="763" spans="1:10" x14ac:dyDescent="0.2">
      <c r="A763" s="79">
        <v>44692</v>
      </c>
      <c r="B763" s="76">
        <v>44655</v>
      </c>
      <c r="C763" s="80">
        <v>0.2</v>
      </c>
      <c r="D763" s="81" t="s">
        <v>363</v>
      </c>
      <c r="E763" s="81" t="s">
        <v>223</v>
      </c>
      <c r="F763" s="81" t="s">
        <v>364</v>
      </c>
      <c r="G763" s="81" t="s">
        <v>365</v>
      </c>
      <c r="H763" s="81" t="s">
        <v>306</v>
      </c>
      <c r="I763" s="81" t="s">
        <v>223</v>
      </c>
      <c r="J763" s="81" t="s">
        <v>223</v>
      </c>
    </row>
    <row r="764" spans="1:10" x14ac:dyDescent="0.2">
      <c r="A764" s="79">
        <v>44692</v>
      </c>
      <c r="B764" s="76">
        <v>44656</v>
      </c>
      <c r="C764" s="80">
        <v>0.2</v>
      </c>
      <c r="D764" s="81" t="s">
        <v>363</v>
      </c>
      <c r="E764" s="81" t="s">
        <v>223</v>
      </c>
      <c r="F764" s="81" t="s">
        <v>364</v>
      </c>
      <c r="G764" s="81" t="s">
        <v>365</v>
      </c>
      <c r="H764" s="81" t="s">
        <v>306</v>
      </c>
      <c r="I764" s="81" t="s">
        <v>223</v>
      </c>
      <c r="J764" s="81" t="s">
        <v>223</v>
      </c>
    </row>
    <row r="765" spans="1:10" x14ac:dyDescent="0.2">
      <c r="A765" s="79">
        <v>44692</v>
      </c>
      <c r="B765" s="76">
        <v>44657</v>
      </c>
      <c r="C765" s="80">
        <v>0.2</v>
      </c>
      <c r="D765" s="81" t="s">
        <v>363</v>
      </c>
      <c r="E765" s="81" t="s">
        <v>223</v>
      </c>
      <c r="F765" s="81" t="s">
        <v>364</v>
      </c>
      <c r="G765" s="81" t="s">
        <v>365</v>
      </c>
      <c r="H765" s="81" t="s">
        <v>306</v>
      </c>
      <c r="I765" s="81" t="s">
        <v>223</v>
      </c>
      <c r="J765" s="81" t="s">
        <v>223</v>
      </c>
    </row>
    <row r="766" spans="1:10" x14ac:dyDescent="0.2">
      <c r="A766" s="79">
        <v>44692</v>
      </c>
      <c r="B766" s="76">
        <v>44658</v>
      </c>
      <c r="C766" s="80">
        <v>0.2</v>
      </c>
      <c r="D766" s="81" t="s">
        <v>363</v>
      </c>
      <c r="E766" s="81" t="s">
        <v>223</v>
      </c>
      <c r="F766" s="81" t="s">
        <v>364</v>
      </c>
      <c r="G766" s="81" t="s">
        <v>365</v>
      </c>
      <c r="H766" s="81" t="s">
        <v>306</v>
      </c>
      <c r="I766" s="81" t="s">
        <v>223</v>
      </c>
      <c r="J766" s="81" t="s">
        <v>223</v>
      </c>
    </row>
    <row r="767" spans="1:10" x14ac:dyDescent="0.2">
      <c r="A767" s="79">
        <v>44692</v>
      </c>
      <c r="B767" s="76">
        <v>44659</v>
      </c>
      <c r="C767" s="80">
        <v>0.2</v>
      </c>
      <c r="D767" s="81" t="s">
        <v>363</v>
      </c>
      <c r="E767" s="81" t="s">
        <v>223</v>
      </c>
      <c r="F767" s="81" t="s">
        <v>364</v>
      </c>
      <c r="G767" s="81" t="s">
        <v>365</v>
      </c>
      <c r="H767" s="81" t="s">
        <v>306</v>
      </c>
      <c r="I767" s="81" t="s">
        <v>223</v>
      </c>
      <c r="J767" s="81" t="s">
        <v>223</v>
      </c>
    </row>
    <row r="768" spans="1:10" x14ac:dyDescent="0.2">
      <c r="A768" s="79">
        <v>44692</v>
      </c>
      <c r="B768" s="76">
        <v>44662</v>
      </c>
      <c r="C768" s="80">
        <v>0.2</v>
      </c>
      <c r="D768" s="81" t="s">
        <v>363</v>
      </c>
      <c r="E768" s="81" t="s">
        <v>223</v>
      </c>
      <c r="F768" s="81" t="s">
        <v>364</v>
      </c>
      <c r="G768" s="81" t="s">
        <v>365</v>
      </c>
      <c r="H768" s="81" t="s">
        <v>306</v>
      </c>
      <c r="I768" s="81" t="s">
        <v>223</v>
      </c>
      <c r="J768" s="81" t="s">
        <v>223</v>
      </c>
    </row>
    <row r="769" spans="1:10" x14ac:dyDescent="0.2">
      <c r="A769" s="79">
        <v>44692</v>
      </c>
      <c r="B769" s="76">
        <v>44663</v>
      </c>
      <c r="C769" s="80">
        <v>0.2</v>
      </c>
      <c r="D769" s="81" t="s">
        <v>363</v>
      </c>
      <c r="E769" s="81" t="s">
        <v>223</v>
      </c>
      <c r="F769" s="81" t="s">
        <v>364</v>
      </c>
      <c r="G769" s="81" t="s">
        <v>365</v>
      </c>
      <c r="H769" s="81" t="s">
        <v>306</v>
      </c>
      <c r="I769" s="81" t="s">
        <v>223</v>
      </c>
      <c r="J769" s="81" t="s">
        <v>223</v>
      </c>
    </row>
    <row r="770" spans="1:10" x14ac:dyDescent="0.2">
      <c r="A770" s="79">
        <v>44692</v>
      </c>
      <c r="B770" s="76">
        <v>44664</v>
      </c>
      <c r="C770" s="80">
        <v>0.2</v>
      </c>
      <c r="D770" s="81" t="s">
        <v>363</v>
      </c>
      <c r="E770" s="81" t="s">
        <v>223</v>
      </c>
      <c r="F770" s="81" t="s">
        <v>364</v>
      </c>
      <c r="G770" s="81" t="s">
        <v>365</v>
      </c>
      <c r="H770" s="81" t="s">
        <v>306</v>
      </c>
      <c r="I770" s="81" t="s">
        <v>223</v>
      </c>
      <c r="J770" s="81" t="s">
        <v>223</v>
      </c>
    </row>
    <row r="771" spans="1:10" x14ac:dyDescent="0.2">
      <c r="A771" s="79">
        <v>44692</v>
      </c>
      <c r="B771" s="76">
        <v>44665</v>
      </c>
      <c r="C771" s="80">
        <v>0.2</v>
      </c>
      <c r="D771" s="81" t="s">
        <v>363</v>
      </c>
      <c r="E771" s="81" t="s">
        <v>223</v>
      </c>
      <c r="F771" s="81" t="s">
        <v>364</v>
      </c>
      <c r="G771" s="81" t="s">
        <v>365</v>
      </c>
      <c r="H771" s="81" t="s">
        <v>306</v>
      </c>
      <c r="I771" s="81" t="s">
        <v>223</v>
      </c>
      <c r="J771" s="81" t="s">
        <v>223</v>
      </c>
    </row>
    <row r="772" spans="1:10" x14ac:dyDescent="0.2">
      <c r="A772" s="79">
        <v>44692</v>
      </c>
      <c r="B772" s="76">
        <v>44666</v>
      </c>
      <c r="C772" s="80">
        <v>0.2</v>
      </c>
      <c r="D772" s="81" t="s">
        <v>363</v>
      </c>
      <c r="E772" s="81" t="s">
        <v>223</v>
      </c>
      <c r="F772" s="81" t="s">
        <v>364</v>
      </c>
      <c r="G772" s="81" t="s">
        <v>365</v>
      </c>
      <c r="H772" s="81" t="s">
        <v>306</v>
      </c>
      <c r="I772" s="81" t="s">
        <v>223</v>
      </c>
      <c r="J772" s="81" t="s">
        <v>223</v>
      </c>
    </row>
    <row r="773" spans="1:10" x14ac:dyDescent="0.2">
      <c r="A773" s="79">
        <v>44692</v>
      </c>
      <c r="B773" s="76">
        <v>44669</v>
      </c>
      <c r="C773" s="80">
        <v>0.2</v>
      </c>
      <c r="D773" s="81" t="s">
        <v>363</v>
      </c>
      <c r="E773" s="81" t="s">
        <v>223</v>
      </c>
      <c r="F773" s="81" t="s">
        <v>364</v>
      </c>
      <c r="G773" s="81" t="s">
        <v>365</v>
      </c>
      <c r="H773" s="81" t="s">
        <v>306</v>
      </c>
      <c r="I773" s="81" t="s">
        <v>223</v>
      </c>
      <c r="J773" s="81" t="s">
        <v>223</v>
      </c>
    </row>
    <row r="774" spans="1:10" x14ac:dyDescent="0.2">
      <c r="A774" s="79">
        <v>44692</v>
      </c>
      <c r="B774" s="76">
        <v>44670</v>
      </c>
      <c r="C774" s="80">
        <v>0.2</v>
      </c>
      <c r="D774" s="81" t="s">
        <v>363</v>
      </c>
      <c r="E774" s="81" t="s">
        <v>223</v>
      </c>
      <c r="F774" s="81" t="s">
        <v>364</v>
      </c>
      <c r="G774" s="81" t="s">
        <v>365</v>
      </c>
      <c r="H774" s="81" t="s">
        <v>306</v>
      </c>
      <c r="I774" s="81" t="s">
        <v>223</v>
      </c>
      <c r="J774" s="81" t="s">
        <v>223</v>
      </c>
    </row>
    <row r="775" spans="1:10" x14ac:dyDescent="0.2">
      <c r="A775" s="79">
        <v>44692</v>
      </c>
      <c r="B775" s="76">
        <v>44671</v>
      </c>
      <c r="C775" s="80">
        <v>0.2</v>
      </c>
      <c r="D775" s="81" t="s">
        <v>363</v>
      </c>
      <c r="E775" s="81" t="s">
        <v>223</v>
      </c>
      <c r="F775" s="81" t="s">
        <v>364</v>
      </c>
      <c r="G775" s="81" t="s">
        <v>365</v>
      </c>
      <c r="H775" s="81" t="s">
        <v>306</v>
      </c>
      <c r="I775" s="81" t="s">
        <v>223</v>
      </c>
      <c r="J775" s="81" t="s">
        <v>223</v>
      </c>
    </row>
    <row r="776" spans="1:10" x14ac:dyDescent="0.2">
      <c r="A776" s="79">
        <v>44692</v>
      </c>
      <c r="B776" s="76">
        <v>44672</v>
      </c>
      <c r="C776" s="80">
        <v>0.2</v>
      </c>
      <c r="D776" s="81" t="s">
        <v>363</v>
      </c>
      <c r="E776" s="81" t="s">
        <v>223</v>
      </c>
      <c r="F776" s="81" t="s">
        <v>364</v>
      </c>
      <c r="G776" s="81" t="s">
        <v>365</v>
      </c>
      <c r="H776" s="81" t="s">
        <v>306</v>
      </c>
      <c r="I776" s="81" t="s">
        <v>223</v>
      </c>
      <c r="J776" s="81" t="s">
        <v>223</v>
      </c>
    </row>
    <row r="777" spans="1:10" x14ac:dyDescent="0.2">
      <c r="A777" s="79">
        <v>44692</v>
      </c>
      <c r="B777" s="76">
        <v>44673</v>
      </c>
      <c r="C777" s="80">
        <v>0.2</v>
      </c>
      <c r="D777" s="81" t="s">
        <v>363</v>
      </c>
      <c r="E777" s="81" t="s">
        <v>223</v>
      </c>
      <c r="F777" s="81" t="s">
        <v>364</v>
      </c>
      <c r="G777" s="81" t="s">
        <v>365</v>
      </c>
      <c r="H777" s="81" t="s">
        <v>306</v>
      </c>
      <c r="I777" s="81" t="s">
        <v>223</v>
      </c>
      <c r="J777" s="81" t="s">
        <v>223</v>
      </c>
    </row>
    <row r="778" spans="1:10" x14ac:dyDescent="0.2">
      <c r="A778" s="79">
        <v>44692</v>
      </c>
      <c r="B778" s="76">
        <v>44676</v>
      </c>
      <c r="C778" s="80">
        <v>0.2</v>
      </c>
      <c r="D778" s="81" t="s">
        <v>363</v>
      </c>
      <c r="E778" s="81" t="s">
        <v>223</v>
      </c>
      <c r="F778" s="81" t="s">
        <v>364</v>
      </c>
      <c r="G778" s="81" t="s">
        <v>365</v>
      </c>
      <c r="H778" s="81" t="s">
        <v>306</v>
      </c>
      <c r="I778" s="81" t="s">
        <v>223</v>
      </c>
      <c r="J778" s="81" t="s">
        <v>223</v>
      </c>
    </row>
    <row r="779" spans="1:10" x14ac:dyDescent="0.2">
      <c r="A779" s="79">
        <v>44692</v>
      </c>
      <c r="B779" s="76">
        <v>44677</v>
      </c>
      <c r="C779" s="80">
        <v>0.2</v>
      </c>
      <c r="D779" s="81" t="s">
        <v>363</v>
      </c>
      <c r="E779" s="81" t="s">
        <v>223</v>
      </c>
      <c r="F779" s="81" t="s">
        <v>364</v>
      </c>
      <c r="G779" s="81" t="s">
        <v>365</v>
      </c>
      <c r="H779" s="81" t="s">
        <v>306</v>
      </c>
      <c r="I779" s="81" t="s">
        <v>223</v>
      </c>
      <c r="J779" s="81" t="s">
        <v>223</v>
      </c>
    </row>
    <row r="780" spans="1:10" x14ac:dyDescent="0.2">
      <c r="A780" s="79">
        <v>44692</v>
      </c>
      <c r="B780" s="76">
        <v>44678</v>
      </c>
      <c r="C780" s="80">
        <v>0.2</v>
      </c>
      <c r="D780" s="81" t="s">
        <v>363</v>
      </c>
      <c r="E780" s="81" t="s">
        <v>223</v>
      </c>
      <c r="F780" s="81" t="s">
        <v>364</v>
      </c>
      <c r="G780" s="81" t="s">
        <v>365</v>
      </c>
      <c r="H780" s="81" t="s">
        <v>306</v>
      </c>
      <c r="I780" s="81" t="s">
        <v>223</v>
      </c>
      <c r="J780" s="81" t="s">
        <v>223</v>
      </c>
    </row>
    <row r="781" spans="1:10" x14ac:dyDescent="0.2">
      <c r="A781" s="79">
        <v>44692</v>
      </c>
      <c r="B781" s="76">
        <v>44679</v>
      </c>
      <c r="C781" s="80">
        <v>0.2</v>
      </c>
      <c r="D781" s="81" t="s">
        <v>363</v>
      </c>
      <c r="E781" s="81" t="s">
        <v>223</v>
      </c>
      <c r="F781" s="81" t="s">
        <v>364</v>
      </c>
      <c r="G781" s="81" t="s">
        <v>365</v>
      </c>
      <c r="H781" s="81" t="s">
        <v>306</v>
      </c>
      <c r="I781" s="81" t="s">
        <v>223</v>
      </c>
      <c r="J781" s="81" t="s">
        <v>223</v>
      </c>
    </row>
    <row r="782" spans="1:10" x14ac:dyDescent="0.2">
      <c r="A782" s="79">
        <v>44692</v>
      </c>
      <c r="B782" s="76">
        <v>44680</v>
      </c>
      <c r="C782" s="80">
        <v>0.2</v>
      </c>
      <c r="D782" s="81" t="s">
        <v>363</v>
      </c>
      <c r="E782" s="81" t="s">
        <v>223</v>
      </c>
      <c r="F782" s="81" t="s">
        <v>364</v>
      </c>
      <c r="G782" s="81" t="s">
        <v>365</v>
      </c>
      <c r="H782" s="81" t="s">
        <v>306</v>
      </c>
      <c r="I782" s="81" t="s">
        <v>223</v>
      </c>
      <c r="J782" s="81" t="s">
        <v>223</v>
      </c>
    </row>
    <row r="783" spans="1:10" x14ac:dyDescent="0.2">
      <c r="A783" s="79">
        <v>44692</v>
      </c>
      <c r="B783" s="76">
        <v>44683</v>
      </c>
      <c r="C783" s="80">
        <v>0.2</v>
      </c>
      <c r="D783" s="81" t="s">
        <v>363</v>
      </c>
      <c r="E783" s="81" t="s">
        <v>223</v>
      </c>
      <c r="F783" s="81" t="s">
        <v>364</v>
      </c>
      <c r="G783" s="81" t="s">
        <v>365</v>
      </c>
      <c r="H783" s="81" t="s">
        <v>306</v>
      </c>
      <c r="I783" s="81" t="s">
        <v>223</v>
      </c>
      <c r="J783" s="81" t="s">
        <v>223</v>
      </c>
    </row>
    <row r="784" spans="1:10" x14ac:dyDescent="0.2">
      <c r="A784" s="79">
        <v>44692</v>
      </c>
      <c r="B784" s="76">
        <v>44684</v>
      </c>
      <c r="C784" s="80">
        <v>0.2</v>
      </c>
      <c r="D784" s="81" t="s">
        <v>363</v>
      </c>
      <c r="E784" s="81" t="s">
        <v>223</v>
      </c>
      <c r="F784" s="81" t="s">
        <v>364</v>
      </c>
      <c r="G784" s="81" t="s">
        <v>365</v>
      </c>
      <c r="H784" s="81" t="s">
        <v>306</v>
      </c>
      <c r="I784" s="81" t="s">
        <v>223</v>
      </c>
      <c r="J784" s="81" t="s">
        <v>223</v>
      </c>
    </row>
    <row r="785" spans="1:10" x14ac:dyDescent="0.2">
      <c r="A785" s="79">
        <v>44692</v>
      </c>
      <c r="B785" s="76">
        <v>44685</v>
      </c>
      <c r="C785" s="80">
        <v>0.2</v>
      </c>
      <c r="D785" s="81" t="s">
        <v>363</v>
      </c>
      <c r="E785" s="81" t="s">
        <v>223</v>
      </c>
      <c r="F785" s="81" t="s">
        <v>364</v>
      </c>
      <c r="G785" s="81" t="s">
        <v>365</v>
      </c>
      <c r="H785" s="81" t="s">
        <v>306</v>
      </c>
      <c r="I785" s="81" t="s">
        <v>223</v>
      </c>
      <c r="J785" s="81" t="s">
        <v>223</v>
      </c>
    </row>
    <row r="786" spans="1:10" x14ac:dyDescent="0.2">
      <c r="A786" s="79">
        <v>44692</v>
      </c>
      <c r="B786" s="76">
        <v>44686</v>
      </c>
      <c r="C786" s="80">
        <v>0.2</v>
      </c>
      <c r="D786" s="81" t="s">
        <v>363</v>
      </c>
      <c r="E786" s="81" t="s">
        <v>223</v>
      </c>
      <c r="F786" s="81" t="s">
        <v>364</v>
      </c>
      <c r="G786" s="81" t="s">
        <v>365</v>
      </c>
      <c r="H786" s="81" t="s">
        <v>306</v>
      </c>
      <c r="I786" s="81" t="s">
        <v>223</v>
      </c>
      <c r="J786" s="81" t="s">
        <v>223</v>
      </c>
    </row>
    <row r="787" spans="1:10" x14ac:dyDescent="0.2">
      <c r="A787" s="79">
        <v>44692</v>
      </c>
      <c r="B787" s="76">
        <v>44687</v>
      </c>
      <c r="C787" s="80">
        <v>0.2</v>
      </c>
      <c r="D787" s="81" t="s">
        <v>363</v>
      </c>
      <c r="E787" s="81" t="s">
        <v>223</v>
      </c>
      <c r="F787" s="81" t="s">
        <v>364</v>
      </c>
      <c r="G787" s="81" t="s">
        <v>365</v>
      </c>
      <c r="H787" s="81" t="s">
        <v>306</v>
      </c>
      <c r="I787" s="81" t="s">
        <v>223</v>
      </c>
      <c r="J787" s="81" t="s">
        <v>223</v>
      </c>
    </row>
    <row r="788" spans="1:10" x14ac:dyDescent="0.2">
      <c r="A788" s="79">
        <v>44692</v>
      </c>
      <c r="B788" s="76">
        <v>44690</v>
      </c>
      <c r="C788" s="80">
        <v>0.2</v>
      </c>
      <c r="D788" s="81" t="s">
        <v>363</v>
      </c>
      <c r="E788" s="81" t="s">
        <v>223</v>
      </c>
      <c r="F788" s="81" t="s">
        <v>364</v>
      </c>
      <c r="G788" s="81" t="s">
        <v>365</v>
      </c>
      <c r="H788" s="81" t="s">
        <v>306</v>
      </c>
      <c r="I788" s="81" t="s">
        <v>223</v>
      </c>
      <c r="J788" s="81" t="s">
        <v>223</v>
      </c>
    </row>
    <row r="789" spans="1:10" x14ac:dyDescent="0.2">
      <c r="A789" s="79">
        <v>44692</v>
      </c>
      <c r="B789" s="76">
        <v>44691</v>
      </c>
      <c r="C789" s="80">
        <v>0.2</v>
      </c>
      <c r="D789" s="81" t="s">
        <v>363</v>
      </c>
      <c r="E789" s="81" t="s">
        <v>223</v>
      </c>
      <c r="F789" s="81" t="s">
        <v>364</v>
      </c>
      <c r="G789" s="81" t="s">
        <v>365</v>
      </c>
      <c r="H789" s="81" t="s">
        <v>306</v>
      </c>
      <c r="I789" s="81" t="s">
        <v>223</v>
      </c>
      <c r="J789" s="81" t="s">
        <v>223</v>
      </c>
    </row>
    <row r="790" spans="1:10" x14ac:dyDescent="0.2">
      <c r="A790" s="79">
        <v>44692</v>
      </c>
      <c r="B790" s="76">
        <v>44692</v>
      </c>
      <c r="C790" s="80">
        <v>0.2</v>
      </c>
      <c r="D790" s="81" t="s">
        <v>363</v>
      </c>
      <c r="E790" s="81" t="s">
        <v>223</v>
      </c>
      <c r="F790" s="81" t="s">
        <v>364</v>
      </c>
      <c r="G790" s="81" t="s">
        <v>365</v>
      </c>
      <c r="H790" s="81" t="s">
        <v>306</v>
      </c>
      <c r="I790" s="81" t="s">
        <v>223</v>
      </c>
      <c r="J790" s="81" t="s">
        <v>223</v>
      </c>
    </row>
    <row r="791" spans="1:10" x14ac:dyDescent="0.2">
      <c r="A791" s="79">
        <v>44693</v>
      </c>
      <c r="B791" s="76">
        <v>44693</v>
      </c>
      <c r="C791" s="80">
        <v>0.2</v>
      </c>
      <c r="D791" s="81" t="s">
        <v>363</v>
      </c>
      <c r="E791" s="81" t="s">
        <v>223</v>
      </c>
      <c r="F791" s="81" t="s">
        <v>364</v>
      </c>
      <c r="G791" s="81" t="s">
        <v>365</v>
      </c>
      <c r="H791" s="81" t="s">
        <v>306</v>
      </c>
      <c r="I791" s="81" t="s">
        <v>223</v>
      </c>
      <c r="J791" s="81" t="s">
        <v>223</v>
      </c>
    </row>
    <row r="792" spans="1:10" x14ac:dyDescent="0.2">
      <c r="A792" s="79">
        <v>44694</v>
      </c>
      <c r="B792" s="76">
        <v>44694</v>
      </c>
      <c r="C792" s="80">
        <v>0.2</v>
      </c>
      <c r="D792" s="81" t="s">
        <v>363</v>
      </c>
      <c r="E792" s="81" t="s">
        <v>223</v>
      </c>
      <c r="F792" s="81" t="s">
        <v>364</v>
      </c>
      <c r="G792" s="81" t="s">
        <v>365</v>
      </c>
      <c r="H792" s="81" t="s">
        <v>306</v>
      </c>
      <c r="I792" s="81" t="s">
        <v>223</v>
      </c>
      <c r="J792" s="81" t="s">
        <v>223</v>
      </c>
    </row>
    <row r="793" spans="1:10" x14ac:dyDescent="0.2">
      <c r="A793" s="79">
        <v>44697</v>
      </c>
      <c r="B793" s="76">
        <v>44697</v>
      </c>
      <c r="C793" s="80">
        <v>0.2</v>
      </c>
      <c r="D793" s="81" t="s">
        <v>363</v>
      </c>
      <c r="E793" s="81" t="s">
        <v>223</v>
      </c>
      <c r="F793" s="81" t="s">
        <v>364</v>
      </c>
      <c r="G793" s="81" t="s">
        <v>365</v>
      </c>
      <c r="H793" s="81" t="s">
        <v>306</v>
      </c>
      <c r="I793" s="81" t="s">
        <v>223</v>
      </c>
      <c r="J793" s="81" t="s">
        <v>223</v>
      </c>
    </row>
    <row r="794" spans="1:10" x14ac:dyDescent="0.2">
      <c r="A794" s="79">
        <v>44698</v>
      </c>
      <c r="B794" s="76">
        <v>44698</v>
      </c>
      <c r="C794" s="80">
        <v>0.2</v>
      </c>
      <c r="D794" s="81" t="s">
        <v>363</v>
      </c>
      <c r="E794" s="81" t="s">
        <v>223</v>
      </c>
      <c r="F794" s="81" t="s">
        <v>364</v>
      </c>
      <c r="G794" s="81" t="s">
        <v>365</v>
      </c>
      <c r="H794" s="81" t="s">
        <v>306</v>
      </c>
      <c r="I794" s="81" t="s">
        <v>223</v>
      </c>
      <c r="J794" s="81" t="s">
        <v>223</v>
      </c>
    </row>
    <row r="795" spans="1:10" x14ac:dyDescent="0.2">
      <c r="A795" s="79">
        <v>44699</v>
      </c>
      <c r="B795" s="76">
        <v>44699</v>
      </c>
      <c r="C795" s="80">
        <v>0.2</v>
      </c>
      <c r="D795" s="81" t="s">
        <v>363</v>
      </c>
      <c r="E795" s="81" t="s">
        <v>223</v>
      </c>
      <c r="F795" s="81" t="s">
        <v>364</v>
      </c>
      <c r="G795" s="81" t="s">
        <v>365</v>
      </c>
      <c r="H795" s="81" t="s">
        <v>306</v>
      </c>
      <c r="I795" s="81" t="s">
        <v>223</v>
      </c>
      <c r="J795" s="81" t="s">
        <v>223</v>
      </c>
    </row>
    <row r="796" spans="1:10" x14ac:dyDescent="0.2">
      <c r="A796" s="79">
        <v>44700</v>
      </c>
      <c r="B796" s="76">
        <v>44700</v>
      </c>
      <c r="C796" s="80">
        <v>0.2</v>
      </c>
      <c r="D796" s="81" t="s">
        <v>363</v>
      </c>
      <c r="E796" s="81" t="s">
        <v>223</v>
      </c>
      <c r="F796" s="81" t="s">
        <v>364</v>
      </c>
      <c r="G796" s="81" t="s">
        <v>365</v>
      </c>
      <c r="H796" s="81" t="s">
        <v>306</v>
      </c>
      <c r="I796" s="81" t="s">
        <v>223</v>
      </c>
      <c r="J796" s="81" t="s">
        <v>223</v>
      </c>
    </row>
    <row r="797" spans="1:10" x14ac:dyDescent="0.2">
      <c r="A797" s="79">
        <v>44701</v>
      </c>
      <c r="B797" s="76">
        <v>44701</v>
      </c>
      <c r="C797" s="80">
        <v>0.2</v>
      </c>
      <c r="D797" s="81" t="s">
        <v>363</v>
      </c>
      <c r="E797" s="81" t="s">
        <v>223</v>
      </c>
      <c r="F797" s="81" t="s">
        <v>364</v>
      </c>
      <c r="G797" s="81" t="s">
        <v>365</v>
      </c>
      <c r="H797" s="81" t="s">
        <v>306</v>
      </c>
      <c r="I797" s="81" t="s">
        <v>223</v>
      </c>
      <c r="J797" s="81" t="s">
        <v>223</v>
      </c>
    </row>
    <row r="798" spans="1:10" x14ac:dyDescent="0.2">
      <c r="A798" s="79">
        <v>44721</v>
      </c>
      <c r="B798" s="76">
        <v>44704</v>
      </c>
      <c r="C798" s="80">
        <v>0.2</v>
      </c>
      <c r="D798" s="81" t="s">
        <v>363</v>
      </c>
      <c r="E798" s="81" t="s">
        <v>223</v>
      </c>
      <c r="F798" s="81" t="s">
        <v>364</v>
      </c>
      <c r="G798" s="81" t="s">
        <v>365</v>
      </c>
      <c r="H798" s="81" t="s">
        <v>306</v>
      </c>
      <c r="I798" s="81" t="s">
        <v>223</v>
      </c>
      <c r="J798" s="81" t="s">
        <v>223</v>
      </c>
    </row>
    <row r="799" spans="1:10" x14ac:dyDescent="0.2">
      <c r="A799" s="79">
        <v>44721</v>
      </c>
      <c r="B799" s="76">
        <v>44705</v>
      </c>
      <c r="C799" s="80">
        <v>0.2</v>
      </c>
      <c r="D799" s="81" t="s">
        <v>363</v>
      </c>
      <c r="E799" s="81" t="s">
        <v>223</v>
      </c>
      <c r="F799" s="81" t="s">
        <v>364</v>
      </c>
      <c r="G799" s="81" t="s">
        <v>365</v>
      </c>
      <c r="H799" s="81" t="s">
        <v>306</v>
      </c>
      <c r="I799" s="81" t="s">
        <v>223</v>
      </c>
      <c r="J799" s="81" t="s">
        <v>223</v>
      </c>
    </row>
    <row r="800" spans="1:10" x14ac:dyDescent="0.2">
      <c r="A800" s="79">
        <v>44721</v>
      </c>
      <c r="B800" s="76">
        <v>44706</v>
      </c>
      <c r="C800" s="80">
        <v>0.2</v>
      </c>
      <c r="D800" s="81" t="s">
        <v>363</v>
      </c>
      <c r="E800" s="81" t="s">
        <v>223</v>
      </c>
      <c r="F800" s="81" t="s">
        <v>364</v>
      </c>
      <c r="G800" s="81" t="s">
        <v>365</v>
      </c>
      <c r="H800" s="81" t="s">
        <v>306</v>
      </c>
      <c r="I800" s="81" t="s">
        <v>223</v>
      </c>
      <c r="J800" s="81" t="s">
        <v>223</v>
      </c>
    </row>
    <row r="801" spans="1:10" x14ac:dyDescent="0.2">
      <c r="A801" s="79">
        <v>44721</v>
      </c>
      <c r="B801" s="76">
        <v>44707</v>
      </c>
      <c r="C801" s="80">
        <v>0.2</v>
      </c>
      <c r="D801" s="81" t="s">
        <v>363</v>
      </c>
      <c r="E801" s="81" t="s">
        <v>223</v>
      </c>
      <c r="F801" s="81" t="s">
        <v>364</v>
      </c>
      <c r="G801" s="81" t="s">
        <v>365</v>
      </c>
      <c r="H801" s="81" t="s">
        <v>306</v>
      </c>
      <c r="I801" s="81" t="s">
        <v>223</v>
      </c>
      <c r="J801" s="81" t="s">
        <v>223</v>
      </c>
    </row>
    <row r="802" spans="1:10" x14ac:dyDescent="0.2">
      <c r="A802" s="79">
        <v>44721</v>
      </c>
      <c r="B802" s="76">
        <v>44708</v>
      </c>
      <c r="C802" s="80">
        <v>0.2</v>
      </c>
      <c r="D802" s="81" t="s">
        <v>363</v>
      </c>
      <c r="E802" s="81" t="s">
        <v>223</v>
      </c>
      <c r="F802" s="81" t="s">
        <v>364</v>
      </c>
      <c r="G802" s="81" t="s">
        <v>365</v>
      </c>
      <c r="H802" s="81" t="s">
        <v>306</v>
      </c>
      <c r="I802" s="81" t="s">
        <v>223</v>
      </c>
      <c r="J802" s="81" t="s">
        <v>223</v>
      </c>
    </row>
    <row r="803" spans="1:10" x14ac:dyDescent="0.2">
      <c r="A803" s="79">
        <v>44721</v>
      </c>
      <c r="B803" s="76">
        <v>44712</v>
      </c>
      <c r="C803" s="80">
        <v>0.2</v>
      </c>
      <c r="D803" s="81" t="s">
        <v>363</v>
      </c>
      <c r="E803" s="81" t="s">
        <v>223</v>
      </c>
      <c r="F803" s="81" t="s">
        <v>364</v>
      </c>
      <c r="G803" s="81" t="s">
        <v>365</v>
      </c>
      <c r="H803" s="81" t="s">
        <v>306</v>
      </c>
      <c r="I803" s="81" t="s">
        <v>223</v>
      </c>
      <c r="J803" s="81" t="s">
        <v>223</v>
      </c>
    </row>
    <row r="804" spans="1:10" x14ac:dyDescent="0.2">
      <c r="A804" s="79">
        <v>44721</v>
      </c>
      <c r="B804" s="76">
        <v>44713</v>
      </c>
      <c r="C804" s="80">
        <v>0.2</v>
      </c>
      <c r="D804" s="81" t="s">
        <v>363</v>
      </c>
      <c r="E804" s="81" t="s">
        <v>223</v>
      </c>
      <c r="F804" s="81" t="s">
        <v>364</v>
      </c>
      <c r="G804" s="81" t="s">
        <v>365</v>
      </c>
      <c r="H804" s="81" t="s">
        <v>306</v>
      </c>
      <c r="I804" s="81" t="s">
        <v>223</v>
      </c>
      <c r="J804" s="81" t="s">
        <v>223</v>
      </c>
    </row>
    <row r="805" spans="1:10" x14ac:dyDescent="0.2">
      <c r="A805" s="79">
        <v>44721</v>
      </c>
      <c r="B805" s="76">
        <v>44714</v>
      </c>
      <c r="C805" s="80">
        <v>0.2</v>
      </c>
      <c r="D805" s="81" t="s">
        <v>363</v>
      </c>
      <c r="E805" s="81" t="s">
        <v>223</v>
      </c>
      <c r="F805" s="81" t="s">
        <v>364</v>
      </c>
      <c r="G805" s="81" t="s">
        <v>365</v>
      </c>
      <c r="H805" s="81" t="s">
        <v>306</v>
      </c>
      <c r="I805" s="81" t="s">
        <v>223</v>
      </c>
      <c r="J805" s="81" t="s">
        <v>223</v>
      </c>
    </row>
    <row r="806" spans="1:10" x14ac:dyDescent="0.2">
      <c r="A806" s="79">
        <v>44721</v>
      </c>
      <c r="B806" s="76">
        <v>44715</v>
      </c>
      <c r="C806" s="80">
        <v>0.2</v>
      </c>
      <c r="D806" s="81" t="s">
        <v>363</v>
      </c>
      <c r="E806" s="81" t="s">
        <v>223</v>
      </c>
      <c r="F806" s="81" t="s">
        <v>364</v>
      </c>
      <c r="G806" s="81" t="s">
        <v>365</v>
      </c>
      <c r="H806" s="81" t="s">
        <v>306</v>
      </c>
      <c r="I806" s="81" t="s">
        <v>223</v>
      </c>
      <c r="J806" s="81" t="s">
        <v>223</v>
      </c>
    </row>
    <row r="807" spans="1:10" x14ac:dyDescent="0.2">
      <c r="A807" s="79">
        <v>44783</v>
      </c>
      <c r="B807" s="76">
        <v>44718</v>
      </c>
      <c r="C807" s="80">
        <v>0.2</v>
      </c>
      <c r="D807" s="81" t="s">
        <v>363</v>
      </c>
      <c r="E807" s="81" t="s">
        <v>223</v>
      </c>
      <c r="F807" s="81" t="s">
        <v>364</v>
      </c>
      <c r="G807" s="81" t="s">
        <v>365</v>
      </c>
      <c r="H807" s="81" t="s">
        <v>306</v>
      </c>
      <c r="I807" s="81" t="s">
        <v>223</v>
      </c>
      <c r="J807" s="81" t="s">
        <v>223</v>
      </c>
    </row>
    <row r="808" spans="1:10" x14ac:dyDescent="0.2">
      <c r="A808" s="79">
        <v>44721</v>
      </c>
      <c r="B808" s="76">
        <v>44719</v>
      </c>
      <c r="C808" s="80">
        <v>0.2</v>
      </c>
      <c r="D808" s="81" t="s">
        <v>363</v>
      </c>
      <c r="E808" s="81" t="s">
        <v>223</v>
      </c>
      <c r="F808" s="81" t="s">
        <v>364</v>
      </c>
      <c r="G808" s="81" t="s">
        <v>365</v>
      </c>
      <c r="H808" s="81" t="s">
        <v>306</v>
      </c>
      <c r="I808" s="81" t="s">
        <v>223</v>
      </c>
      <c r="J808" s="81" t="s">
        <v>223</v>
      </c>
    </row>
    <row r="809" spans="1:10" x14ac:dyDescent="0.2">
      <c r="A809" s="79">
        <v>44783</v>
      </c>
      <c r="B809" s="76">
        <v>44720</v>
      </c>
      <c r="C809" s="80">
        <v>0.2</v>
      </c>
      <c r="D809" s="81" t="s">
        <v>363</v>
      </c>
      <c r="E809" s="81" t="s">
        <v>223</v>
      </c>
      <c r="F809" s="81" t="s">
        <v>364</v>
      </c>
      <c r="G809" s="81" t="s">
        <v>365</v>
      </c>
      <c r="H809" s="81" t="s">
        <v>306</v>
      </c>
      <c r="I809" s="81" t="s">
        <v>223</v>
      </c>
      <c r="J809" s="81" t="s">
        <v>223</v>
      </c>
    </row>
    <row r="810" spans="1:10" x14ac:dyDescent="0.2">
      <c r="A810" s="79">
        <v>44783</v>
      </c>
      <c r="B810" s="76">
        <v>44721</v>
      </c>
      <c r="C810" s="80">
        <v>0.2</v>
      </c>
      <c r="D810" s="81" t="s">
        <v>363</v>
      </c>
      <c r="E810" s="81" t="s">
        <v>223</v>
      </c>
      <c r="F810" s="81" t="s">
        <v>364</v>
      </c>
      <c r="G810" s="81" t="s">
        <v>365</v>
      </c>
      <c r="H810" s="81" t="s">
        <v>306</v>
      </c>
      <c r="I810" s="81" t="s">
        <v>223</v>
      </c>
      <c r="J810" s="81" t="s">
        <v>223</v>
      </c>
    </row>
    <row r="811" spans="1:10" x14ac:dyDescent="0.2">
      <c r="A811" s="79">
        <v>44783</v>
      </c>
      <c r="B811" s="76">
        <v>44722</v>
      </c>
      <c r="C811" s="80">
        <v>0.2</v>
      </c>
      <c r="D811" s="81" t="s">
        <v>363</v>
      </c>
      <c r="E811" s="81" t="s">
        <v>223</v>
      </c>
      <c r="F811" s="81" t="s">
        <v>364</v>
      </c>
      <c r="G811" s="81" t="s">
        <v>365</v>
      </c>
      <c r="H811" s="81" t="s">
        <v>306</v>
      </c>
      <c r="I811" s="81" t="s">
        <v>223</v>
      </c>
      <c r="J811" s="81" t="s">
        <v>223</v>
      </c>
    </row>
    <row r="812" spans="1:10" x14ac:dyDescent="0.2">
      <c r="A812" s="79">
        <v>44783</v>
      </c>
      <c r="B812" s="76">
        <v>44725</v>
      </c>
      <c r="C812" s="80">
        <v>0.2</v>
      </c>
      <c r="D812" s="81" t="s">
        <v>363</v>
      </c>
      <c r="E812" s="81" t="s">
        <v>223</v>
      </c>
      <c r="F812" s="81" t="s">
        <v>364</v>
      </c>
      <c r="G812" s="81" t="s">
        <v>365</v>
      </c>
      <c r="H812" s="81" t="s">
        <v>306</v>
      </c>
      <c r="I812" s="81" t="s">
        <v>223</v>
      </c>
      <c r="J812" s="81" t="s">
        <v>223</v>
      </c>
    </row>
    <row r="813" spans="1:10" x14ac:dyDescent="0.2">
      <c r="A813" s="79">
        <v>44783</v>
      </c>
      <c r="B813" s="76">
        <v>44726</v>
      </c>
      <c r="C813" s="80">
        <v>0.2</v>
      </c>
      <c r="D813" s="81" t="s">
        <v>363</v>
      </c>
      <c r="E813" s="81" t="s">
        <v>223</v>
      </c>
      <c r="F813" s="81" t="s">
        <v>364</v>
      </c>
      <c r="G813" s="81" t="s">
        <v>365</v>
      </c>
      <c r="H813" s="81" t="s">
        <v>306</v>
      </c>
      <c r="I813" s="81" t="s">
        <v>223</v>
      </c>
      <c r="J813" s="81" t="s">
        <v>223</v>
      </c>
    </row>
    <row r="814" spans="1:10" x14ac:dyDescent="0.2">
      <c r="A814" s="79">
        <v>44783</v>
      </c>
      <c r="B814" s="76">
        <v>44727</v>
      </c>
      <c r="C814" s="80">
        <v>0.2</v>
      </c>
      <c r="D814" s="81" t="s">
        <v>363</v>
      </c>
      <c r="E814" s="81" t="s">
        <v>223</v>
      </c>
      <c r="F814" s="81" t="s">
        <v>364</v>
      </c>
      <c r="G814" s="81" t="s">
        <v>365</v>
      </c>
      <c r="H814" s="81" t="s">
        <v>306</v>
      </c>
      <c r="I814" s="81" t="s">
        <v>223</v>
      </c>
      <c r="J814" s="81" t="s">
        <v>223</v>
      </c>
    </row>
    <row r="815" spans="1:10" x14ac:dyDescent="0.2">
      <c r="A815" s="79">
        <v>44783</v>
      </c>
      <c r="B815" s="76">
        <v>44728</v>
      </c>
      <c r="C815" s="80">
        <v>0.2</v>
      </c>
      <c r="D815" s="81" t="s">
        <v>363</v>
      </c>
      <c r="E815" s="81" t="s">
        <v>223</v>
      </c>
      <c r="F815" s="81" t="s">
        <v>364</v>
      </c>
      <c r="G815" s="81" t="s">
        <v>365</v>
      </c>
      <c r="H815" s="81" t="s">
        <v>306</v>
      </c>
      <c r="I815" s="81" t="s">
        <v>223</v>
      </c>
      <c r="J815" s="81" t="s">
        <v>223</v>
      </c>
    </row>
    <row r="816" spans="1:10" x14ac:dyDescent="0.2">
      <c r="A816" s="79">
        <v>44783</v>
      </c>
      <c r="B816" s="76">
        <v>44729</v>
      </c>
      <c r="C816" s="80">
        <v>0.2</v>
      </c>
      <c r="D816" s="81" t="s">
        <v>363</v>
      </c>
      <c r="E816" s="81" t="s">
        <v>223</v>
      </c>
      <c r="F816" s="81" t="s">
        <v>364</v>
      </c>
      <c r="G816" s="81" t="s">
        <v>365</v>
      </c>
      <c r="H816" s="81" t="s">
        <v>306</v>
      </c>
      <c r="I816" s="81" t="s">
        <v>223</v>
      </c>
      <c r="J816" s="81" t="s">
        <v>223</v>
      </c>
    </row>
    <row r="817" spans="1:10" x14ac:dyDescent="0.2">
      <c r="A817" s="79">
        <v>44783</v>
      </c>
      <c r="B817" s="76">
        <v>44732</v>
      </c>
      <c r="C817" s="80">
        <v>0.2</v>
      </c>
      <c r="D817" s="81" t="s">
        <v>363</v>
      </c>
      <c r="E817" s="81" t="s">
        <v>223</v>
      </c>
      <c r="F817" s="81" t="s">
        <v>364</v>
      </c>
      <c r="G817" s="81" t="s">
        <v>365</v>
      </c>
      <c r="H817" s="81" t="s">
        <v>306</v>
      </c>
      <c r="I817" s="81" t="s">
        <v>223</v>
      </c>
      <c r="J817" s="81" t="s">
        <v>223</v>
      </c>
    </row>
    <row r="818" spans="1:10" x14ac:dyDescent="0.2">
      <c r="A818" s="79">
        <v>44783</v>
      </c>
      <c r="B818" s="76">
        <v>44733</v>
      </c>
      <c r="C818" s="80">
        <v>0.2</v>
      </c>
      <c r="D818" s="81" t="s">
        <v>363</v>
      </c>
      <c r="E818" s="81" t="s">
        <v>223</v>
      </c>
      <c r="F818" s="81" t="s">
        <v>364</v>
      </c>
      <c r="G818" s="81" t="s">
        <v>365</v>
      </c>
      <c r="H818" s="81" t="s">
        <v>306</v>
      </c>
      <c r="I818" s="81" t="s">
        <v>223</v>
      </c>
      <c r="J818" s="81" t="s">
        <v>223</v>
      </c>
    </row>
    <row r="819" spans="1:10" x14ac:dyDescent="0.2">
      <c r="A819" s="79">
        <v>44783</v>
      </c>
      <c r="B819" s="76">
        <v>44734</v>
      </c>
      <c r="C819" s="80">
        <v>0.2</v>
      </c>
      <c r="D819" s="81" t="s">
        <v>363</v>
      </c>
      <c r="E819" s="81" t="s">
        <v>223</v>
      </c>
      <c r="F819" s="81" t="s">
        <v>364</v>
      </c>
      <c r="G819" s="81" t="s">
        <v>365</v>
      </c>
      <c r="H819" s="81" t="s">
        <v>306</v>
      </c>
      <c r="I819" s="81" t="s">
        <v>223</v>
      </c>
      <c r="J819" s="81" t="s">
        <v>223</v>
      </c>
    </row>
    <row r="820" spans="1:10" x14ac:dyDescent="0.2">
      <c r="A820" s="79">
        <v>44783</v>
      </c>
      <c r="B820" s="76">
        <v>44735</v>
      </c>
      <c r="C820" s="80">
        <v>0.2</v>
      </c>
      <c r="D820" s="81" t="s">
        <v>363</v>
      </c>
      <c r="E820" s="81" t="s">
        <v>223</v>
      </c>
      <c r="F820" s="81" t="s">
        <v>364</v>
      </c>
      <c r="G820" s="81" t="s">
        <v>365</v>
      </c>
      <c r="H820" s="81" t="s">
        <v>306</v>
      </c>
      <c r="I820" s="81" t="s">
        <v>223</v>
      </c>
      <c r="J820" s="81" t="s">
        <v>223</v>
      </c>
    </row>
    <row r="821" spans="1:10" x14ac:dyDescent="0.2">
      <c r="A821" s="79">
        <v>44783</v>
      </c>
      <c r="B821" s="76">
        <v>44736</v>
      </c>
      <c r="C821" s="80">
        <v>0.2</v>
      </c>
      <c r="D821" s="81" t="s">
        <v>363</v>
      </c>
      <c r="E821" s="81" t="s">
        <v>223</v>
      </c>
      <c r="F821" s="81" t="s">
        <v>364</v>
      </c>
      <c r="G821" s="81" t="s">
        <v>365</v>
      </c>
      <c r="H821" s="81" t="s">
        <v>306</v>
      </c>
      <c r="I821" s="81" t="s">
        <v>223</v>
      </c>
      <c r="J821" s="81" t="s">
        <v>223</v>
      </c>
    </row>
    <row r="822" spans="1:10" x14ac:dyDescent="0.2">
      <c r="A822" s="79">
        <v>44783</v>
      </c>
      <c r="B822" s="76">
        <v>44739</v>
      </c>
      <c r="C822" s="80">
        <v>0.2</v>
      </c>
      <c r="D822" s="81" t="s">
        <v>363</v>
      </c>
      <c r="E822" s="81" t="s">
        <v>223</v>
      </c>
      <c r="F822" s="81" t="s">
        <v>364</v>
      </c>
      <c r="G822" s="81" t="s">
        <v>365</v>
      </c>
      <c r="H822" s="81" t="s">
        <v>306</v>
      </c>
      <c r="I822" s="81" t="s">
        <v>223</v>
      </c>
      <c r="J822" s="81" t="s">
        <v>223</v>
      </c>
    </row>
    <row r="823" spans="1:10" x14ac:dyDescent="0.2">
      <c r="A823" s="79">
        <v>44783</v>
      </c>
      <c r="B823" s="76">
        <v>44740</v>
      </c>
      <c r="C823" s="80">
        <v>0.2</v>
      </c>
      <c r="D823" s="81" t="s">
        <v>363</v>
      </c>
      <c r="E823" s="81" t="s">
        <v>223</v>
      </c>
      <c r="F823" s="81" t="s">
        <v>364</v>
      </c>
      <c r="G823" s="81" t="s">
        <v>365</v>
      </c>
      <c r="H823" s="81" t="s">
        <v>306</v>
      </c>
      <c r="I823" s="81" t="s">
        <v>223</v>
      </c>
      <c r="J823" s="81" t="s">
        <v>223</v>
      </c>
    </row>
    <row r="824" spans="1:10" x14ac:dyDescent="0.2">
      <c r="A824" s="79">
        <v>44783</v>
      </c>
      <c r="B824" s="76">
        <v>44741</v>
      </c>
      <c r="C824" s="80">
        <v>0.2</v>
      </c>
      <c r="D824" s="81" t="s">
        <v>363</v>
      </c>
      <c r="E824" s="81" t="s">
        <v>223</v>
      </c>
      <c r="F824" s="81" t="s">
        <v>364</v>
      </c>
      <c r="G824" s="81" t="s">
        <v>365</v>
      </c>
      <c r="H824" s="81" t="s">
        <v>306</v>
      </c>
      <c r="I824" s="81" t="s">
        <v>223</v>
      </c>
      <c r="J824" s="81" t="s">
        <v>223</v>
      </c>
    </row>
    <row r="825" spans="1:10" x14ac:dyDescent="0.2">
      <c r="A825" s="79">
        <v>44783</v>
      </c>
      <c r="B825" s="76">
        <v>44742</v>
      </c>
      <c r="C825" s="80">
        <v>0.2</v>
      </c>
      <c r="D825" s="81" t="s">
        <v>363</v>
      </c>
      <c r="E825" s="81" t="s">
        <v>223</v>
      </c>
      <c r="F825" s="81" t="s">
        <v>364</v>
      </c>
      <c r="G825" s="81" t="s">
        <v>365</v>
      </c>
      <c r="H825" s="81" t="s">
        <v>306</v>
      </c>
      <c r="I825" s="81" t="s">
        <v>223</v>
      </c>
      <c r="J825" s="81" t="s">
        <v>223</v>
      </c>
    </row>
    <row r="826" spans="1:10" x14ac:dyDescent="0.2">
      <c r="A826" s="79">
        <v>44783</v>
      </c>
      <c r="B826" s="76">
        <v>44743</v>
      </c>
      <c r="C826" s="80">
        <v>0.2</v>
      </c>
      <c r="D826" s="81" t="s">
        <v>363</v>
      </c>
      <c r="E826" s="81" t="s">
        <v>223</v>
      </c>
      <c r="F826" s="81" t="s">
        <v>364</v>
      </c>
      <c r="G826" s="81" t="s">
        <v>365</v>
      </c>
      <c r="H826" s="81" t="s">
        <v>306</v>
      </c>
      <c r="I826" s="81" t="s">
        <v>223</v>
      </c>
      <c r="J826" s="81" t="s">
        <v>223</v>
      </c>
    </row>
    <row r="827" spans="1:10" x14ac:dyDescent="0.2">
      <c r="A827" s="79">
        <v>44783</v>
      </c>
      <c r="B827" s="76">
        <v>44746</v>
      </c>
      <c r="C827" s="80">
        <v>0.2</v>
      </c>
      <c r="D827" s="81" t="s">
        <v>363</v>
      </c>
      <c r="E827" s="81" t="s">
        <v>223</v>
      </c>
      <c r="F827" s="81" t="s">
        <v>364</v>
      </c>
      <c r="G827" s="81" t="s">
        <v>365</v>
      </c>
      <c r="H827" s="81" t="s">
        <v>306</v>
      </c>
      <c r="I827" s="81" t="s">
        <v>223</v>
      </c>
      <c r="J827" s="81" t="s">
        <v>223</v>
      </c>
    </row>
    <row r="828" spans="1:10" x14ac:dyDescent="0.2">
      <c r="A828" s="79">
        <v>44783</v>
      </c>
      <c r="B828" s="76">
        <v>44747</v>
      </c>
      <c r="C828" s="80">
        <v>0.2</v>
      </c>
      <c r="D828" s="81" t="s">
        <v>363</v>
      </c>
      <c r="E828" s="81" t="s">
        <v>223</v>
      </c>
      <c r="F828" s="81" t="s">
        <v>364</v>
      </c>
      <c r="G828" s="81" t="s">
        <v>365</v>
      </c>
      <c r="H828" s="81" t="s">
        <v>306</v>
      </c>
      <c r="I828" s="81" t="s">
        <v>223</v>
      </c>
      <c r="J828" s="81" t="s">
        <v>223</v>
      </c>
    </row>
    <row r="829" spans="1:10" x14ac:dyDescent="0.2">
      <c r="A829" s="79">
        <v>44783</v>
      </c>
      <c r="B829" s="76">
        <v>44748</v>
      </c>
      <c r="C829" s="80">
        <v>0.2</v>
      </c>
      <c r="D829" s="81" t="s">
        <v>363</v>
      </c>
      <c r="E829" s="81" t="s">
        <v>223</v>
      </c>
      <c r="F829" s="81" t="s">
        <v>364</v>
      </c>
      <c r="G829" s="81" t="s">
        <v>365</v>
      </c>
      <c r="H829" s="81" t="s">
        <v>306</v>
      </c>
      <c r="I829" s="81" t="s">
        <v>223</v>
      </c>
      <c r="J829" s="81" t="s">
        <v>223</v>
      </c>
    </row>
    <row r="830" spans="1:10" x14ac:dyDescent="0.2">
      <c r="A830" s="79">
        <v>44783</v>
      </c>
      <c r="B830" s="76">
        <v>44749</v>
      </c>
      <c r="C830" s="80">
        <v>0.2</v>
      </c>
      <c r="D830" s="81" t="s">
        <v>363</v>
      </c>
      <c r="E830" s="81" t="s">
        <v>223</v>
      </c>
      <c r="F830" s="81" t="s">
        <v>364</v>
      </c>
      <c r="G830" s="81" t="s">
        <v>365</v>
      </c>
      <c r="H830" s="81" t="s">
        <v>306</v>
      </c>
      <c r="I830" s="81" t="s">
        <v>223</v>
      </c>
      <c r="J830" s="81" t="s">
        <v>223</v>
      </c>
    </row>
    <row r="831" spans="1:10" x14ac:dyDescent="0.2">
      <c r="A831" s="79">
        <v>44783</v>
      </c>
      <c r="B831" s="76">
        <v>44750</v>
      </c>
      <c r="C831" s="80">
        <v>0.2</v>
      </c>
      <c r="D831" s="81" t="s">
        <v>363</v>
      </c>
      <c r="E831" s="81" t="s">
        <v>223</v>
      </c>
      <c r="F831" s="81" t="s">
        <v>364</v>
      </c>
      <c r="G831" s="81" t="s">
        <v>365</v>
      </c>
      <c r="H831" s="81" t="s">
        <v>306</v>
      </c>
      <c r="I831" s="81" t="s">
        <v>223</v>
      </c>
      <c r="J831" s="81" t="s">
        <v>223</v>
      </c>
    </row>
    <row r="832" spans="1:10" x14ac:dyDescent="0.2">
      <c r="A832" s="79">
        <v>44783</v>
      </c>
      <c r="B832" s="76">
        <v>44753</v>
      </c>
      <c r="C832" s="80">
        <v>0.2</v>
      </c>
      <c r="D832" s="81" t="s">
        <v>363</v>
      </c>
      <c r="E832" s="81" t="s">
        <v>223</v>
      </c>
      <c r="F832" s="81" t="s">
        <v>364</v>
      </c>
      <c r="G832" s="81" t="s">
        <v>365</v>
      </c>
      <c r="H832" s="81" t="s">
        <v>306</v>
      </c>
      <c r="I832" s="81" t="s">
        <v>223</v>
      </c>
      <c r="J832" s="81" t="s">
        <v>223</v>
      </c>
    </row>
    <row r="833" spans="1:10" x14ac:dyDescent="0.2">
      <c r="A833" s="79">
        <v>44783</v>
      </c>
      <c r="B833" s="76">
        <v>44754</v>
      </c>
      <c r="C833" s="80">
        <v>0.2</v>
      </c>
      <c r="D833" s="81" t="s">
        <v>363</v>
      </c>
      <c r="E833" s="81" t="s">
        <v>223</v>
      </c>
      <c r="F833" s="81" t="s">
        <v>364</v>
      </c>
      <c r="G833" s="81" t="s">
        <v>365</v>
      </c>
      <c r="H833" s="81" t="s">
        <v>306</v>
      </c>
      <c r="I833" s="81" t="s">
        <v>223</v>
      </c>
      <c r="J833" s="81" t="s">
        <v>223</v>
      </c>
    </row>
    <row r="834" spans="1:10" x14ac:dyDescent="0.2">
      <c r="A834" s="79">
        <v>44783</v>
      </c>
      <c r="B834" s="76">
        <v>44755</v>
      </c>
      <c r="C834" s="80">
        <v>0.2</v>
      </c>
      <c r="D834" s="81" t="s">
        <v>363</v>
      </c>
      <c r="E834" s="81" t="s">
        <v>223</v>
      </c>
      <c r="F834" s="81" t="s">
        <v>364</v>
      </c>
      <c r="G834" s="81" t="s">
        <v>365</v>
      </c>
      <c r="H834" s="81" t="s">
        <v>306</v>
      </c>
      <c r="I834" s="81" t="s">
        <v>223</v>
      </c>
      <c r="J834" s="81" t="s">
        <v>223</v>
      </c>
    </row>
    <row r="835" spans="1:10" x14ac:dyDescent="0.2">
      <c r="A835" s="79">
        <v>44783</v>
      </c>
      <c r="B835" s="76">
        <v>44756</v>
      </c>
      <c r="C835" s="80">
        <v>0.2</v>
      </c>
      <c r="D835" s="81" t="s">
        <v>363</v>
      </c>
      <c r="E835" s="81" t="s">
        <v>223</v>
      </c>
      <c r="F835" s="81" t="s">
        <v>364</v>
      </c>
      <c r="G835" s="81" t="s">
        <v>365</v>
      </c>
      <c r="H835" s="81" t="s">
        <v>306</v>
      </c>
      <c r="I835" s="81" t="s">
        <v>223</v>
      </c>
      <c r="J835" s="81" t="s">
        <v>223</v>
      </c>
    </row>
    <row r="836" spans="1:10" x14ac:dyDescent="0.2">
      <c r="A836" s="79">
        <v>44783</v>
      </c>
      <c r="B836" s="76">
        <v>44757</v>
      </c>
      <c r="C836" s="80">
        <v>0.2</v>
      </c>
      <c r="D836" s="81" t="s">
        <v>363</v>
      </c>
      <c r="E836" s="81" t="s">
        <v>223</v>
      </c>
      <c r="F836" s="81" t="s">
        <v>364</v>
      </c>
      <c r="G836" s="81" t="s">
        <v>365</v>
      </c>
      <c r="H836" s="81" t="s">
        <v>306</v>
      </c>
      <c r="I836" s="81" t="s">
        <v>223</v>
      </c>
      <c r="J836" s="81" t="s">
        <v>223</v>
      </c>
    </row>
    <row r="837" spans="1:10" x14ac:dyDescent="0.2">
      <c r="A837" s="79">
        <v>44783</v>
      </c>
      <c r="B837" s="76">
        <v>44760</v>
      </c>
      <c r="C837" s="80">
        <v>0.2</v>
      </c>
      <c r="D837" s="81" t="s">
        <v>363</v>
      </c>
      <c r="E837" s="81" t="s">
        <v>223</v>
      </c>
      <c r="F837" s="81" t="s">
        <v>364</v>
      </c>
      <c r="G837" s="81" t="s">
        <v>365</v>
      </c>
      <c r="H837" s="81" t="s">
        <v>306</v>
      </c>
      <c r="I837" s="81" t="s">
        <v>223</v>
      </c>
      <c r="J837" s="81" t="s">
        <v>223</v>
      </c>
    </row>
    <row r="838" spans="1:10" x14ac:dyDescent="0.2">
      <c r="A838" s="79">
        <v>44783</v>
      </c>
      <c r="B838" s="76">
        <v>44761</v>
      </c>
      <c r="C838" s="80">
        <v>0.2</v>
      </c>
      <c r="D838" s="81" t="s">
        <v>363</v>
      </c>
      <c r="E838" s="81" t="s">
        <v>223</v>
      </c>
      <c r="F838" s="81" t="s">
        <v>364</v>
      </c>
      <c r="G838" s="81" t="s">
        <v>365</v>
      </c>
      <c r="H838" s="81" t="s">
        <v>306</v>
      </c>
      <c r="I838" s="81" t="s">
        <v>223</v>
      </c>
      <c r="J838" s="81" t="s">
        <v>223</v>
      </c>
    </row>
    <row r="839" spans="1:10" x14ac:dyDescent="0.2">
      <c r="A839" s="79">
        <v>44783</v>
      </c>
      <c r="B839" s="76">
        <v>44762</v>
      </c>
      <c r="C839" s="80">
        <v>0.2</v>
      </c>
      <c r="D839" s="81" t="s">
        <v>363</v>
      </c>
      <c r="E839" s="81" t="s">
        <v>223</v>
      </c>
      <c r="F839" s="81" t="s">
        <v>364</v>
      </c>
      <c r="G839" s="81" t="s">
        <v>365</v>
      </c>
      <c r="H839" s="81" t="s">
        <v>306</v>
      </c>
      <c r="I839" s="81" t="s">
        <v>223</v>
      </c>
      <c r="J839" s="81" t="s">
        <v>223</v>
      </c>
    </row>
    <row r="840" spans="1:10" x14ac:dyDescent="0.2">
      <c r="A840" s="79">
        <v>44783</v>
      </c>
      <c r="B840" s="76">
        <v>44763</v>
      </c>
      <c r="C840" s="80">
        <v>0.2</v>
      </c>
      <c r="D840" s="81" t="s">
        <v>363</v>
      </c>
      <c r="E840" s="81" t="s">
        <v>223</v>
      </c>
      <c r="F840" s="81" t="s">
        <v>364</v>
      </c>
      <c r="G840" s="81" t="s">
        <v>365</v>
      </c>
      <c r="H840" s="81" t="s">
        <v>306</v>
      </c>
      <c r="I840" s="81" t="s">
        <v>223</v>
      </c>
      <c r="J840" s="81" t="s">
        <v>223</v>
      </c>
    </row>
    <row r="841" spans="1:10" x14ac:dyDescent="0.2">
      <c r="A841" s="79">
        <v>44783</v>
      </c>
      <c r="B841" s="76">
        <v>44764</v>
      </c>
      <c r="C841" s="80">
        <v>0.2</v>
      </c>
      <c r="D841" s="81" t="s">
        <v>363</v>
      </c>
      <c r="E841" s="81" t="s">
        <v>223</v>
      </c>
      <c r="F841" s="81" t="s">
        <v>364</v>
      </c>
      <c r="G841" s="81" t="s">
        <v>365</v>
      </c>
      <c r="H841" s="81" t="s">
        <v>306</v>
      </c>
      <c r="I841" s="81" t="s">
        <v>223</v>
      </c>
      <c r="J841" s="81" t="s">
        <v>223</v>
      </c>
    </row>
    <row r="842" spans="1:10" x14ac:dyDescent="0.2">
      <c r="A842" s="79">
        <v>44783</v>
      </c>
      <c r="B842" s="76">
        <v>44767</v>
      </c>
      <c r="C842" s="80">
        <v>0.2</v>
      </c>
      <c r="D842" s="81" t="s">
        <v>363</v>
      </c>
      <c r="E842" s="81" t="s">
        <v>223</v>
      </c>
      <c r="F842" s="81" t="s">
        <v>364</v>
      </c>
      <c r="G842" s="81" t="s">
        <v>365</v>
      </c>
      <c r="H842" s="81" t="s">
        <v>306</v>
      </c>
      <c r="I842" s="81" t="s">
        <v>223</v>
      </c>
      <c r="J842" s="81" t="s">
        <v>223</v>
      </c>
    </row>
    <row r="843" spans="1:10" x14ac:dyDescent="0.2">
      <c r="A843" s="79">
        <v>44783</v>
      </c>
      <c r="B843" s="76">
        <v>44768</v>
      </c>
      <c r="C843" s="80">
        <v>0.2</v>
      </c>
      <c r="D843" s="81" t="s">
        <v>363</v>
      </c>
      <c r="E843" s="81" t="s">
        <v>223</v>
      </c>
      <c r="F843" s="81" t="s">
        <v>364</v>
      </c>
      <c r="G843" s="81" t="s">
        <v>365</v>
      </c>
      <c r="H843" s="81" t="s">
        <v>306</v>
      </c>
      <c r="I843" s="81" t="s">
        <v>223</v>
      </c>
      <c r="J843" s="81" t="s">
        <v>223</v>
      </c>
    </row>
    <row r="844" spans="1:10" x14ac:dyDescent="0.2">
      <c r="A844" s="79">
        <v>44783</v>
      </c>
      <c r="B844" s="76">
        <v>44769</v>
      </c>
      <c r="C844" s="80">
        <v>0.2</v>
      </c>
      <c r="D844" s="81" t="s">
        <v>363</v>
      </c>
      <c r="E844" s="81" t="s">
        <v>223</v>
      </c>
      <c r="F844" s="81" t="s">
        <v>364</v>
      </c>
      <c r="G844" s="81" t="s">
        <v>365</v>
      </c>
      <c r="H844" s="81" t="s">
        <v>306</v>
      </c>
      <c r="I844" s="81" t="s">
        <v>223</v>
      </c>
      <c r="J844" s="81" t="s">
        <v>223</v>
      </c>
    </row>
    <row r="845" spans="1:10" x14ac:dyDescent="0.2">
      <c r="A845" s="79">
        <v>44783</v>
      </c>
      <c r="B845" s="76">
        <v>44770</v>
      </c>
      <c r="C845" s="80">
        <v>0.2</v>
      </c>
      <c r="D845" s="81" t="s">
        <v>363</v>
      </c>
      <c r="E845" s="81" t="s">
        <v>223</v>
      </c>
      <c r="F845" s="81" t="s">
        <v>364</v>
      </c>
      <c r="G845" s="81" t="s">
        <v>365</v>
      </c>
      <c r="H845" s="81" t="s">
        <v>306</v>
      </c>
      <c r="I845" s="81" t="s">
        <v>223</v>
      </c>
      <c r="J845" s="81" t="s">
        <v>223</v>
      </c>
    </row>
    <row r="846" spans="1:10" x14ac:dyDescent="0.2">
      <c r="A846" s="79">
        <v>44783</v>
      </c>
      <c r="B846" s="76">
        <v>44771</v>
      </c>
      <c r="C846" s="80">
        <v>0.2</v>
      </c>
      <c r="D846" s="81" t="s">
        <v>363</v>
      </c>
      <c r="E846" s="81" t="s">
        <v>223</v>
      </c>
      <c r="F846" s="81" t="s">
        <v>364</v>
      </c>
      <c r="G846" s="81" t="s">
        <v>365</v>
      </c>
      <c r="H846" s="81" t="s">
        <v>306</v>
      </c>
      <c r="I846" s="81" t="s">
        <v>223</v>
      </c>
      <c r="J846" s="81" t="s">
        <v>223</v>
      </c>
    </row>
    <row r="847" spans="1:10" x14ac:dyDescent="0.2">
      <c r="A847" s="79">
        <v>44783</v>
      </c>
      <c r="B847" s="76">
        <v>44774</v>
      </c>
      <c r="C847" s="80">
        <v>0.2</v>
      </c>
      <c r="D847" s="81" t="s">
        <v>363</v>
      </c>
      <c r="E847" s="81" t="s">
        <v>223</v>
      </c>
      <c r="F847" s="81" t="s">
        <v>364</v>
      </c>
      <c r="G847" s="81" t="s">
        <v>365</v>
      </c>
      <c r="H847" s="81" t="s">
        <v>306</v>
      </c>
      <c r="I847" s="81" t="s">
        <v>223</v>
      </c>
      <c r="J847" s="81" t="s">
        <v>223</v>
      </c>
    </row>
    <row r="848" spans="1:10" x14ac:dyDescent="0.2">
      <c r="A848" s="79">
        <v>44783</v>
      </c>
      <c r="B848" s="76">
        <v>44775</v>
      </c>
      <c r="C848" s="80">
        <v>0.2</v>
      </c>
      <c r="D848" s="81" t="s">
        <v>363</v>
      </c>
      <c r="E848" s="81" t="s">
        <v>223</v>
      </c>
      <c r="F848" s="81" t="s">
        <v>364</v>
      </c>
      <c r="G848" s="81" t="s">
        <v>365</v>
      </c>
      <c r="H848" s="81" t="s">
        <v>306</v>
      </c>
      <c r="I848" s="81" t="s">
        <v>223</v>
      </c>
      <c r="J848" s="81" t="s">
        <v>223</v>
      </c>
    </row>
    <row r="849" spans="1:10" x14ac:dyDescent="0.2">
      <c r="A849" s="79">
        <v>44783</v>
      </c>
      <c r="B849" s="76">
        <v>44776</v>
      </c>
      <c r="C849" s="80">
        <v>0.2</v>
      </c>
      <c r="D849" s="81" t="s">
        <v>363</v>
      </c>
      <c r="E849" s="81" t="s">
        <v>223</v>
      </c>
      <c r="F849" s="81" t="s">
        <v>364</v>
      </c>
      <c r="G849" s="81" t="s">
        <v>365</v>
      </c>
      <c r="H849" s="81" t="s">
        <v>306</v>
      </c>
      <c r="I849" s="81" t="s">
        <v>223</v>
      </c>
      <c r="J849" s="81" t="s">
        <v>223</v>
      </c>
    </row>
    <row r="850" spans="1:10" x14ac:dyDescent="0.2">
      <c r="A850" s="79">
        <v>44783</v>
      </c>
      <c r="B850" s="76">
        <v>44777</v>
      </c>
      <c r="C850" s="80">
        <v>0.2</v>
      </c>
      <c r="D850" s="81" t="s">
        <v>363</v>
      </c>
      <c r="E850" s="81" t="s">
        <v>223</v>
      </c>
      <c r="F850" s="81" t="s">
        <v>364</v>
      </c>
      <c r="G850" s="81" t="s">
        <v>365</v>
      </c>
      <c r="H850" s="81" t="s">
        <v>306</v>
      </c>
      <c r="I850" s="81" t="s">
        <v>223</v>
      </c>
      <c r="J850" s="81" t="s">
        <v>223</v>
      </c>
    </row>
    <row r="851" spans="1:10" x14ac:dyDescent="0.2">
      <c r="A851" s="79">
        <v>44783</v>
      </c>
      <c r="B851" s="76">
        <v>44781</v>
      </c>
      <c r="C851" s="80">
        <v>0.2</v>
      </c>
      <c r="D851" s="81" t="s">
        <v>363</v>
      </c>
      <c r="E851" s="81" t="s">
        <v>223</v>
      </c>
      <c r="F851" s="81" t="s">
        <v>364</v>
      </c>
      <c r="G851" s="81" t="s">
        <v>365</v>
      </c>
      <c r="H851" s="81" t="s">
        <v>306</v>
      </c>
      <c r="I851" s="81" t="s">
        <v>223</v>
      </c>
      <c r="J851" s="81" t="s">
        <v>223</v>
      </c>
    </row>
    <row r="852" spans="1:10" x14ac:dyDescent="0.2">
      <c r="A852" s="79">
        <v>44783</v>
      </c>
      <c r="B852" s="76">
        <v>44782</v>
      </c>
      <c r="C852" s="80">
        <v>0.2</v>
      </c>
      <c r="D852" s="81" t="s">
        <v>363</v>
      </c>
      <c r="E852" s="81" t="s">
        <v>223</v>
      </c>
      <c r="F852" s="81" t="s">
        <v>364</v>
      </c>
      <c r="G852" s="81" t="s">
        <v>365</v>
      </c>
      <c r="H852" s="81" t="s">
        <v>306</v>
      </c>
      <c r="I852" s="81" t="s">
        <v>223</v>
      </c>
      <c r="J852" s="81" t="s">
        <v>223</v>
      </c>
    </row>
    <row r="853" spans="1:10" x14ac:dyDescent="0.2">
      <c r="A853" s="79">
        <v>44783</v>
      </c>
      <c r="B853" s="76">
        <v>44783</v>
      </c>
      <c r="C853" s="80">
        <v>0.2</v>
      </c>
      <c r="D853" s="81" t="s">
        <v>363</v>
      </c>
      <c r="E853" s="81" t="s">
        <v>223</v>
      </c>
      <c r="F853" s="81" t="s">
        <v>364</v>
      </c>
      <c r="G853" s="81" t="s">
        <v>365</v>
      </c>
      <c r="H853" s="81" t="s">
        <v>306</v>
      </c>
      <c r="I853" s="81" t="s">
        <v>223</v>
      </c>
      <c r="J853" s="81" t="s">
        <v>223</v>
      </c>
    </row>
    <row r="854" spans="1:10" x14ac:dyDescent="0.2">
      <c r="A854" s="79">
        <v>44784</v>
      </c>
      <c r="B854" s="76">
        <v>44784</v>
      </c>
      <c r="C854" s="80">
        <v>0.2</v>
      </c>
      <c r="D854" s="81" t="s">
        <v>363</v>
      </c>
      <c r="E854" s="81" t="s">
        <v>223</v>
      </c>
      <c r="F854" s="81" t="s">
        <v>364</v>
      </c>
      <c r="G854" s="81" t="s">
        <v>365</v>
      </c>
      <c r="H854" s="81" t="s">
        <v>306</v>
      </c>
      <c r="I854" s="81" t="s">
        <v>223</v>
      </c>
      <c r="J854" s="81" t="s">
        <v>223</v>
      </c>
    </row>
    <row r="855" spans="1:10" x14ac:dyDescent="0.2">
      <c r="A855" s="79">
        <v>44785</v>
      </c>
      <c r="B855" s="76">
        <v>44785</v>
      </c>
      <c r="C855" s="80">
        <v>0.2</v>
      </c>
      <c r="D855" s="81" t="s">
        <v>363</v>
      </c>
      <c r="E855" s="81" t="s">
        <v>223</v>
      </c>
      <c r="F855" s="81" t="s">
        <v>364</v>
      </c>
      <c r="G855" s="81" t="s">
        <v>365</v>
      </c>
      <c r="H855" s="81" t="s">
        <v>306</v>
      </c>
      <c r="I855" s="81" t="s">
        <v>223</v>
      </c>
      <c r="J855" s="81" t="s">
        <v>223</v>
      </c>
    </row>
    <row r="856" spans="1:10" x14ac:dyDescent="0.2">
      <c r="A856" s="79">
        <v>44685</v>
      </c>
      <c r="B856" s="76">
        <v>44615</v>
      </c>
      <c r="C856" s="80">
        <v>2</v>
      </c>
      <c r="D856" s="81" t="s">
        <v>353</v>
      </c>
      <c r="E856" s="81" t="s">
        <v>223</v>
      </c>
      <c r="F856" s="81" t="s">
        <v>354</v>
      </c>
      <c r="G856" s="81" t="s">
        <v>355</v>
      </c>
      <c r="H856" s="81" t="s">
        <v>296</v>
      </c>
      <c r="I856" s="81" t="s">
        <v>223</v>
      </c>
      <c r="J856" s="81" t="s">
        <v>223</v>
      </c>
    </row>
    <row r="857" spans="1:10" x14ac:dyDescent="0.2">
      <c r="A857" s="79">
        <v>44685</v>
      </c>
      <c r="B857" s="76">
        <v>44628</v>
      </c>
      <c r="C857" s="80">
        <v>2</v>
      </c>
      <c r="D857" s="81" t="s">
        <v>353</v>
      </c>
      <c r="E857" s="81" t="s">
        <v>223</v>
      </c>
      <c r="F857" s="81" t="s">
        <v>354</v>
      </c>
      <c r="G857" s="81" t="s">
        <v>355</v>
      </c>
      <c r="H857" s="81" t="s">
        <v>296</v>
      </c>
      <c r="I857" s="81" t="s">
        <v>223</v>
      </c>
      <c r="J857" s="81" t="s">
        <v>223</v>
      </c>
    </row>
    <row r="858" spans="1:10" x14ac:dyDescent="0.2">
      <c r="A858" s="79">
        <v>44685</v>
      </c>
      <c r="B858" s="76">
        <v>44629</v>
      </c>
      <c r="C858" s="80">
        <v>2</v>
      </c>
      <c r="D858" s="81" t="s">
        <v>353</v>
      </c>
      <c r="E858" s="81" t="s">
        <v>223</v>
      </c>
      <c r="F858" s="81" t="s">
        <v>354</v>
      </c>
      <c r="G858" s="81" t="s">
        <v>355</v>
      </c>
      <c r="H858" s="81" t="s">
        <v>296</v>
      </c>
      <c r="I858" s="81" t="s">
        <v>223</v>
      </c>
      <c r="J858" s="81" t="s">
        <v>223</v>
      </c>
    </row>
    <row r="859" spans="1:10" x14ac:dyDescent="0.2">
      <c r="A859" s="79">
        <v>44685</v>
      </c>
      <c r="B859" s="76">
        <v>44664</v>
      </c>
      <c r="C859" s="80">
        <v>2</v>
      </c>
      <c r="D859" s="81" t="s">
        <v>353</v>
      </c>
      <c r="E859" s="81" t="s">
        <v>223</v>
      </c>
      <c r="F859" s="81" t="s">
        <v>354</v>
      </c>
      <c r="G859" s="81" t="s">
        <v>355</v>
      </c>
      <c r="H859" s="81" t="s">
        <v>296</v>
      </c>
      <c r="I859" s="81" t="s">
        <v>223</v>
      </c>
      <c r="J859" s="81" t="s">
        <v>223</v>
      </c>
    </row>
    <row r="860" spans="1:10" x14ac:dyDescent="0.2">
      <c r="A860" s="79">
        <v>44799</v>
      </c>
      <c r="B860" s="76">
        <v>44768</v>
      </c>
      <c r="C860" s="80">
        <v>1</v>
      </c>
      <c r="D860" s="81" t="s">
        <v>366</v>
      </c>
      <c r="E860" s="81" t="s">
        <v>223</v>
      </c>
      <c r="F860" s="81" t="s">
        <v>354</v>
      </c>
      <c r="G860" s="81" t="s">
        <v>355</v>
      </c>
      <c r="H860" s="81" t="s">
        <v>296</v>
      </c>
      <c r="I860" s="81" t="s">
        <v>223</v>
      </c>
      <c r="J860" s="81" t="s">
        <v>223</v>
      </c>
    </row>
    <row r="861" spans="1:10" x14ac:dyDescent="0.2">
      <c r="A861" s="79">
        <v>44799</v>
      </c>
      <c r="B861" s="76">
        <v>44777</v>
      </c>
      <c r="C861" s="80">
        <v>2</v>
      </c>
      <c r="D861" s="81" t="s">
        <v>366</v>
      </c>
      <c r="E861" s="81" t="s">
        <v>223</v>
      </c>
      <c r="F861" s="81" t="s">
        <v>354</v>
      </c>
      <c r="G861" s="81" t="s">
        <v>355</v>
      </c>
      <c r="H861" s="81" t="s">
        <v>296</v>
      </c>
      <c r="I861" s="81" t="s">
        <v>223</v>
      </c>
      <c r="J861" s="81" t="s">
        <v>223</v>
      </c>
    </row>
    <row r="862" spans="1:10" x14ac:dyDescent="0.2">
      <c r="A862" s="79">
        <v>44799</v>
      </c>
      <c r="B862" s="76">
        <v>44781</v>
      </c>
      <c r="C862" s="80">
        <v>1</v>
      </c>
      <c r="D862" s="81" t="s">
        <v>366</v>
      </c>
      <c r="E862" s="81" t="s">
        <v>223</v>
      </c>
      <c r="F862" s="81" t="s">
        <v>354</v>
      </c>
      <c r="G862" s="81" t="s">
        <v>355</v>
      </c>
      <c r="H862" s="81" t="s">
        <v>296</v>
      </c>
      <c r="I862" s="81" t="s">
        <v>223</v>
      </c>
      <c r="J862" s="81" t="s">
        <v>223</v>
      </c>
    </row>
    <row r="863" spans="1:10" x14ac:dyDescent="0.2">
      <c r="A863" s="79">
        <v>44790</v>
      </c>
      <c r="B863" s="76">
        <v>44783</v>
      </c>
      <c r="C863" s="80">
        <v>2</v>
      </c>
      <c r="D863" s="81" t="s">
        <v>367</v>
      </c>
      <c r="E863" s="81" t="s">
        <v>223</v>
      </c>
      <c r="F863" s="81" t="s">
        <v>347</v>
      </c>
      <c r="G863" s="81" t="s">
        <v>348</v>
      </c>
      <c r="H863" s="81" t="s">
        <v>324</v>
      </c>
      <c r="I863" s="81" t="s">
        <v>223</v>
      </c>
      <c r="J863" s="81" t="s">
        <v>223</v>
      </c>
    </row>
    <row r="864" spans="1:10" x14ac:dyDescent="0.2">
      <c r="A864" s="79">
        <v>44790</v>
      </c>
      <c r="B864" s="76">
        <v>44784</v>
      </c>
      <c r="C864" s="80">
        <v>4</v>
      </c>
      <c r="D864" s="81" t="s">
        <v>367</v>
      </c>
      <c r="E864" s="81" t="s">
        <v>223</v>
      </c>
      <c r="F864" s="81" t="s">
        <v>347</v>
      </c>
      <c r="G864" s="81" t="s">
        <v>348</v>
      </c>
      <c r="H864" s="81" t="s">
        <v>324</v>
      </c>
      <c r="I864" s="81" t="s">
        <v>223</v>
      </c>
      <c r="J864" s="81" t="s">
        <v>223</v>
      </c>
    </row>
    <row r="865" spans="1:10" x14ac:dyDescent="0.2">
      <c r="A865" s="79">
        <v>44767</v>
      </c>
      <c r="B865" s="76">
        <v>44760</v>
      </c>
      <c r="C865" s="80">
        <v>0.5</v>
      </c>
      <c r="D865" s="81" t="s">
        <v>361</v>
      </c>
      <c r="E865" s="81" t="s">
        <v>223</v>
      </c>
      <c r="F865" s="81" t="s">
        <v>347</v>
      </c>
      <c r="G865" s="81" t="s">
        <v>348</v>
      </c>
      <c r="H865" s="81" t="s">
        <v>324</v>
      </c>
      <c r="I865" s="81" t="s">
        <v>223</v>
      </c>
      <c r="J865" s="81" t="s">
        <v>223</v>
      </c>
    </row>
    <row r="866" spans="1:10" x14ac:dyDescent="0.2">
      <c r="A866" s="79">
        <v>44767</v>
      </c>
      <c r="B866" s="76">
        <v>44761</v>
      </c>
      <c r="C866" s="80">
        <v>1</v>
      </c>
      <c r="D866" s="81" t="s">
        <v>361</v>
      </c>
      <c r="E866" s="81" t="s">
        <v>223</v>
      </c>
      <c r="F866" s="81" t="s">
        <v>347</v>
      </c>
      <c r="G866" s="81" t="s">
        <v>348</v>
      </c>
      <c r="H866" s="81" t="s">
        <v>324</v>
      </c>
      <c r="I866" s="81" t="s">
        <v>223</v>
      </c>
      <c r="J866" s="81" t="s">
        <v>223</v>
      </c>
    </row>
    <row r="867" spans="1:10" x14ac:dyDescent="0.2">
      <c r="A867" s="79">
        <v>44690</v>
      </c>
      <c r="B867" s="76">
        <v>44669</v>
      </c>
      <c r="C867" s="80">
        <v>1</v>
      </c>
      <c r="D867" s="81" t="s">
        <v>349</v>
      </c>
      <c r="E867" s="81" t="s">
        <v>223</v>
      </c>
      <c r="F867" s="81" t="s">
        <v>341</v>
      </c>
      <c r="G867" s="81" t="s">
        <v>342</v>
      </c>
      <c r="H867" s="81" t="s">
        <v>299</v>
      </c>
      <c r="I867" s="81" t="s">
        <v>223</v>
      </c>
      <c r="J867" s="81" t="s">
        <v>223</v>
      </c>
    </row>
    <row r="868" spans="1:10" x14ac:dyDescent="0.2">
      <c r="A868" s="79">
        <v>44690</v>
      </c>
      <c r="B868" s="76">
        <v>44670</v>
      </c>
      <c r="C868" s="80">
        <v>1</v>
      </c>
      <c r="D868" s="81" t="s">
        <v>349</v>
      </c>
      <c r="E868" s="81" t="s">
        <v>223</v>
      </c>
      <c r="F868" s="81" t="s">
        <v>341</v>
      </c>
      <c r="G868" s="81" t="s">
        <v>342</v>
      </c>
      <c r="H868" s="81" t="s">
        <v>299</v>
      </c>
      <c r="I868" s="81" t="s">
        <v>223</v>
      </c>
      <c r="J868" s="81" t="s">
        <v>223</v>
      </c>
    </row>
    <row r="869" spans="1:10" x14ac:dyDescent="0.2">
      <c r="A869" s="79">
        <v>44690</v>
      </c>
      <c r="B869" s="76">
        <v>44686</v>
      </c>
      <c r="C869" s="80">
        <v>1</v>
      </c>
      <c r="D869" s="81" t="s">
        <v>349</v>
      </c>
      <c r="E869" s="81" t="s">
        <v>223</v>
      </c>
      <c r="F869" s="81" t="s">
        <v>341</v>
      </c>
      <c r="G869" s="81" t="s">
        <v>342</v>
      </c>
      <c r="H869" s="81" t="s">
        <v>299</v>
      </c>
      <c r="I869" s="81" t="s">
        <v>223</v>
      </c>
      <c r="J869" s="81" t="s">
        <v>223</v>
      </c>
    </row>
    <row r="870" spans="1:10" x14ac:dyDescent="0.2">
      <c r="A870" s="79">
        <v>44747</v>
      </c>
      <c r="B870" s="76">
        <v>44732</v>
      </c>
      <c r="C870" s="80">
        <v>1</v>
      </c>
      <c r="D870" s="81" t="s">
        <v>349</v>
      </c>
      <c r="E870" s="81" t="s">
        <v>223</v>
      </c>
      <c r="F870" s="81" t="s">
        <v>341</v>
      </c>
      <c r="G870" s="81" t="s">
        <v>342</v>
      </c>
      <c r="H870" s="81" t="s">
        <v>299</v>
      </c>
      <c r="I870" s="81" t="s">
        <v>223</v>
      </c>
      <c r="J870" s="81" t="s">
        <v>223</v>
      </c>
    </row>
    <row r="871" spans="1:10" x14ac:dyDescent="0.2">
      <c r="A871" s="79">
        <v>44747</v>
      </c>
      <c r="B871" s="76">
        <v>44733</v>
      </c>
      <c r="C871" s="80">
        <v>2</v>
      </c>
      <c r="D871" s="81" t="s">
        <v>349</v>
      </c>
      <c r="E871" s="81" t="s">
        <v>223</v>
      </c>
      <c r="F871" s="81" t="s">
        <v>341</v>
      </c>
      <c r="G871" s="81" t="s">
        <v>342</v>
      </c>
      <c r="H871" s="81" t="s">
        <v>299</v>
      </c>
      <c r="I871" s="81" t="s">
        <v>223</v>
      </c>
      <c r="J871" s="81" t="s">
        <v>223</v>
      </c>
    </row>
    <row r="872" spans="1:10" x14ac:dyDescent="0.2">
      <c r="A872" s="79">
        <v>44747</v>
      </c>
      <c r="B872" s="76">
        <v>44734</v>
      </c>
      <c r="C872" s="80">
        <v>2</v>
      </c>
      <c r="D872" s="81" t="s">
        <v>349</v>
      </c>
      <c r="E872" s="81" t="s">
        <v>223</v>
      </c>
      <c r="F872" s="81" t="s">
        <v>341</v>
      </c>
      <c r="G872" s="81" t="s">
        <v>342</v>
      </c>
      <c r="H872" s="81" t="s">
        <v>299</v>
      </c>
      <c r="I872" s="81" t="s">
        <v>223</v>
      </c>
      <c r="J872" s="81" t="s">
        <v>223</v>
      </c>
    </row>
    <row r="873" spans="1:10" x14ac:dyDescent="0.2">
      <c r="A873" s="79">
        <v>44747</v>
      </c>
      <c r="B873" s="76">
        <v>44735</v>
      </c>
      <c r="C873" s="80">
        <v>6</v>
      </c>
      <c r="D873" s="81" t="s">
        <v>349</v>
      </c>
      <c r="E873" s="81" t="s">
        <v>223</v>
      </c>
      <c r="F873" s="81" t="s">
        <v>341</v>
      </c>
      <c r="G873" s="81" t="s">
        <v>342</v>
      </c>
      <c r="H873" s="81" t="s">
        <v>299</v>
      </c>
      <c r="I873" s="81" t="s">
        <v>223</v>
      </c>
      <c r="J873" s="81" t="s">
        <v>223</v>
      </c>
    </row>
    <row r="874" spans="1:10" x14ac:dyDescent="0.2">
      <c r="A874" s="79">
        <v>44747</v>
      </c>
      <c r="B874" s="76">
        <v>44736</v>
      </c>
      <c r="C874" s="80">
        <v>3</v>
      </c>
      <c r="D874" s="81" t="s">
        <v>349</v>
      </c>
      <c r="E874" s="81" t="s">
        <v>223</v>
      </c>
      <c r="F874" s="81" t="s">
        <v>341</v>
      </c>
      <c r="G874" s="81" t="s">
        <v>342</v>
      </c>
      <c r="H874" s="81" t="s">
        <v>299</v>
      </c>
      <c r="I874" s="81" t="s">
        <v>223</v>
      </c>
      <c r="J874" s="81" t="s">
        <v>223</v>
      </c>
    </row>
    <row r="875" spans="1:10" x14ac:dyDescent="0.2">
      <c r="A875" s="79">
        <v>44747</v>
      </c>
      <c r="B875" s="76">
        <v>44739</v>
      </c>
      <c r="C875" s="80">
        <v>6</v>
      </c>
      <c r="D875" s="81" t="s">
        <v>349</v>
      </c>
      <c r="E875" s="81" t="s">
        <v>223</v>
      </c>
      <c r="F875" s="81" t="s">
        <v>341</v>
      </c>
      <c r="G875" s="81" t="s">
        <v>342</v>
      </c>
      <c r="H875" s="81" t="s">
        <v>299</v>
      </c>
      <c r="I875" s="81" t="s">
        <v>223</v>
      </c>
      <c r="J875" s="81" t="s">
        <v>223</v>
      </c>
    </row>
    <row r="876" spans="1:10" x14ac:dyDescent="0.2">
      <c r="A876" s="79">
        <v>44747</v>
      </c>
      <c r="B876" s="76">
        <v>44740</v>
      </c>
      <c r="C876" s="80">
        <v>6</v>
      </c>
      <c r="D876" s="81" t="s">
        <v>349</v>
      </c>
      <c r="E876" s="81" t="s">
        <v>223</v>
      </c>
      <c r="F876" s="81" t="s">
        <v>341</v>
      </c>
      <c r="G876" s="81" t="s">
        <v>342</v>
      </c>
      <c r="H876" s="81" t="s">
        <v>299</v>
      </c>
      <c r="I876" s="81" t="s">
        <v>223</v>
      </c>
      <c r="J876" s="81" t="s">
        <v>223</v>
      </c>
    </row>
    <row r="877" spans="1:10" x14ac:dyDescent="0.2">
      <c r="A877" s="79">
        <v>44747</v>
      </c>
      <c r="B877" s="76">
        <v>44741</v>
      </c>
      <c r="C877" s="80">
        <v>4</v>
      </c>
      <c r="D877" s="81" t="s">
        <v>349</v>
      </c>
      <c r="E877" s="81" t="s">
        <v>223</v>
      </c>
      <c r="F877" s="81" t="s">
        <v>341</v>
      </c>
      <c r="G877" s="81" t="s">
        <v>342</v>
      </c>
      <c r="H877" s="81" t="s">
        <v>299</v>
      </c>
      <c r="I877" s="81" t="s">
        <v>223</v>
      </c>
      <c r="J877" s="81" t="s">
        <v>223</v>
      </c>
    </row>
    <row r="878" spans="1:10" x14ac:dyDescent="0.2">
      <c r="A878" s="79">
        <v>44747</v>
      </c>
      <c r="B878" s="76">
        <v>44742</v>
      </c>
      <c r="C878" s="80">
        <v>4</v>
      </c>
      <c r="D878" s="81" t="s">
        <v>349</v>
      </c>
      <c r="E878" s="81" t="s">
        <v>223</v>
      </c>
      <c r="F878" s="81" t="s">
        <v>341</v>
      </c>
      <c r="G878" s="81" t="s">
        <v>342</v>
      </c>
      <c r="H878" s="81" t="s">
        <v>299</v>
      </c>
      <c r="I878" s="81" t="s">
        <v>223</v>
      </c>
      <c r="J878" s="81" t="s">
        <v>223</v>
      </c>
    </row>
    <row r="879" spans="1:10" x14ac:dyDescent="0.2">
      <c r="A879" s="79">
        <v>44760</v>
      </c>
      <c r="B879" s="76">
        <v>44755</v>
      </c>
      <c r="C879" s="80">
        <v>2</v>
      </c>
      <c r="D879" s="81" t="s">
        <v>349</v>
      </c>
      <c r="E879" s="81" t="s">
        <v>223</v>
      </c>
      <c r="F879" s="81" t="s">
        <v>341</v>
      </c>
      <c r="G879" s="81" t="s">
        <v>342</v>
      </c>
      <c r="H879" s="81" t="s">
        <v>299</v>
      </c>
      <c r="I879" s="81" t="s">
        <v>223</v>
      </c>
      <c r="J879" s="81" t="s">
        <v>223</v>
      </c>
    </row>
    <row r="880" spans="1:10" x14ac:dyDescent="0.2">
      <c r="A880" s="79">
        <v>44760</v>
      </c>
      <c r="B880" s="76">
        <v>44757</v>
      </c>
      <c r="C880" s="80">
        <v>2</v>
      </c>
      <c r="D880" s="81" t="s">
        <v>349</v>
      </c>
      <c r="E880" s="81" t="s">
        <v>223</v>
      </c>
      <c r="F880" s="81" t="s">
        <v>341</v>
      </c>
      <c r="G880" s="81" t="s">
        <v>342</v>
      </c>
      <c r="H880" s="81" t="s">
        <v>299</v>
      </c>
      <c r="I880" s="81" t="s">
        <v>223</v>
      </c>
      <c r="J880" s="81" t="s">
        <v>223</v>
      </c>
    </row>
    <row r="881" spans="1:10" x14ac:dyDescent="0.2">
      <c r="A881" s="79">
        <v>44760</v>
      </c>
      <c r="B881" s="76">
        <v>44760</v>
      </c>
      <c r="C881" s="80">
        <v>6</v>
      </c>
      <c r="D881" s="81" t="s">
        <v>349</v>
      </c>
      <c r="E881" s="81" t="s">
        <v>223</v>
      </c>
      <c r="F881" s="81" t="s">
        <v>341</v>
      </c>
      <c r="G881" s="81" t="s">
        <v>342</v>
      </c>
      <c r="H881" s="81" t="s">
        <v>299</v>
      </c>
      <c r="I881" s="81" t="s">
        <v>223</v>
      </c>
      <c r="J881" s="81" t="s">
        <v>223</v>
      </c>
    </row>
    <row r="882" spans="1:10" x14ac:dyDescent="0.2">
      <c r="A882" s="79">
        <v>44788</v>
      </c>
      <c r="B882" s="76">
        <v>44774</v>
      </c>
      <c r="C882" s="80">
        <v>2</v>
      </c>
      <c r="D882" s="81" t="s">
        <v>349</v>
      </c>
      <c r="E882" s="81" t="s">
        <v>223</v>
      </c>
      <c r="F882" s="81" t="s">
        <v>341</v>
      </c>
      <c r="G882" s="81" t="s">
        <v>342</v>
      </c>
      <c r="H882" s="81" t="s">
        <v>299</v>
      </c>
      <c r="I882" s="81" t="s">
        <v>223</v>
      </c>
      <c r="J882" s="81" t="s">
        <v>223</v>
      </c>
    </row>
    <row r="883" spans="1:10" x14ac:dyDescent="0.2">
      <c r="A883" s="79">
        <v>44788</v>
      </c>
      <c r="B883" s="76">
        <v>44777</v>
      </c>
      <c r="C883" s="80">
        <v>2</v>
      </c>
      <c r="D883" s="81" t="s">
        <v>349</v>
      </c>
      <c r="E883" s="81" t="s">
        <v>223</v>
      </c>
      <c r="F883" s="81" t="s">
        <v>341</v>
      </c>
      <c r="G883" s="81" t="s">
        <v>342</v>
      </c>
      <c r="H883" s="81" t="s">
        <v>299</v>
      </c>
      <c r="I883" s="81" t="s">
        <v>223</v>
      </c>
      <c r="J883" s="81" t="s">
        <v>223</v>
      </c>
    </row>
    <row r="884" spans="1:10" x14ac:dyDescent="0.2">
      <c r="A884" s="79">
        <v>44788</v>
      </c>
      <c r="B884" s="76">
        <v>44781</v>
      </c>
      <c r="C884" s="80">
        <v>2</v>
      </c>
      <c r="D884" s="81" t="s">
        <v>349</v>
      </c>
      <c r="E884" s="81" t="s">
        <v>223</v>
      </c>
      <c r="F884" s="81" t="s">
        <v>341</v>
      </c>
      <c r="G884" s="81" t="s">
        <v>342</v>
      </c>
      <c r="H884" s="81" t="s">
        <v>299</v>
      </c>
      <c r="I884" s="81" t="s">
        <v>223</v>
      </c>
      <c r="J884" s="81" t="s">
        <v>223</v>
      </c>
    </row>
    <row r="885" spans="1:10" x14ac:dyDescent="0.2">
      <c r="A885" s="79">
        <v>44571</v>
      </c>
      <c r="B885" s="76">
        <v>44566</v>
      </c>
      <c r="C885" s="80">
        <v>1.5</v>
      </c>
      <c r="D885" s="81" t="s">
        <v>350</v>
      </c>
      <c r="E885" s="81" t="s">
        <v>223</v>
      </c>
      <c r="F885" s="81" t="s">
        <v>351</v>
      </c>
      <c r="G885" s="81" t="s">
        <v>352</v>
      </c>
      <c r="H885" s="81" t="s">
        <v>301</v>
      </c>
      <c r="I885" s="81" t="s">
        <v>223</v>
      </c>
      <c r="J885" s="81" t="s">
        <v>223</v>
      </c>
    </row>
    <row r="886" spans="1:10" x14ac:dyDescent="0.2">
      <c r="A886" s="79">
        <v>44575</v>
      </c>
      <c r="B886" s="76">
        <v>44573</v>
      </c>
      <c r="C886" s="80">
        <v>1</v>
      </c>
      <c r="D886" s="81" t="s">
        <v>350</v>
      </c>
      <c r="E886" s="81" t="s">
        <v>223</v>
      </c>
      <c r="F886" s="81" t="s">
        <v>351</v>
      </c>
      <c r="G886" s="81" t="s">
        <v>352</v>
      </c>
      <c r="H886" s="81" t="s">
        <v>301</v>
      </c>
      <c r="I886" s="81" t="s">
        <v>223</v>
      </c>
      <c r="J886" s="81" t="s">
        <v>223</v>
      </c>
    </row>
    <row r="887" spans="1:10" x14ac:dyDescent="0.2">
      <c r="A887" s="79">
        <v>44575</v>
      </c>
      <c r="B887" s="76">
        <v>44574</v>
      </c>
      <c r="C887" s="80">
        <v>2</v>
      </c>
      <c r="D887" s="81" t="s">
        <v>350</v>
      </c>
      <c r="E887" s="81" t="s">
        <v>223</v>
      </c>
      <c r="F887" s="81" t="s">
        <v>351</v>
      </c>
      <c r="G887" s="81" t="s">
        <v>352</v>
      </c>
      <c r="H887" s="81" t="s">
        <v>301</v>
      </c>
      <c r="I887" s="81" t="s">
        <v>223</v>
      </c>
      <c r="J887" s="81" t="s">
        <v>223</v>
      </c>
    </row>
    <row r="888" spans="1:10" x14ac:dyDescent="0.2">
      <c r="A888" s="79">
        <v>44575</v>
      </c>
      <c r="B888" s="76">
        <v>44575</v>
      </c>
      <c r="C888" s="80">
        <v>0.5</v>
      </c>
      <c r="D888" s="81" t="s">
        <v>350</v>
      </c>
      <c r="E888" s="81" t="s">
        <v>223</v>
      </c>
      <c r="F888" s="81" t="s">
        <v>351</v>
      </c>
      <c r="G888" s="81" t="s">
        <v>352</v>
      </c>
      <c r="H888" s="81" t="s">
        <v>301</v>
      </c>
      <c r="I888" s="81" t="s">
        <v>223</v>
      </c>
      <c r="J888" s="81" t="s">
        <v>223</v>
      </c>
    </row>
    <row r="889" spans="1:10" x14ac:dyDescent="0.2">
      <c r="A889" s="79">
        <v>44586</v>
      </c>
      <c r="B889" s="76">
        <v>44580</v>
      </c>
      <c r="C889" s="80">
        <v>0.5</v>
      </c>
      <c r="D889" s="81" t="s">
        <v>350</v>
      </c>
      <c r="E889" s="81" t="s">
        <v>223</v>
      </c>
      <c r="F889" s="81" t="s">
        <v>351</v>
      </c>
      <c r="G889" s="81" t="s">
        <v>352</v>
      </c>
      <c r="H889" s="81" t="s">
        <v>301</v>
      </c>
      <c r="I889" s="81" t="s">
        <v>223</v>
      </c>
      <c r="J889" s="81" t="s">
        <v>223</v>
      </c>
    </row>
    <row r="890" spans="1:10" x14ac:dyDescent="0.2">
      <c r="A890" s="79">
        <v>44586</v>
      </c>
      <c r="B890" s="76">
        <v>44581</v>
      </c>
      <c r="C890" s="80">
        <v>1.5</v>
      </c>
      <c r="D890" s="81" t="s">
        <v>350</v>
      </c>
      <c r="E890" s="81" t="s">
        <v>223</v>
      </c>
      <c r="F890" s="81" t="s">
        <v>351</v>
      </c>
      <c r="G890" s="81" t="s">
        <v>352</v>
      </c>
      <c r="H890" s="81" t="s">
        <v>301</v>
      </c>
      <c r="I890" s="81" t="s">
        <v>223</v>
      </c>
      <c r="J890" s="81" t="s">
        <v>223</v>
      </c>
    </row>
    <row r="891" spans="1:10" x14ac:dyDescent="0.2">
      <c r="A891" s="79">
        <v>44586</v>
      </c>
      <c r="B891" s="76">
        <v>44582</v>
      </c>
      <c r="C891" s="80">
        <v>1</v>
      </c>
      <c r="D891" s="81" t="s">
        <v>350</v>
      </c>
      <c r="E891" s="81" t="s">
        <v>223</v>
      </c>
      <c r="F891" s="81" t="s">
        <v>351</v>
      </c>
      <c r="G891" s="81" t="s">
        <v>352</v>
      </c>
      <c r="H891" s="81" t="s">
        <v>301</v>
      </c>
      <c r="I891" s="81" t="s">
        <v>223</v>
      </c>
      <c r="J891" s="81" t="s">
        <v>223</v>
      </c>
    </row>
    <row r="892" spans="1:10" x14ac:dyDescent="0.2">
      <c r="A892" s="79">
        <v>44586</v>
      </c>
      <c r="B892" s="76">
        <v>44585</v>
      </c>
      <c r="C892" s="80">
        <v>0.5</v>
      </c>
      <c r="D892" s="81" t="s">
        <v>350</v>
      </c>
      <c r="E892" s="81" t="s">
        <v>223</v>
      </c>
      <c r="F892" s="81" t="s">
        <v>351</v>
      </c>
      <c r="G892" s="81" t="s">
        <v>352</v>
      </c>
      <c r="H892" s="81" t="s">
        <v>301</v>
      </c>
      <c r="I892" s="81" t="s">
        <v>223</v>
      </c>
      <c r="J892" s="81" t="s">
        <v>223</v>
      </c>
    </row>
    <row r="893" spans="1:10" x14ac:dyDescent="0.2">
      <c r="A893" s="79">
        <v>44588</v>
      </c>
      <c r="B893" s="76">
        <v>44586</v>
      </c>
      <c r="C893" s="80">
        <v>3</v>
      </c>
      <c r="D893" s="81" t="s">
        <v>350</v>
      </c>
      <c r="E893" s="81" t="s">
        <v>223</v>
      </c>
      <c r="F893" s="81" t="s">
        <v>351</v>
      </c>
      <c r="G893" s="81" t="s">
        <v>352</v>
      </c>
      <c r="H893" s="81" t="s">
        <v>301</v>
      </c>
      <c r="I893" s="81" t="s">
        <v>223</v>
      </c>
      <c r="J893" s="81" t="s">
        <v>223</v>
      </c>
    </row>
    <row r="894" spans="1:10" x14ac:dyDescent="0.2">
      <c r="A894" s="79">
        <v>44588</v>
      </c>
      <c r="B894" s="76">
        <v>44587</v>
      </c>
      <c r="C894" s="80">
        <v>2.5</v>
      </c>
      <c r="D894" s="81" t="s">
        <v>350</v>
      </c>
      <c r="E894" s="81" t="s">
        <v>223</v>
      </c>
      <c r="F894" s="81" t="s">
        <v>351</v>
      </c>
      <c r="G894" s="81" t="s">
        <v>352</v>
      </c>
      <c r="H894" s="81" t="s">
        <v>301</v>
      </c>
      <c r="I894" s="81" t="s">
        <v>223</v>
      </c>
      <c r="J894" s="81" t="s">
        <v>223</v>
      </c>
    </row>
    <row r="895" spans="1:10" x14ac:dyDescent="0.2">
      <c r="A895" s="79">
        <v>44588</v>
      </c>
      <c r="B895" s="76">
        <v>44588</v>
      </c>
      <c r="C895" s="80">
        <v>1.5</v>
      </c>
      <c r="D895" s="81" t="s">
        <v>350</v>
      </c>
      <c r="E895" s="81" t="s">
        <v>223</v>
      </c>
      <c r="F895" s="81" t="s">
        <v>351</v>
      </c>
      <c r="G895" s="81" t="s">
        <v>352</v>
      </c>
      <c r="H895" s="81" t="s">
        <v>301</v>
      </c>
      <c r="I895" s="81" t="s">
        <v>223</v>
      </c>
      <c r="J895" s="81" t="s">
        <v>223</v>
      </c>
    </row>
    <row r="896" spans="1:10" x14ac:dyDescent="0.2">
      <c r="A896" s="79">
        <v>44596</v>
      </c>
      <c r="B896" s="76">
        <v>44593</v>
      </c>
      <c r="C896" s="80">
        <v>0.5</v>
      </c>
      <c r="D896" s="81" t="s">
        <v>350</v>
      </c>
      <c r="E896" s="81" t="s">
        <v>223</v>
      </c>
      <c r="F896" s="81" t="s">
        <v>351</v>
      </c>
      <c r="G896" s="81" t="s">
        <v>352</v>
      </c>
      <c r="H896" s="81" t="s">
        <v>301</v>
      </c>
      <c r="I896" s="81" t="s">
        <v>223</v>
      </c>
      <c r="J896" s="81" t="s">
        <v>223</v>
      </c>
    </row>
    <row r="897" spans="1:10" x14ac:dyDescent="0.2">
      <c r="A897" s="79">
        <v>44596</v>
      </c>
      <c r="B897" s="76">
        <v>44595</v>
      </c>
      <c r="C897" s="80">
        <v>1.5</v>
      </c>
      <c r="D897" s="81" t="s">
        <v>350</v>
      </c>
      <c r="E897" s="81" t="s">
        <v>223</v>
      </c>
      <c r="F897" s="81" t="s">
        <v>351</v>
      </c>
      <c r="G897" s="81" t="s">
        <v>352</v>
      </c>
      <c r="H897" s="81" t="s">
        <v>301</v>
      </c>
      <c r="I897" s="81" t="s">
        <v>223</v>
      </c>
      <c r="J897" s="81" t="s">
        <v>223</v>
      </c>
    </row>
    <row r="898" spans="1:10" x14ac:dyDescent="0.2">
      <c r="A898" s="79">
        <v>44596</v>
      </c>
      <c r="B898" s="76">
        <v>44596</v>
      </c>
      <c r="C898" s="80">
        <v>0.5</v>
      </c>
      <c r="D898" s="81" t="s">
        <v>350</v>
      </c>
      <c r="E898" s="81" t="s">
        <v>223</v>
      </c>
      <c r="F898" s="81" t="s">
        <v>351</v>
      </c>
      <c r="G898" s="81" t="s">
        <v>352</v>
      </c>
      <c r="H898" s="81" t="s">
        <v>301</v>
      </c>
      <c r="I898" s="81" t="s">
        <v>223</v>
      </c>
      <c r="J898" s="81" t="s">
        <v>223</v>
      </c>
    </row>
    <row r="899" spans="1:10" x14ac:dyDescent="0.2">
      <c r="A899" s="79">
        <v>44606</v>
      </c>
      <c r="B899" s="76">
        <v>44599</v>
      </c>
      <c r="C899" s="80">
        <v>1.5</v>
      </c>
      <c r="D899" s="81" t="s">
        <v>350</v>
      </c>
      <c r="E899" s="81" t="s">
        <v>223</v>
      </c>
      <c r="F899" s="81" t="s">
        <v>351</v>
      </c>
      <c r="G899" s="81" t="s">
        <v>352</v>
      </c>
      <c r="H899" s="81" t="s">
        <v>301</v>
      </c>
      <c r="I899" s="81" t="s">
        <v>223</v>
      </c>
      <c r="J899" s="81" t="s">
        <v>223</v>
      </c>
    </row>
    <row r="900" spans="1:10" x14ac:dyDescent="0.2">
      <c r="A900" s="79">
        <v>44606</v>
      </c>
      <c r="B900" s="76">
        <v>44600</v>
      </c>
      <c r="C900" s="80">
        <v>0.5</v>
      </c>
      <c r="D900" s="81" t="s">
        <v>350</v>
      </c>
      <c r="E900" s="81" t="s">
        <v>223</v>
      </c>
      <c r="F900" s="81" t="s">
        <v>351</v>
      </c>
      <c r="G900" s="81" t="s">
        <v>352</v>
      </c>
      <c r="H900" s="81" t="s">
        <v>301</v>
      </c>
      <c r="I900" s="81" t="s">
        <v>223</v>
      </c>
      <c r="J900" s="81" t="s">
        <v>223</v>
      </c>
    </row>
    <row r="901" spans="1:10" x14ac:dyDescent="0.2">
      <c r="A901" s="79">
        <v>44606</v>
      </c>
      <c r="B901" s="76">
        <v>44602</v>
      </c>
      <c r="C901" s="80">
        <v>2</v>
      </c>
      <c r="D901" s="81" t="s">
        <v>350</v>
      </c>
      <c r="E901" s="81" t="s">
        <v>223</v>
      </c>
      <c r="F901" s="81" t="s">
        <v>351</v>
      </c>
      <c r="G901" s="81" t="s">
        <v>352</v>
      </c>
      <c r="H901" s="81" t="s">
        <v>301</v>
      </c>
      <c r="I901" s="81" t="s">
        <v>223</v>
      </c>
      <c r="J901" s="81" t="s">
        <v>223</v>
      </c>
    </row>
    <row r="902" spans="1:10" x14ac:dyDescent="0.2">
      <c r="A902" s="79">
        <v>44606</v>
      </c>
      <c r="B902" s="76">
        <v>44603</v>
      </c>
      <c r="C902" s="80">
        <v>0.5</v>
      </c>
      <c r="D902" s="81" t="s">
        <v>350</v>
      </c>
      <c r="E902" s="81" t="s">
        <v>223</v>
      </c>
      <c r="F902" s="81" t="s">
        <v>351</v>
      </c>
      <c r="G902" s="81" t="s">
        <v>352</v>
      </c>
      <c r="H902" s="81" t="s">
        <v>301</v>
      </c>
      <c r="I902" s="81" t="s">
        <v>223</v>
      </c>
      <c r="J902" s="81" t="s">
        <v>223</v>
      </c>
    </row>
    <row r="903" spans="1:10" x14ac:dyDescent="0.2">
      <c r="A903" s="79">
        <v>44613</v>
      </c>
      <c r="B903" s="76">
        <v>44606</v>
      </c>
      <c r="C903" s="80">
        <v>0.5</v>
      </c>
      <c r="D903" s="81" t="s">
        <v>350</v>
      </c>
      <c r="E903" s="81" t="s">
        <v>223</v>
      </c>
      <c r="F903" s="81" t="s">
        <v>351</v>
      </c>
      <c r="G903" s="81" t="s">
        <v>352</v>
      </c>
      <c r="H903" s="81" t="s">
        <v>301</v>
      </c>
      <c r="I903" s="81" t="s">
        <v>223</v>
      </c>
      <c r="J903" s="81" t="s">
        <v>223</v>
      </c>
    </row>
    <row r="904" spans="1:10" x14ac:dyDescent="0.2">
      <c r="A904" s="79">
        <v>44613</v>
      </c>
      <c r="B904" s="76">
        <v>44608</v>
      </c>
      <c r="C904" s="80">
        <v>1</v>
      </c>
      <c r="D904" s="81" t="s">
        <v>350</v>
      </c>
      <c r="E904" s="81" t="s">
        <v>223</v>
      </c>
      <c r="F904" s="81" t="s">
        <v>351</v>
      </c>
      <c r="G904" s="81" t="s">
        <v>352</v>
      </c>
      <c r="H904" s="81" t="s">
        <v>301</v>
      </c>
      <c r="I904" s="81" t="s">
        <v>223</v>
      </c>
      <c r="J904" s="81" t="s">
        <v>223</v>
      </c>
    </row>
    <row r="905" spans="1:10" x14ac:dyDescent="0.2">
      <c r="A905" s="79">
        <v>44613</v>
      </c>
      <c r="B905" s="76">
        <v>44609</v>
      </c>
      <c r="C905" s="80">
        <v>1</v>
      </c>
      <c r="D905" s="81" t="s">
        <v>350</v>
      </c>
      <c r="E905" s="81" t="s">
        <v>223</v>
      </c>
      <c r="F905" s="81" t="s">
        <v>351</v>
      </c>
      <c r="G905" s="81" t="s">
        <v>352</v>
      </c>
      <c r="H905" s="81" t="s">
        <v>301</v>
      </c>
      <c r="I905" s="81" t="s">
        <v>223</v>
      </c>
      <c r="J905" s="81" t="s">
        <v>223</v>
      </c>
    </row>
    <row r="906" spans="1:10" x14ac:dyDescent="0.2">
      <c r="A906" s="79">
        <v>44613</v>
      </c>
      <c r="B906" s="76">
        <v>44610</v>
      </c>
      <c r="C906" s="80">
        <v>0.5</v>
      </c>
      <c r="D906" s="81" t="s">
        <v>350</v>
      </c>
      <c r="E906" s="81" t="s">
        <v>223</v>
      </c>
      <c r="F906" s="81" t="s">
        <v>351</v>
      </c>
      <c r="G906" s="81" t="s">
        <v>352</v>
      </c>
      <c r="H906" s="81" t="s">
        <v>301</v>
      </c>
      <c r="I906" s="81" t="s">
        <v>223</v>
      </c>
      <c r="J906" s="81" t="s">
        <v>223</v>
      </c>
    </row>
    <row r="907" spans="1:10" x14ac:dyDescent="0.2">
      <c r="A907" s="79">
        <v>44620</v>
      </c>
      <c r="B907" s="76">
        <v>44614</v>
      </c>
      <c r="C907" s="80">
        <v>0.5</v>
      </c>
      <c r="D907" s="81" t="s">
        <v>350</v>
      </c>
      <c r="E907" s="81" t="s">
        <v>223</v>
      </c>
      <c r="F907" s="81" t="s">
        <v>351</v>
      </c>
      <c r="G907" s="81" t="s">
        <v>352</v>
      </c>
      <c r="H907" s="81" t="s">
        <v>301</v>
      </c>
      <c r="I907" s="81" t="s">
        <v>223</v>
      </c>
      <c r="J907" s="81" t="s">
        <v>223</v>
      </c>
    </row>
    <row r="908" spans="1:10" x14ac:dyDescent="0.2">
      <c r="A908" s="79">
        <v>44620</v>
      </c>
      <c r="B908" s="76">
        <v>44620</v>
      </c>
      <c r="C908" s="80">
        <v>1.5</v>
      </c>
      <c r="D908" s="81" t="s">
        <v>350</v>
      </c>
      <c r="E908" s="81" t="s">
        <v>223</v>
      </c>
      <c r="F908" s="81" t="s">
        <v>351</v>
      </c>
      <c r="G908" s="81" t="s">
        <v>352</v>
      </c>
      <c r="H908" s="81" t="s">
        <v>301</v>
      </c>
      <c r="I908" s="81" t="s">
        <v>223</v>
      </c>
      <c r="J908" s="81" t="s">
        <v>223</v>
      </c>
    </row>
    <row r="909" spans="1:10" x14ac:dyDescent="0.2">
      <c r="A909" s="79">
        <v>44620</v>
      </c>
      <c r="B909" s="82"/>
      <c r="C909" s="80">
        <v>1</v>
      </c>
      <c r="D909" s="81" t="s">
        <v>350</v>
      </c>
      <c r="E909" s="81" t="s">
        <v>223</v>
      </c>
      <c r="F909" s="81" t="s">
        <v>351</v>
      </c>
      <c r="G909" s="81" t="s">
        <v>352</v>
      </c>
      <c r="H909" s="81" t="s">
        <v>301</v>
      </c>
      <c r="I909" s="81" t="s">
        <v>223</v>
      </c>
      <c r="J909" s="81" t="s">
        <v>223</v>
      </c>
    </row>
    <row r="910" spans="1:10" x14ac:dyDescent="0.2">
      <c r="A910" s="79">
        <v>44620</v>
      </c>
      <c r="B910" s="82">
        <v>44620</v>
      </c>
      <c r="C910" s="80">
        <v>-1</v>
      </c>
      <c r="D910" s="81" t="s">
        <v>350</v>
      </c>
      <c r="E910" s="81" t="s">
        <v>223</v>
      </c>
      <c r="F910" s="81" t="s">
        <v>351</v>
      </c>
      <c r="G910" s="81" t="s">
        <v>352</v>
      </c>
      <c r="H910" s="81" t="s">
        <v>301</v>
      </c>
      <c r="I910" s="81" t="s">
        <v>223</v>
      </c>
      <c r="J910" s="81" t="s">
        <v>223</v>
      </c>
    </row>
    <row r="911" spans="1:10" x14ac:dyDescent="0.2">
      <c r="A911" s="79">
        <v>44627</v>
      </c>
      <c r="B911" s="76">
        <v>44623</v>
      </c>
      <c r="C911" s="80">
        <v>1</v>
      </c>
      <c r="D911" s="81" t="s">
        <v>350</v>
      </c>
      <c r="E911" s="81" t="s">
        <v>223</v>
      </c>
      <c r="F911" s="81" t="s">
        <v>351</v>
      </c>
      <c r="G911" s="81" t="s">
        <v>352</v>
      </c>
      <c r="H911" s="81" t="s">
        <v>301</v>
      </c>
      <c r="I911" s="81" t="s">
        <v>223</v>
      </c>
      <c r="J911" s="81" t="s">
        <v>223</v>
      </c>
    </row>
    <row r="912" spans="1:10" x14ac:dyDescent="0.2">
      <c r="A912" s="79">
        <v>44627</v>
      </c>
      <c r="B912" s="76">
        <v>44624</v>
      </c>
      <c r="C912" s="80">
        <v>1</v>
      </c>
      <c r="D912" s="81" t="s">
        <v>350</v>
      </c>
      <c r="E912" s="81" t="s">
        <v>223</v>
      </c>
      <c r="F912" s="81" t="s">
        <v>351</v>
      </c>
      <c r="G912" s="81" t="s">
        <v>352</v>
      </c>
      <c r="H912" s="81" t="s">
        <v>301</v>
      </c>
      <c r="I912" s="81" t="s">
        <v>223</v>
      </c>
      <c r="J912" s="81" t="s">
        <v>223</v>
      </c>
    </row>
    <row r="913" spans="1:10" x14ac:dyDescent="0.2">
      <c r="A913" s="79">
        <v>44631</v>
      </c>
      <c r="B913" s="76">
        <v>44627</v>
      </c>
      <c r="C913" s="80">
        <v>1</v>
      </c>
      <c r="D913" s="81" t="s">
        <v>350</v>
      </c>
      <c r="E913" s="81" t="s">
        <v>223</v>
      </c>
      <c r="F913" s="81" t="s">
        <v>351</v>
      </c>
      <c r="G913" s="81" t="s">
        <v>352</v>
      </c>
      <c r="H913" s="81" t="s">
        <v>301</v>
      </c>
      <c r="I913" s="81" t="s">
        <v>223</v>
      </c>
      <c r="J913" s="81" t="s">
        <v>223</v>
      </c>
    </row>
    <row r="914" spans="1:10" x14ac:dyDescent="0.2">
      <c r="A914" s="79">
        <v>44631</v>
      </c>
      <c r="B914" s="76">
        <v>44629</v>
      </c>
      <c r="C914" s="80">
        <v>1.5</v>
      </c>
      <c r="D914" s="81" t="s">
        <v>350</v>
      </c>
      <c r="E914" s="81" t="s">
        <v>223</v>
      </c>
      <c r="F914" s="81" t="s">
        <v>351</v>
      </c>
      <c r="G914" s="81" t="s">
        <v>352</v>
      </c>
      <c r="H914" s="81" t="s">
        <v>301</v>
      </c>
      <c r="I914" s="81" t="s">
        <v>223</v>
      </c>
      <c r="J914" s="81" t="s">
        <v>223</v>
      </c>
    </row>
    <row r="915" spans="1:10" x14ac:dyDescent="0.2">
      <c r="A915" s="79">
        <v>44631</v>
      </c>
      <c r="B915" s="76">
        <v>44630</v>
      </c>
      <c r="C915" s="80">
        <v>1</v>
      </c>
      <c r="D915" s="81" t="s">
        <v>350</v>
      </c>
      <c r="E915" s="81" t="s">
        <v>223</v>
      </c>
      <c r="F915" s="81" t="s">
        <v>351</v>
      </c>
      <c r="G915" s="81" t="s">
        <v>352</v>
      </c>
      <c r="H915" s="81" t="s">
        <v>301</v>
      </c>
      <c r="I915" s="81" t="s">
        <v>223</v>
      </c>
      <c r="J915" s="81" t="s">
        <v>223</v>
      </c>
    </row>
    <row r="916" spans="1:10" x14ac:dyDescent="0.2">
      <c r="A916" s="79">
        <v>44631</v>
      </c>
      <c r="B916" s="76">
        <v>44631</v>
      </c>
      <c r="C916" s="80">
        <v>0.5</v>
      </c>
      <c r="D916" s="81" t="s">
        <v>350</v>
      </c>
      <c r="E916" s="81" t="s">
        <v>223</v>
      </c>
      <c r="F916" s="81" t="s">
        <v>351</v>
      </c>
      <c r="G916" s="81" t="s">
        <v>352</v>
      </c>
      <c r="H916" s="81" t="s">
        <v>301</v>
      </c>
      <c r="I916" s="81" t="s">
        <v>223</v>
      </c>
      <c r="J916" s="81" t="s">
        <v>223</v>
      </c>
    </row>
    <row r="917" spans="1:10" x14ac:dyDescent="0.2">
      <c r="A917" s="79">
        <v>44650</v>
      </c>
      <c r="B917" s="76">
        <v>44634</v>
      </c>
      <c r="C917" s="80">
        <v>1.5</v>
      </c>
      <c r="D917" s="81" t="s">
        <v>350</v>
      </c>
      <c r="E917" s="81" t="s">
        <v>223</v>
      </c>
      <c r="F917" s="81" t="s">
        <v>351</v>
      </c>
      <c r="G917" s="81" t="s">
        <v>352</v>
      </c>
      <c r="H917" s="81" t="s">
        <v>301</v>
      </c>
      <c r="I917" s="81" t="s">
        <v>223</v>
      </c>
      <c r="J917" s="81" t="s">
        <v>223</v>
      </c>
    </row>
    <row r="918" spans="1:10" x14ac:dyDescent="0.2">
      <c r="A918" s="79">
        <v>44650</v>
      </c>
      <c r="B918" s="76">
        <v>44635</v>
      </c>
      <c r="C918" s="80">
        <v>1</v>
      </c>
      <c r="D918" s="81" t="s">
        <v>350</v>
      </c>
      <c r="E918" s="81" t="s">
        <v>223</v>
      </c>
      <c r="F918" s="81" t="s">
        <v>351</v>
      </c>
      <c r="G918" s="81" t="s">
        <v>352</v>
      </c>
      <c r="H918" s="81" t="s">
        <v>301</v>
      </c>
      <c r="I918" s="81" t="s">
        <v>223</v>
      </c>
      <c r="J918" s="81" t="s">
        <v>223</v>
      </c>
    </row>
    <row r="919" spans="1:10" x14ac:dyDescent="0.2">
      <c r="A919" s="79">
        <v>44650</v>
      </c>
      <c r="B919" s="76">
        <v>44636</v>
      </c>
      <c r="C919" s="80">
        <v>1</v>
      </c>
      <c r="D919" s="81" t="s">
        <v>350</v>
      </c>
      <c r="E919" s="81" t="s">
        <v>223</v>
      </c>
      <c r="F919" s="81" t="s">
        <v>351</v>
      </c>
      <c r="G919" s="81" t="s">
        <v>352</v>
      </c>
      <c r="H919" s="81" t="s">
        <v>301</v>
      </c>
      <c r="I919" s="81" t="s">
        <v>223</v>
      </c>
      <c r="J919" s="81" t="s">
        <v>223</v>
      </c>
    </row>
    <row r="920" spans="1:10" x14ac:dyDescent="0.2">
      <c r="A920" s="79">
        <v>44650</v>
      </c>
      <c r="B920" s="76">
        <v>44637</v>
      </c>
      <c r="C920" s="80">
        <v>1.5</v>
      </c>
      <c r="D920" s="81" t="s">
        <v>350</v>
      </c>
      <c r="E920" s="81" t="s">
        <v>223</v>
      </c>
      <c r="F920" s="81" t="s">
        <v>351</v>
      </c>
      <c r="G920" s="81" t="s">
        <v>352</v>
      </c>
      <c r="H920" s="81" t="s">
        <v>301</v>
      </c>
      <c r="I920" s="81" t="s">
        <v>223</v>
      </c>
      <c r="J920" s="81" t="s">
        <v>223</v>
      </c>
    </row>
    <row r="921" spans="1:10" x14ac:dyDescent="0.2">
      <c r="A921" s="79">
        <v>44650</v>
      </c>
      <c r="B921" s="76">
        <v>44642</v>
      </c>
      <c r="C921" s="80">
        <v>2.5</v>
      </c>
      <c r="D921" s="81" t="s">
        <v>350</v>
      </c>
      <c r="E921" s="81" t="s">
        <v>223</v>
      </c>
      <c r="F921" s="81" t="s">
        <v>351</v>
      </c>
      <c r="G921" s="81" t="s">
        <v>352</v>
      </c>
      <c r="H921" s="81" t="s">
        <v>301</v>
      </c>
      <c r="I921" s="81" t="s">
        <v>223</v>
      </c>
      <c r="J921" s="81" t="s">
        <v>223</v>
      </c>
    </row>
    <row r="922" spans="1:10" x14ac:dyDescent="0.2">
      <c r="A922" s="79">
        <v>44650</v>
      </c>
      <c r="B922" s="76">
        <v>44643</v>
      </c>
      <c r="C922" s="80">
        <v>0.5</v>
      </c>
      <c r="D922" s="81" t="s">
        <v>350</v>
      </c>
      <c r="E922" s="81" t="s">
        <v>223</v>
      </c>
      <c r="F922" s="81" t="s">
        <v>351</v>
      </c>
      <c r="G922" s="81" t="s">
        <v>352</v>
      </c>
      <c r="H922" s="81" t="s">
        <v>301</v>
      </c>
      <c r="I922" s="81" t="s">
        <v>223</v>
      </c>
      <c r="J922" s="81" t="s">
        <v>223</v>
      </c>
    </row>
    <row r="923" spans="1:10" x14ac:dyDescent="0.2">
      <c r="A923" s="79">
        <v>44650</v>
      </c>
      <c r="B923" s="76">
        <v>44644</v>
      </c>
      <c r="C923" s="80">
        <v>0.5</v>
      </c>
      <c r="D923" s="81" t="s">
        <v>350</v>
      </c>
      <c r="E923" s="81" t="s">
        <v>223</v>
      </c>
      <c r="F923" s="81" t="s">
        <v>351</v>
      </c>
      <c r="G923" s="81" t="s">
        <v>352</v>
      </c>
      <c r="H923" s="81" t="s">
        <v>301</v>
      </c>
      <c r="I923" s="81" t="s">
        <v>223</v>
      </c>
      <c r="J923" s="81" t="s">
        <v>223</v>
      </c>
    </row>
    <row r="924" spans="1:10" x14ac:dyDescent="0.2">
      <c r="A924" s="79">
        <v>44650</v>
      </c>
      <c r="B924" s="76">
        <v>44648</v>
      </c>
      <c r="C924" s="80">
        <v>0.5</v>
      </c>
      <c r="D924" s="81" t="s">
        <v>350</v>
      </c>
      <c r="E924" s="81" t="s">
        <v>223</v>
      </c>
      <c r="F924" s="81" t="s">
        <v>351</v>
      </c>
      <c r="G924" s="81" t="s">
        <v>352</v>
      </c>
      <c r="H924" s="81" t="s">
        <v>301</v>
      </c>
      <c r="I924" s="81" t="s">
        <v>223</v>
      </c>
      <c r="J924" s="81" t="s">
        <v>223</v>
      </c>
    </row>
    <row r="925" spans="1:10" x14ac:dyDescent="0.2">
      <c r="A925" s="79">
        <v>44650</v>
      </c>
      <c r="B925" s="76">
        <v>44649</v>
      </c>
      <c r="C925" s="80">
        <v>0.5</v>
      </c>
      <c r="D925" s="81" t="s">
        <v>350</v>
      </c>
      <c r="E925" s="81" t="s">
        <v>223</v>
      </c>
      <c r="F925" s="81" t="s">
        <v>351</v>
      </c>
      <c r="G925" s="81" t="s">
        <v>352</v>
      </c>
      <c r="H925" s="81" t="s">
        <v>301</v>
      </c>
      <c r="I925" s="81" t="s">
        <v>223</v>
      </c>
      <c r="J925" s="81" t="s">
        <v>223</v>
      </c>
    </row>
    <row r="926" spans="1:10" x14ac:dyDescent="0.2">
      <c r="A926" s="79">
        <v>44650</v>
      </c>
      <c r="B926" s="76">
        <v>44650</v>
      </c>
      <c r="C926" s="80">
        <v>0.5</v>
      </c>
      <c r="D926" s="81" t="s">
        <v>350</v>
      </c>
      <c r="E926" s="81" t="s">
        <v>223</v>
      </c>
      <c r="F926" s="81" t="s">
        <v>351</v>
      </c>
      <c r="G926" s="81" t="s">
        <v>352</v>
      </c>
      <c r="H926" s="81" t="s">
        <v>301</v>
      </c>
      <c r="I926" s="81" t="s">
        <v>223</v>
      </c>
      <c r="J926" s="81" t="s">
        <v>223</v>
      </c>
    </row>
    <row r="927" spans="1:10" x14ac:dyDescent="0.2">
      <c r="A927" s="79">
        <v>44652</v>
      </c>
      <c r="B927" s="82"/>
      <c r="C927" s="80">
        <v>1</v>
      </c>
      <c r="D927" s="81" t="s">
        <v>350</v>
      </c>
      <c r="E927" s="81" t="s">
        <v>223</v>
      </c>
      <c r="F927" s="81" t="s">
        <v>351</v>
      </c>
      <c r="G927" s="81" t="s">
        <v>352</v>
      </c>
      <c r="H927" s="81" t="s">
        <v>301</v>
      </c>
      <c r="I927" s="81" t="s">
        <v>223</v>
      </c>
      <c r="J927" s="81" t="s">
        <v>223</v>
      </c>
    </row>
    <row r="928" spans="1:10" x14ac:dyDescent="0.2">
      <c r="A928" s="79">
        <v>44652</v>
      </c>
      <c r="B928" s="82">
        <v>44650</v>
      </c>
      <c r="C928" s="80">
        <v>-0.5</v>
      </c>
      <c r="D928" s="81" t="s">
        <v>350</v>
      </c>
      <c r="E928" s="81" t="s">
        <v>223</v>
      </c>
      <c r="F928" s="81" t="s">
        <v>351</v>
      </c>
      <c r="G928" s="81" t="s">
        <v>352</v>
      </c>
      <c r="H928" s="81" t="s">
        <v>301</v>
      </c>
      <c r="I928" s="81" t="s">
        <v>223</v>
      </c>
      <c r="J928" s="81" t="s">
        <v>223</v>
      </c>
    </row>
    <row r="929" spans="1:10" x14ac:dyDescent="0.2">
      <c r="A929" s="79">
        <v>44651</v>
      </c>
      <c r="B929" s="76">
        <v>44651</v>
      </c>
      <c r="C929" s="80">
        <v>1</v>
      </c>
      <c r="D929" s="81" t="s">
        <v>350</v>
      </c>
      <c r="E929" s="81" t="s">
        <v>223</v>
      </c>
      <c r="F929" s="81" t="s">
        <v>351</v>
      </c>
      <c r="G929" s="81" t="s">
        <v>352</v>
      </c>
      <c r="H929" s="81" t="s">
        <v>301</v>
      </c>
      <c r="I929" s="81" t="s">
        <v>223</v>
      </c>
      <c r="J929" s="81" t="s">
        <v>223</v>
      </c>
    </row>
    <row r="930" spans="1:10" x14ac:dyDescent="0.2">
      <c r="A930" s="79">
        <v>44657</v>
      </c>
      <c r="B930" s="76">
        <v>44655</v>
      </c>
      <c r="C930" s="80">
        <v>1</v>
      </c>
      <c r="D930" s="81" t="s">
        <v>350</v>
      </c>
      <c r="E930" s="81" t="s">
        <v>223</v>
      </c>
      <c r="F930" s="81" t="s">
        <v>351</v>
      </c>
      <c r="G930" s="81" t="s">
        <v>352</v>
      </c>
      <c r="H930" s="81" t="s">
        <v>301</v>
      </c>
      <c r="I930" s="81" t="s">
        <v>223</v>
      </c>
      <c r="J930" s="81" t="s">
        <v>223</v>
      </c>
    </row>
    <row r="931" spans="1:10" x14ac:dyDescent="0.2">
      <c r="A931" s="79">
        <v>44657</v>
      </c>
      <c r="B931" s="76">
        <v>44656</v>
      </c>
      <c r="C931" s="80">
        <v>1</v>
      </c>
      <c r="D931" s="81" t="s">
        <v>350</v>
      </c>
      <c r="E931" s="81" t="s">
        <v>223</v>
      </c>
      <c r="F931" s="81" t="s">
        <v>351</v>
      </c>
      <c r="G931" s="81" t="s">
        <v>352</v>
      </c>
      <c r="H931" s="81" t="s">
        <v>301</v>
      </c>
      <c r="I931" s="81" t="s">
        <v>223</v>
      </c>
      <c r="J931" s="81" t="s">
        <v>223</v>
      </c>
    </row>
    <row r="932" spans="1:10" x14ac:dyDescent="0.2">
      <c r="A932" s="79">
        <v>44657</v>
      </c>
      <c r="B932" s="76">
        <v>44657</v>
      </c>
      <c r="C932" s="80">
        <v>1</v>
      </c>
      <c r="D932" s="81" t="s">
        <v>350</v>
      </c>
      <c r="E932" s="81" t="s">
        <v>223</v>
      </c>
      <c r="F932" s="81" t="s">
        <v>351</v>
      </c>
      <c r="G932" s="81" t="s">
        <v>352</v>
      </c>
      <c r="H932" s="81" t="s">
        <v>301</v>
      </c>
      <c r="I932" s="81" t="s">
        <v>223</v>
      </c>
      <c r="J932" s="81" t="s">
        <v>223</v>
      </c>
    </row>
    <row r="933" spans="1:10" x14ac:dyDescent="0.2">
      <c r="A933" s="79">
        <v>44659</v>
      </c>
      <c r="B933" s="76">
        <v>44658</v>
      </c>
      <c r="C933" s="80">
        <v>1.5</v>
      </c>
      <c r="D933" s="81" t="s">
        <v>350</v>
      </c>
      <c r="E933" s="81" t="s">
        <v>223</v>
      </c>
      <c r="F933" s="81" t="s">
        <v>351</v>
      </c>
      <c r="G933" s="81" t="s">
        <v>352</v>
      </c>
      <c r="H933" s="81" t="s">
        <v>301</v>
      </c>
      <c r="I933" s="81" t="s">
        <v>223</v>
      </c>
      <c r="J933" s="81" t="s">
        <v>223</v>
      </c>
    </row>
    <row r="934" spans="1:10" x14ac:dyDescent="0.2">
      <c r="A934" s="79">
        <v>44664</v>
      </c>
      <c r="B934" s="76">
        <v>44662</v>
      </c>
      <c r="C934" s="80">
        <v>0.5</v>
      </c>
      <c r="D934" s="81" t="s">
        <v>350</v>
      </c>
      <c r="E934" s="81" t="s">
        <v>223</v>
      </c>
      <c r="F934" s="81" t="s">
        <v>351</v>
      </c>
      <c r="G934" s="81" t="s">
        <v>352</v>
      </c>
      <c r="H934" s="81" t="s">
        <v>301</v>
      </c>
      <c r="I934" s="81" t="s">
        <v>223</v>
      </c>
      <c r="J934" s="81" t="s">
        <v>223</v>
      </c>
    </row>
    <row r="935" spans="1:10" x14ac:dyDescent="0.2">
      <c r="A935" s="79">
        <v>44664</v>
      </c>
      <c r="B935" s="76">
        <v>44663</v>
      </c>
      <c r="C935" s="80">
        <v>0.5</v>
      </c>
      <c r="D935" s="81" t="s">
        <v>350</v>
      </c>
      <c r="E935" s="81" t="s">
        <v>223</v>
      </c>
      <c r="F935" s="81" t="s">
        <v>351</v>
      </c>
      <c r="G935" s="81" t="s">
        <v>352</v>
      </c>
      <c r="H935" s="81" t="s">
        <v>301</v>
      </c>
      <c r="I935" s="81" t="s">
        <v>223</v>
      </c>
      <c r="J935" s="81" t="s">
        <v>223</v>
      </c>
    </row>
    <row r="936" spans="1:10" x14ac:dyDescent="0.2">
      <c r="A936" s="79">
        <v>44670</v>
      </c>
      <c r="B936" s="76">
        <v>44665</v>
      </c>
      <c r="C936" s="80">
        <v>1</v>
      </c>
      <c r="D936" s="81" t="s">
        <v>350</v>
      </c>
      <c r="E936" s="81" t="s">
        <v>223</v>
      </c>
      <c r="F936" s="81" t="s">
        <v>351</v>
      </c>
      <c r="G936" s="81" t="s">
        <v>352</v>
      </c>
      <c r="H936" s="81" t="s">
        <v>301</v>
      </c>
      <c r="I936" s="81" t="s">
        <v>223</v>
      </c>
      <c r="J936" s="81" t="s">
        <v>223</v>
      </c>
    </row>
    <row r="937" spans="1:10" x14ac:dyDescent="0.2">
      <c r="A937" s="79">
        <v>44670</v>
      </c>
      <c r="B937" s="76">
        <v>44669</v>
      </c>
      <c r="C937" s="80">
        <v>3.5</v>
      </c>
      <c r="D937" s="81" t="s">
        <v>350</v>
      </c>
      <c r="E937" s="81" t="s">
        <v>223</v>
      </c>
      <c r="F937" s="81" t="s">
        <v>351</v>
      </c>
      <c r="G937" s="81" t="s">
        <v>352</v>
      </c>
      <c r="H937" s="81" t="s">
        <v>301</v>
      </c>
      <c r="I937" s="81" t="s">
        <v>223</v>
      </c>
      <c r="J937" s="81" t="s">
        <v>223</v>
      </c>
    </row>
    <row r="938" spans="1:10" x14ac:dyDescent="0.2">
      <c r="A938" s="79">
        <v>44670</v>
      </c>
      <c r="B938" s="76">
        <v>44670</v>
      </c>
      <c r="C938" s="80">
        <v>2.5</v>
      </c>
      <c r="D938" s="81" t="s">
        <v>350</v>
      </c>
      <c r="E938" s="81" t="s">
        <v>223</v>
      </c>
      <c r="F938" s="81" t="s">
        <v>351</v>
      </c>
      <c r="G938" s="81" t="s">
        <v>352</v>
      </c>
      <c r="H938" s="81" t="s">
        <v>301</v>
      </c>
      <c r="I938" s="81" t="s">
        <v>223</v>
      </c>
      <c r="J938" s="81" t="s">
        <v>223</v>
      </c>
    </row>
    <row r="939" spans="1:10" x14ac:dyDescent="0.2">
      <c r="A939" s="79">
        <v>44672</v>
      </c>
      <c r="B939" s="76">
        <v>44672</v>
      </c>
      <c r="C939" s="80">
        <v>1</v>
      </c>
      <c r="D939" s="81" t="s">
        <v>350</v>
      </c>
      <c r="E939" s="81" t="s">
        <v>223</v>
      </c>
      <c r="F939" s="81" t="s">
        <v>351</v>
      </c>
      <c r="G939" s="81" t="s">
        <v>352</v>
      </c>
      <c r="H939" s="81" t="s">
        <v>301</v>
      </c>
      <c r="I939" s="81" t="s">
        <v>223</v>
      </c>
      <c r="J939" s="81" t="s">
        <v>223</v>
      </c>
    </row>
    <row r="940" spans="1:10" x14ac:dyDescent="0.2">
      <c r="A940" s="79">
        <v>44673</v>
      </c>
      <c r="B940" s="76">
        <v>44673</v>
      </c>
      <c r="C940" s="80">
        <v>0.5</v>
      </c>
      <c r="D940" s="81" t="s">
        <v>350</v>
      </c>
      <c r="E940" s="81" t="s">
        <v>223</v>
      </c>
      <c r="F940" s="81" t="s">
        <v>351</v>
      </c>
      <c r="G940" s="81" t="s">
        <v>352</v>
      </c>
      <c r="H940" s="81" t="s">
        <v>301</v>
      </c>
      <c r="I940" s="81" t="s">
        <v>223</v>
      </c>
      <c r="J940" s="81" t="s">
        <v>223</v>
      </c>
    </row>
    <row r="941" spans="1:10" x14ac:dyDescent="0.2">
      <c r="A941" s="79">
        <v>44679</v>
      </c>
      <c r="B941" s="76">
        <v>44676</v>
      </c>
      <c r="C941" s="80">
        <v>1</v>
      </c>
      <c r="D941" s="81" t="s">
        <v>350</v>
      </c>
      <c r="E941" s="81" t="s">
        <v>223</v>
      </c>
      <c r="F941" s="81" t="s">
        <v>351</v>
      </c>
      <c r="G941" s="81" t="s">
        <v>352</v>
      </c>
      <c r="H941" s="81" t="s">
        <v>301</v>
      </c>
      <c r="I941" s="81" t="s">
        <v>223</v>
      </c>
      <c r="J941" s="81" t="s">
        <v>223</v>
      </c>
    </row>
    <row r="942" spans="1:10" x14ac:dyDescent="0.2">
      <c r="A942" s="79">
        <v>44679</v>
      </c>
      <c r="B942" s="76">
        <v>44677</v>
      </c>
      <c r="C942" s="80">
        <v>1.5</v>
      </c>
      <c r="D942" s="81" t="s">
        <v>350</v>
      </c>
      <c r="E942" s="81" t="s">
        <v>223</v>
      </c>
      <c r="F942" s="81" t="s">
        <v>351</v>
      </c>
      <c r="G942" s="81" t="s">
        <v>352</v>
      </c>
      <c r="H942" s="81" t="s">
        <v>301</v>
      </c>
      <c r="I942" s="81" t="s">
        <v>223</v>
      </c>
      <c r="J942" s="81" t="s">
        <v>223</v>
      </c>
    </row>
    <row r="943" spans="1:10" x14ac:dyDescent="0.2">
      <c r="A943" s="79">
        <v>44679</v>
      </c>
      <c r="B943" s="76">
        <v>44678</v>
      </c>
      <c r="C943" s="80">
        <v>4</v>
      </c>
      <c r="D943" s="81" t="s">
        <v>350</v>
      </c>
      <c r="E943" s="81" t="s">
        <v>223</v>
      </c>
      <c r="F943" s="81" t="s">
        <v>351</v>
      </c>
      <c r="G943" s="81" t="s">
        <v>352</v>
      </c>
      <c r="H943" s="81" t="s">
        <v>301</v>
      </c>
      <c r="I943" s="81" t="s">
        <v>223</v>
      </c>
      <c r="J943" s="81" t="s">
        <v>223</v>
      </c>
    </row>
    <row r="944" spans="1:10" x14ac:dyDescent="0.2">
      <c r="A944" s="79">
        <v>44679</v>
      </c>
      <c r="B944" s="76">
        <v>44679</v>
      </c>
      <c r="C944" s="80">
        <v>3</v>
      </c>
      <c r="D944" s="81" t="s">
        <v>350</v>
      </c>
      <c r="E944" s="81" t="s">
        <v>223</v>
      </c>
      <c r="F944" s="81" t="s">
        <v>351</v>
      </c>
      <c r="G944" s="81" t="s">
        <v>352</v>
      </c>
      <c r="H944" s="81" t="s">
        <v>301</v>
      </c>
      <c r="I944" s="81" t="s">
        <v>223</v>
      </c>
      <c r="J944" s="81" t="s">
        <v>223</v>
      </c>
    </row>
    <row r="945" spans="1:10" x14ac:dyDescent="0.2">
      <c r="A945" s="79">
        <v>44680</v>
      </c>
      <c r="B945" s="76">
        <v>44680</v>
      </c>
      <c r="C945" s="80">
        <v>1</v>
      </c>
      <c r="D945" s="81" t="s">
        <v>350</v>
      </c>
      <c r="E945" s="81" t="s">
        <v>223</v>
      </c>
      <c r="F945" s="81" t="s">
        <v>351</v>
      </c>
      <c r="G945" s="81" t="s">
        <v>352</v>
      </c>
      <c r="H945" s="81" t="s">
        <v>301</v>
      </c>
      <c r="I945" s="81" t="s">
        <v>223</v>
      </c>
      <c r="J945" s="81" t="s">
        <v>223</v>
      </c>
    </row>
    <row r="946" spans="1:10" x14ac:dyDescent="0.2">
      <c r="A946" s="79">
        <v>44683</v>
      </c>
      <c r="B946" s="76">
        <v>44683</v>
      </c>
      <c r="C946" s="80">
        <v>2</v>
      </c>
      <c r="D946" s="81" t="s">
        <v>350</v>
      </c>
      <c r="E946" s="81" t="s">
        <v>223</v>
      </c>
      <c r="F946" s="81" t="s">
        <v>351</v>
      </c>
      <c r="G946" s="81" t="s">
        <v>352</v>
      </c>
      <c r="H946" s="81" t="s">
        <v>301</v>
      </c>
      <c r="I946" s="81" t="s">
        <v>223</v>
      </c>
      <c r="J946" s="81" t="s">
        <v>223</v>
      </c>
    </row>
    <row r="947" spans="1:10" x14ac:dyDescent="0.2">
      <c r="A947" s="79">
        <v>44686</v>
      </c>
      <c r="B947" s="76">
        <v>44684</v>
      </c>
      <c r="C947" s="80">
        <v>1</v>
      </c>
      <c r="D947" s="81" t="s">
        <v>350</v>
      </c>
      <c r="E947" s="81" t="s">
        <v>223</v>
      </c>
      <c r="F947" s="81" t="s">
        <v>351</v>
      </c>
      <c r="G947" s="81" t="s">
        <v>352</v>
      </c>
      <c r="H947" s="81" t="s">
        <v>301</v>
      </c>
      <c r="I947" s="81" t="s">
        <v>223</v>
      </c>
      <c r="J947" s="81" t="s">
        <v>223</v>
      </c>
    </row>
    <row r="948" spans="1:10" x14ac:dyDescent="0.2">
      <c r="A948" s="79">
        <v>44686</v>
      </c>
      <c r="B948" s="76">
        <v>44685</v>
      </c>
      <c r="C948" s="80">
        <v>4.5</v>
      </c>
      <c r="D948" s="81" t="s">
        <v>350</v>
      </c>
      <c r="E948" s="81" t="s">
        <v>223</v>
      </c>
      <c r="F948" s="81" t="s">
        <v>351</v>
      </c>
      <c r="G948" s="81" t="s">
        <v>352</v>
      </c>
      <c r="H948" s="81" t="s">
        <v>301</v>
      </c>
      <c r="I948" s="81" t="s">
        <v>223</v>
      </c>
      <c r="J948" s="81" t="s">
        <v>223</v>
      </c>
    </row>
    <row r="949" spans="1:10" x14ac:dyDescent="0.2">
      <c r="A949" s="79">
        <v>44687</v>
      </c>
      <c r="B949" s="76">
        <v>44686</v>
      </c>
      <c r="C949" s="80">
        <v>2.5</v>
      </c>
      <c r="D949" s="81" t="s">
        <v>350</v>
      </c>
      <c r="E949" s="81" t="s">
        <v>223</v>
      </c>
      <c r="F949" s="81" t="s">
        <v>351</v>
      </c>
      <c r="G949" s="81" t="s">
        <v>352</v>
      </c>
      <c r="H949" s="81" t="s">
        <v>301</v>
      </c>
      <c r="I949" s="81" t="s">
        <v>223</v>
      </c>
      <c r="J949" s="81" t="s">
        <v>223</v>
      </c>
    </row>
    <row r="950" spans="1:10" x14ac:dyDescent="0.2">
      <c r="A950" s="79">
        <v>44690</v>
      </c>
      <c r="B950" s="76">
        <v>44690</v>
      </c>
      <c r="C950" s="80">
        <v>1</v>
      </c>
      <c r="D950" s="81" t="s">
        <v>350</v>
      </c>
      <c r="E950" s="81" t="s">
        <v>223</v>
      </c>
      <c r="F950" s="81" t="s">
        <v>351</v>
      </c>
      <c r="G950" s="81" t="s">
        <v>352</v>
      </c>
      <c r="H950" s="81" t="s">
        <v>301</v>
      </c>
      <c r="I950" s="81" t="s">
        <v>223</v>
      </c>
      <c r="J950" s="81" t="s">
        <v>223</v>
      </c>
    </row>
    <row r="951" spans="1:10" x14ac:dyDescent="0.2">
      <c r="A951" s="79">
        <v>44692</v>
      </c>
      <c r="B951" s="76">
        <v>44692</v>
      </c>
      <c r="C951" s="80">
        <v>2.5</v>
      </c>
      <c r="D951" s="81" t="s">
        <v>350</v>
      </c>
      <c r="E951" s="81" t="s">
        <v>223</v>
      </c>
      <c r="F951" s="81" t="s">
        <v>351</v>
      </c>
      <c r="G951" s="81" t="s">
        <v>352</v>
      </c>
      <c r="H951" s="81" t="s">
        <v>301</v>
      </c>
      <c r="I951" s="81" t="s">
        <v>223</v>
      </c>
      <c r="J951" s="81" t="s">
        <v>223</v>
      </c>
    </row>
    <row r="952" spans="1:10" x14ac:dyDescent="0.2">
      <c r="A952" s="79">
        <v>44693</v>
      </c>
      <c r="B952" s="76">
        <v>44693</v>
      </c>
      <c r="C952" s="80">
        <v>1.5</v>
      </c>
      <c r="D952" s="81" t="s">
        <v>350</v>
      </c>
      <c r="E952" s="81" t="s">
        <v>223</v>
      </c>
      <c r="F952" s="81" t="s">
        <v>351</v>
      </c>
      <c r="G952" s="81" t="s">
        <v>352</v>
      </c>
      <c r="H952" s="81" t="s">
        <v>301</v>
      </c>
      <c r="I952" s="81" t="s">
        <v>223</v>
      </c>
      <c r="J952" s="81" t="s">
        <v>223</v>
      </c>
    </row>
    <row r="953" spans="1:10" x14ac:dyDescent="0.2">
      <c r="A953" s="79">
        <v>44700</v>
      </c>
      <c r="B953" s="76">
        <v>44694</v>
      </c>
      <c r="C953" s="80">
        <v>1</v>
      </c>
      <c r="D953" s="81" t="s">
        <v>350</v>
      </c>
      <c r="E953" s="81" t="s">
        <v>223</v>
      </c>
      <c r="F953" s="81" t="s">
        <v>351</v>
      </c>
      <c r="G953" s="81" t="s">
        <v>352</v>
      </c>
      <c r="H953" s="81" t="s">
        <v>301</v>
      </c>
      <c r="I953" s="81" t="s">
        <v>223</v>
      </c>
      <c r="J953" s="81" t="s">
        <v>223</v>
      </c>
    </row>
    <row r="954" spans="1:10" x14ac:dyDescent="0.2">
      <c r="A954" s="79">
        <v>44700</v>
      </c>
      <c r="B954" s="76">
        <v>44697</v>
      </c>
      <c r="C954" s="80">
        <v>1.5</v>
      </c>
      <c r="D954" s="81" t="s">
        <v>350</v>
      </c>
      <c r="E954" s="81" t="s">
        <v>223</v>
      </c>
      <c r="F954" s="81" t="s">
        <v>351</v>
      </c>
      <c r="G954" s="81" t="s">
        <v>352</v>
      </c>
      <c r="H954" s="81" t="s">
        <v>301</v>
      </c>
      <c r="I954" s="81" t="s">
        <v>223</v>
      </c>
      <c r="J954" s="81" t="s">
        <v>223</v>
      </c>
    </row>
    <row r="955" spans="1:10" x14ac:dyDescent="0.2">
      <c r="A955" s="79">
        <v>44700</v>
      </c>
      <c r="B955" s="76">
        <v>44698</v>
      </c>
      <c r="C955" s="80">
        <v>0.5</v>
      </c>
      <c r="D955" s="81" t="s">
        <v>350</v>
      </c>
      <c r="E955" s="81" t="s">
        <v>223</v>
      </c>
      <c r="F955" s="81" t="s">
        <v>351</v>
      </c>
      <c r="G955" s="81" t="s">
        <v>352</v>
      </c>
      <c r="H955" s="81" t="s">
        <v>301</v>
      </c>
      <c r="I955" s="81" t="s">
        <v>223</v>
      </c>
      <c r="J955" s="81" t="s">
        <v>223</v>
      </c>
    </row>
    <row r="956" spans="1:10" x14ac:dyDescent="0.2">
      <c r="A956" s="79">
        <v>44700</v>
      </c>
      <c r="B956" s="76">
        <v>44699</v>
      </c>
      <c r="C956" s="80">
        <v>0.5</v>
      </c>
      <c r="D956" s="81" t="s">
        <v>350</v>
      </c>
      <c r="E956" s="81" t="s">
        <v>223</v>
      </c>
      <c r="F956" s="81" t="s">
        <v>351</v>
      </c>
      <c r="G956" s="81" t="s">
        <v>352</v>
      </c>
      <c r="H956" s="81" t="s">
        <v>301</v>
      </c>
      <c r="I956" s="81" t="s">
        <v>223</v>
      </c>
      <c r="J956" s="81" t="s">
        <v>223</v>
      </c>
    </row>
    <row r="957" spans="1:10" x14ac:dyDescent="0.2">
      <c r="A957" s="79">
        <v>44700</v>
      </c>
      <c r="B957" s="76">
        <v>44700</v>
      </c>
      <c r="C957" s="80">
        <v>2</v>
      </c>
      <c r="D957" s="81" t="s">
        <v>350</v>
      </c>
      <c r="E957" s="81" t="s">
        <v>223</v>
      </c>
      <c r="F957" s="81" t="s">
        <v>351</v>
      </c>
      <c r="G957" s="81" t="s">
        <v>352</v>
      </c>
      <c r="H957" s="81" t="s">
        <v>301</v>
      </c>
      <c r="I957" s="81" t="s">
        <v>223</v>
      </c>
      <c r="J957" s="81" t="s">
        <v>223</v>
      </c>
    </row>
    <row r="958" spans="1:10" x14ac:dyDescent="0.2">
      <c r="A958" s="79">
        <v>44704</v>
      </c>
      <c r="B958" s="76">
        <v>44701</v>
      </c>
      <c r="C958" s="80">
        <v>2.5</v>
      </c>
      <c r="D958" s="81" t="s">
        <v>350</v>
      </c>
      <c r="E958" s="81" t="s">
        <v>223</v>
      </c>
      <c r="F958" s="81" t="s">
        <v>351</v>
      </c>
      <c r="G958" s="81" t="s">
        <v>352</v>
      </c>
      <c r="H958" s="81" t="s">
        <v>301</v>
      </c>
      <c r="I958" s="81" t="s">
        <v>223</v>
      </c>
      <c r="J958" s="81" t="s">
        <v>223</v>
      </c>
    </row>
    <row r="959" spans="1:10" x14ac:dyDescent="0.2">
      <c r="A959" s="79">
        <v>44708</v>
      </c>
      <c r="B959" s="76">
        <v>44704</v>
      </c>
      <c r="C959" s="80">
        <v>1.5</v>
      </c>
      <c r="D959" s="81" t="s">
        <v>350</v>
      </c>
      <c r="E959" s="81" t="s">
        <v>223</v>
      </c>
      <c r="F959" s="81" t="s">
        <v>351</v>
      </c>
      <c r="G959" s="81" t="s">
        <v>352</v>
      </c>
      <c r="H959" s="81" t="s">
        <v>301</v>
      </c>
      <c r="I959" s="81" t="s">
        <v>223</v>
      </c>
      <c r="J959" s="81" t="s">
        <v>223</v>
      </c>
    </row>
    <row r="960" spans="1:10" x14ac:dyDescent="0.2">
      <c r="A960" s="79">
        <v>44708</v>
      </c>
      <c r="B960" s="76">
        <v>44705</v>
      </c>
      <c r="C960" s="80">
        <v>5</v>
      </c>
      <c r="D960" s="81" t="s">
        <v>350</v>
      </c>
      <c r="E960" s="81" t="s">
        <v>223</v>
      </c>
      <c r="F960" s="81" t="s">
        <v>351</v>
      </c>
      <c r="G960" s="81" t="s">
        <v>352</v>
      </c>
      <c r="H960" s="81" t="s">
        <v>301</v>
      </c>
      <c r="I960" s="81" t="s">
        <v>223</v>
      </c>
      <c r="J960" s="81" t="s">
        <v>223</v>
      </c>
    </row>
    <row r="961" spans="1:10" x14ac:dyDescent="0.2">
      <c r="A961" s="79">
        <v>44708</v>
      </c>
      <c r="B961" s="76">
        <v>44706</v>
      </c>
      <c r="C961" s="80">
        <v>6.5</v>
      </c>
      <c r="D961" s="81" t="s">
        <v>350</v>
      </c>
      <c r="E961" s="81" t="s">
        <v>223</v>
      </c>
      <c r="F961" s="81" t="s">
        <v>351</v>
      </c>
      <c r="G961" s="81" t="s">
        <v>352</v>
      </c>
      <c r="H961" s="81" t="s">
        <v>301</v>
      </c>
      <c r="I961" s="81" t="s">
        <v>223</v>
      </c>
      <c r="J961" s="81" t="s">
        <v>223</v>
      </c>
    </row>
    <row r="962" spans="1:10" x14ac:dyDescent="0.2">
      <c r="A962" s="79">
        <v>44708</v>
      </c>
      <c r="B962" s="76">
        <v>44707</v>
      </c>
      <c r="C962" s="80">
        <v>8</v>
      </c>
      <c r="D962" s="81" t="s">
        <v>350</v>
      </c>
      <c r="E962" s="81" t="s">
        <v>223</v>
      </c>
      <c r="F962" s="81" t="s">
        <v>351</v>
      </c>
      <c r="G962" s="81" t="s">
        <v>352</v>
      </c>
      <c r="H962" s="81" t="s">
        <v>301</v>
      </c>
      <c r="I962" s="81" t="s">
        <v>223</v>
      </c>
      <c r="J962" s="81" t="s">
        <v>223</v>
      </c>
    </row>
    <row r="963" spans="1:10" x14ac:dyDescent="0.2">
      <c r="A963" s="79">
        <v>44708</v>
      </c>
      <c r="B963" s="76">
        <v>44708</v>
      </c>
      <c r="C963" s="80">
        <v>7</v>
      </c>
      <c r="D963" s="81" t="s">
        <v>350</v>
      </c>
      <c r="E963" s="81" t="s">
        <v>223</v>
      </c>
      <c r="F963" s="81" t="s">
        <v>351</v>
      </c>
      <c r="G963" s="81" t="s">
        <v>352</v>
      </c>
      <c r="H963" s="81" t="s">
        <v>301</v>
      </c>
      <c r="I963" s="81" t="s">
        <v>223</v>
      </c>
      <c r="J963" s="81" t="s">
        <v>223</v>
      </c>
    </row>
    <row r="964" spans="1:10" x14ac:dyDescent="0.2">
      <c r="A964" s="79">
        <v>44713</v>
      </c>
      <c r="B964" s="76">
        <v>44712</v>
      </c>
      <c r="C964" s="80">
        <v>2</v>
      </c>
      <c r="D964" s="81" t="s">
        <v>350</v>
      </c>
      <c r="E964" s="81" t="s">
        <v>223</v>
      </c>
      <c r="F964" s="81" t="s">
        <v>351</v>
      </c>
      <c r="G964" s="81" t="s">
        <v>352</v>
      </c>
      <c r="H964" s="81" t="s">
        <v>301</v>
      </c>
      <c r="I964" s="81" t="s">
        <v>223</v>
      </c>
      <c r="J964" s="81" t="s">
        <v>223</v>
      </c>
    </row>
    <row r="965" spans="1:10" x14ac:dyDescent="0.2">
      <c r="A965" s="79">
        <v>44718</v>
      </c>
      <c r="B965" s="76">
        <v>44714</v>
      </c>
      <c r="C965" s="80">
        <v>1</v>
      </c>
      <c r="D965" s="81" t="s">
        <v>350</v>
      </c>
      <c r="E965" s="81" t="s">
        <v>223</v>
      </c>
      <c r="F965" s="81" t="s">
        <v>351</v>
      </c>
      <c r="G965" s="81" t="s">
        <v>352</v>
      </c>
      <c r="H965" s="81" t="s">
        <v>301</v>
      </c>
      <c r="I965" s="81" t="s">
        <v>223</v>
      </c>
      <c r="J965" s="81" t="s">
        <v>223</v>
      </c>
    </row>
    <row r="966" spans="1:10" x14ac:dyDescent="0.2">
      <c r="A966" s="79">
        <v>44719</v>
      </c>
      <c r="B966" s="76">
        <v>44718</v>
      </c>
      <c r="C966" s="80">
        <v>1</v>
      </c>
      <c r="D966" s="81" t="s">
        <v>350</v>
      </c>
      <c r="E966" s="81" t="s">
        <v>223</v>
      </c>
      <c r="F966" s="81" t="s">
        <v>351</v>
      </c>
      <c r="G966" s="81" t="s">
        <v>352</v>
      </c>
      <c r="H966" s="81" t="s">
        <v>301</v>
      </c>
      <c r="I966" s="81" t="s">
        <v>223</v>
      </c>
      <c r="J966" s="81" t="s">
        <v>223</v>
      </c>
    </row>
    <row r="967" spans="1:10" x14ac:dyDescent="0.2">
      <c r="A967" s="79">
        <v>44719</v>
      </c>
      <c r="B967" s="76">
        <v>44719</v>
      </c>
      <c r="C967" s="80">
        <v>0.5</v>
      </c>
      <c r="D967" s="81" t="s">
        <v>350</v>
      </c>
      <c r="E967" s="81" t="s">
        <v>223</v>
      </c>
      <c r="F967" s="81" t="s">
        <v>351</v>
      </c>
      <c r="G967" s="81" t="s">
        <v>352</v>
      </c>
      <c r="H967" s="81" t="s">
        <v>301</v>
      </c>
      <c r="I967" s="81" t="s">
        <v>223</v>
      </c>
      <c r="J967" s="81" t="s">
        <v>223</v>
      </c>
    </row>
    <row r="968" spans="1:10" x14ac:dyDescent="0.2">
      <c r="A968" s="79">
        <v>44721</v>
      </c>
      <c r="B968" s="76">
        <v>44721</v>
      </c>
      <c r="C968" s="80">
        <v>2</v>
      </c>
      <c r="D968" s="81" t="s">
        <v>350</v>
      </c>
      <c r="E968" s="81" t="s">
        <v>223</v>
      </c>
      <c r="F968" s="81" t="s">
        <v>351</v>
      </c>
      <c r="G968" s="81" t="s">
        <v>352</v>
      </c>
      <c r="H968" s="81" t="s">
        <v>301</v>
      </c>
      <c r="I968" s="81" t="s">
        <v>223</v>
      </c>
      <c r="J968" s="81" t="s">
        <v>223</v>
      </c>
    </row>
    <row r="969" spans="1:10" x14ac:dyDescent="0.2">
      <c r="A969" s="79">
        <v>44729</v>
      </c>
      <c r="B969" s="76">
        <v>44726</v>
      </c>
      <c r="C969" s="80">
        <v>1</v>
      </c>
      <c r="D969" s="81" t="s">
        <v>350</v>
      </c>
      <c r="E969" s="81" t="s">
        <v>223</v>
      </c>
      <c r="F969" s="81" t="s">
        <v>351</v>
      </c>
      <c r="G969" s="81" t="s">
        <v>352</v>
      </c>
      <c r="H969" s="81" t="s">
        <v>301</v>
      </c>
      <c r="I969" s="81" t="s">
        <v>223</v>
      </c>
      <c r="J969" s="81" t="s">
        <v>223</v>
      </c>
    </row>
    <row r="970" spans="1:10" x14ac:dyDescent="0.2">
      <c r="A970" s="79">
        <v>44729</v>
      </c>
      <c r="B970" s="76">
        <v>44727</v>
      </c>
      <c r="C970" s="80">
        <v>1.5</v>
      </c>
      <c r="D970" s="81" t="s">
        <v>350</v>
      </c>
      <c r="E970" s="81" t="s">
        <v>223</v>
      </c>
      <c r="F970" s="81" t="s">
        <v>351</v>
      </c>
      <c r="G970" s="81" t="s">
        <v>352</v>
      </c>
      <c r="H970" s="81" t="s">
        <v>301</v>
      </c>
      <c r="I970" s="81" t="s">
        <v>223</v>
      </c>
      <c r="J970" s="81" t="s">
        <v>223</v>
      </c>
    </row>
    <row r="971" spans="1:10" x14ac:dyDescent="0.2">
      <c r="A971" s="79">
        <v>44729</v>
      </c>
      <c r="B971" s="76">
        <v>44728</v>
      </c>
      <c r="C971" s="80">
        <v>1</v>
      </c>
      <c r="D971" s="81" t="s">
        <v>350</v>
      </c>
      <c r="E971" s="81" t="s">
        <v>223</v>
      </c>
      <c r="F971" s="81" t="s">
        <v>351</v>
      </c>
      <c r="G971" s="81" t="s">
        <v>352</v>
      </c>
      <c r="H971" s="81" t="s">
        <v>301</v>
      </c>
      <c r="I971" s="81" t="s">
        <v>223</v>
      </c>
      <c r="J971" s="81" t="s">
        <v>223</v>
      </c>
    </row>
    <row r="972" spans="1:10" x14ac:dyDescent="0.2">
      <c r="A972" s="79">
        <v>44729</v>
      </c>
      <c r="B972" s="76">
        <v>44729</v>
      </c>
      <c r="C972" s="80">
        <v>1</v>
      </c>
      <c r="D972" s="81" t="s">
        <v>350</v>
      </c>
      <c r="E972" s="81" t="s">
        <v>223</v>
      </c>
      <c r="F972" s="81" t="s">
        <v>351</v>
      </c>
      <c r="G972" s="81" t="s">
        <v>352</v>
      </c>
      <c r="H972" s="81" t="s">
        <v>301</v>
      </c>
      <c r="I972" s="81" t="s">
        <v>223</v>
      </c>
      <c r="J972" s="81" t="s">
        <v>223</v>
      </c>
    </row>
    <row r="973" spans="1:10" x14ac:dyDescent="0.2">
      <c r="A973" s="79">
        <v>44732</v>
      </c>
      <c r="B973" s="76">
        <v>44732</v>
      </c>
      <c r="C973" s="80">
        <v>1.5</v>
      </c>
      <c r="D973" s="81" t="s">
        <v>350</v>
      </c>
      <c r="E973" s="81" t="s">
        <v>223</v>
      </c>
      <c r="F973" s="81" t="s">
        <v>351</v>
      </c>
      <c r="G973" s="81" t="s">
        <v>352</v>
      </c>
      <c r="H973" s="81" t="s">
        <v>301</v>
      </c>
      <c r="I973" s="81" t="s">
        <v>223</v>
      </c>
      <c r="J973" s="81" t="s">
        <v>223</v>
      </c>
    </row>
    <row r="974" spans="1:10" x14ac:dyDescent="0.2">
      <c r="A974" s="79">
        <v>44734</v>
      </c>
      <c r="B974" s="76">
        <v>44733</v>
      </c>
      <c r="C974" s="80">
        <v>0.5</v>
      </c>
      <c r="D974" s="81" t="s">
        <v>350</v>
      </c>
      <c r="E974" s="81" t="s">
        <v>223</v>
      </c>
      <c r="F974" s="81" t="s">
        <v>351</v>
      </c>
      <c r="G974" s="81" t="s">
        <v>352</v>
      </c>
      <c r="H974" s="81" t="s">
        <v>301</v>
      </c>
      <c r="I974" s="81" t="s">
        <v>223</v>
      </c>
      <c r="J974" s="81" t="s">
        <v>223</v>
      </c>
    </row>
    <row r="975" spans="1:10" x14ac:dyDescent="0.2">
      <c r="A975" s="79">
        <v>44734</v>
      </c>
      <c r="B975" s="76">
        <v>44734</v>
      </c>
      <c r="C975" s="80">
        <v>2</v>
      </c>
      <c r="D975" s="81" t="s">
        <v>350</v>
      </c>
      <c r="E975" s="81" t="s">
        <v>223</v>
      </c>
      <c r="F975" s="81" t="s">
        <v>351</v>
      </c>
      <c r="G975" s="81" t="s">
        <v>352</v>
      </c>
      <c r="H975" s="81" t="s">
        <v>301</v>
      </c>
      <c r="I975" s="81" t="s">
        <v>223</v>
      </c>
      <c r="J975" s="81" t="s">
        <v>223</v>
      </c>
    </row>
    <row r="976" spans="1:10" x14ac:dyDescent="0.2">
      <c r="A976" s="79">
        <v>44735</v>
      </c>
      <c r="B976" s="76">
        <v>44735</v>
      </c>
      <c r="C976" s="80">
        <v>0.5</v>
      </c>
      <c r="D976" s="81" t="s">
        <v>350</v>
      </c>
      <c r="E976" s="81" t="s">
        <v>223</v>
      </c>
      <c r="F976" s="81" t="s">
        <v>351</v>
      </c>
      <c r="G976" s="81" t="s">
        <v>352</v>
      </c>
      <c r="H976" s="81" t="s">
        <v>301</v>
      </c>
      <c r="I976" s="81" t="s">
        <v>223</v>
      </c>
      <c r="J976" s="81" t="s">
        <v>223</v>
      </c>
    </row>
    <row r="977" spans="1:10" x14ac:dyDescent="0.2">
      <c r="A977" s="79">
        <v>44739</v>
      </c>
      <c r="B977" s="76">
        <v>44739</v>
      </c>
      <c r="C977" s="80">
        <v>2.5</v>
      </c>
      <c r="D977" s="81" t="s">
        <v>350</v>
      </c>
      <c r="E977" s="81" t="s">
        <v>223</v>
      </c>
      <c r="F977" s="81" t="s">
        <v>351</v>
      </c>
      <c r="G977" s="81" t="s">
        <v>352</v>
      </c>
      <c r="H977" s="81" t="s">
        <v>301</v>
      </c>
      <c r="I977" s="81" t="s">
        <v>223</v>
      </c>
      <c r="J977" s="81" t="s">
        <v>223</v>
      </c>
    </row>
    <row r="978" spans="1:10" x14ac:dyDescent="0.2">
      <c r="A978" s="79">
        <v>44741</v>
      </c>
      <c r="B978" s="76">
        <v>44740</v>
      </c>
      <c r="C978" s="80">
        <v>3.5</v>
      </c>
      <c r="D978" s="81" t="s">
        <v>350</v>
      </c>
      <c r="E978" s="81" t="s">
        <v>223</v>
      </c>
      <c r="F978" s="81" t="s">
        <v>351</v>
      </c>
      <c r="G978" s="81" t="s">
        <v>352</v>
      </c>
      <c r="H978" s="81" t="s">
        <v>301</v>
      </c>
      <c r="I978" s="81" t="s">
        <v>223</v>
      </c>
      <c r="J978" s="81" t="s">
        <v>223</v>
      </c>
    </row>
    <row r="979" spans="1:10" x14ac:dyDescent="0.2">
      <c r="A979" s="79">
        <v>44743</v>
      </c>
      <c r="B979" s="76">
        <v>44742</v>
      </c>
      <c r="C979" s="80">
        <v>1.5</v>
      </c>
      <c r="D979" s="81" t="s">
        <v>350</v>
      </c>
      <c r="E979" s="81" t="s">
        <v>223</v>
      </c>
      <c r="F979" s="81" t="s">
        <v>351</v>
      </c>
      <c r="G979" s="81" t="s">
        <v>352</v>
      </c>
      <c r="H979" s="81" t="s">
        <v>301</v>
      </c>
      <c r="I979" s="81" t="s">
        <v>223</v>
      </c>
      <c r="J979" s="81" t="s">
        <v>223</v>
      </c>
    </row>
    <row r="980" spans="1:10" x14ac:dyDescent="0.2">
      <c r="A980" s="79">
        <v>44743</v>
      </c>
      <c r="B980" s="76">
        <v>44743</v>
      </c>
      <c r="C980" s="80">
        <v>0.5</v>
      </c>
      <c r="D980" s="81" t="s">
        <v>350</v>
      </c>
      <c r="E980" s="81" t="s">
        <v>223</v>
      </c>
      <c r="F980" s="81" t="s">
        <v>351</v>
      </c>
      <c r="G980" s="81" t="s">
        <v>352</v>
      </c>
      <c r="H980" s="81" t="s">
        <v>301</v>
      </c>
      <c r="I980" s="81" t="s">
        <v>223</v>
      </c>
      <c r="J980" s="81" t="s">
        <v>223</v>
      </c>
    </row>
    <row r="981" spans="1:10" x14ac:dyDescent="0.2">
      <c r="A981" s="79">
        <v>44750</v>
      </c>
      <c r="B981" s="76">
        <v>44747</v>
      </c>
      <c r="C981" s="80">
        <v>1.5</v>
      </c>
      <c r="D981" s="81" t="s">
        <v>350</v>
      </c>
      <c r="E981" s="81" t="s">
        <v>223</v>
      </c>
      <c r="F981" s="81" t="s">
        <v>351</v>
      </c>
      <c r="G981" s="81" t="s">
        <v>352</v>
      </c>
      <c r="H981" s="81" t="s">
        <v>301</v>
      </c>
      <c r="I981" s="81" t="s">
        <v>223</v>
      </c>
      <c r="J981" s="81" t="s">
        <v>223</v>
      </c>
    </row>
    <row r="982" spans="1:10" x14ac:dyDescent="0.2">
      <c r="A982" s="79">
        <v>44750</v>
      </c>
      <c r="B982" s="76">
        <v>44748</v>
      </c>
      <c r="C982" s="80">
        <v>0.5</v>
      </c>
      <c r="D982" s="81" t="s">
        <v>350</v>
      </c>
      <c r="E982" s="81" t="s">
        <v>223</v>
      </c>
      <c r="F982" s="81" t="s">
        <v>351</v>
      </c>
      <c r="G982" s="81" t="s">
        <v>352</v>
      </c>
      <c r="H982" s="81" t="s">
        <v>301</v>
      </c>
      <c r="I982" s="81" t="s">
        <v>223</v>
      </c>
      <c r="J982" s="81" t="s">
        <v>223</v>
      </c>
    </row>
    <row r="983" spans="1:10" x14ac:dyDescent="0.2">
      <c r="A983" s="79">
        <v>44750</v>
      </c>
      <c r="B983" s="76">
        <v>44749</v>
      </c>
      <c r="C983" s="80">
        <v>1</v>
      </c>
      <c r="D983" s="81" t="s">
        <v>350</v>
      </c>
      <c r="E983" s="81" t="s">
        <v>223</v>
      </c>
      <c r="F983" s="81" t="s">
        <v>351</v>
      </c>
      <c r="G983" s="81" t="s">
        <v>352</v>
      </c>
      <c r="H983" s="81" t="s">
        <v>301</v>
      </c>
      <c r="I983" s="81" t="s">
        <v>223</v>
      </c>
      <c r="J983" s="81" t="s">
        <v>223</v>
      </c>
    </row>
    <row r="984" spans="1:10" x14ac:dyDescent="0.2">
      <c r="A984" s="79">
        <v>44753</v>
      </c>
      <c r="B984" s="76">
        <v>44750</v>
      </c>
      <c r="C984" s="80">
        <v>-0.5</v>
      </c>
      <c r="D984" s="81" t="s">
        <v>350</v>
      </c>
      <c r="E984" s="81" t="s">
        <v>223</v>
      </c>
      <c r="F984" s="81" t="s">
        <v>351</v>
      </c>
      <c r="G984" s="81" t="s">
        <v>352</v>
      </c>
      <c r="H984" s="81" t="s">
        <v>301</v>
      </c>
      <c r="I984" s="81" t="s">
        <v>223</v>
      </c>
      <c r="J984" s="81" t="s">
        <v>223</v>
      </c>
    </row>
    <row r="985" spans="1:10" x14ac:dyDescent="0.2">
      <c r="A985" s="79">
        <v>44750</v>
      </c>
      <c r="B985" s="82"/>
      <c r="C985" s="80">
        <v>0.5</v>
      </c>
      <c r="D985" s="81" t="s">
        <v>350</v>
      </c>
      <c r="E985" s="81" t="s">
        <v>223</v>
      </c>
      <c r="F985" s="81" t="s">
        <v>351</v>
      </c>
      <c r="G985" s="81" t="s">
        <v>352</v>
      </c>
      <c r="H985" s="81" t="s">
        <v>301</v>
      </c>
      <c r="I985" s="81" t="s">
        <v>223</v>
      </c>
      <c r="J985" s="81" t="s">
        <v>223</v>
      </c>
    </row>
    <row r="986" spans="1:10" x14ac:dyDescent="0.2">
      <c r="A986" s="79">
        <v>44753</v>
      </c>
      <c r="B986" s="82">
        <v>44750</v>
      </c>
      <c r="C986" s="80">
        <v>1</v>
      </c>
      <c r="D986" s="81" t="s">
        <v>350</v>
      </c>
      <c r="E986" s="81" t="s">
        <v>223</v>
      </c>
      <c r="F986" s="81" t="s">
        <v>351</v>
      </c>
      <c r="G986" s="81" t="s">
        <v>352</v>
      </c>
      <c r="H986" s="81" t="s">
        <v>301</v>
      </c>
      <c r="I986" s="81" t="s">
        <v>223</v>
      </c>
      <c r="J986" s="81" t="s">
        <v>223</v>
      </c>
    </row>
    <row r="987" spans="1:10" x14ac:dyDescent="0.2">
      <c r="A987" s="79">
        <v>44754</v>
      </c>
      <c r="B987" s="76">
        <v>44753</v>
      </c>
      <c r="C987" s="80">
        <v>2</v>
      </c>
      <c r="D987" s="81" t="s">
        <v>350</v>
      </c>
      <c r="E987" s="81" t="s">
        <v>223</v>
      </c>
      <c r="F987" s="81" t="s">
        <v>351</v>
      </c>
      <c r="G987" s="81" t="s">
        <v>352</v>
      </c>
      <c r="H987" s="81" t="s">
        <v>301</v>
      </c>
      <c r="I987" s="81" t="s">
        <v>223</v>
      </c>
      <c r="J987" s="81" t="s">
        <v>223</v>
      </c>
    </row>
    <row r="988" spans="1:10" x14ac:dyDescent="0.2">
      <c r="A988" s="79">
        <v>44760</v>
      </c>
      <c r="B988" s="76">
        <v>44755</v>
      </c>
      <c r="C988" s="80">
        <v>0.5</v>
      </c>
      <c r="D988" s="81" t="s">
        <v>350</v>
      </c>
      <c r="E988" s="81" t="s">
        <v>223</v>
      </c>
      <c r="F988" s="81" t="s">
        <v>351</v>
      </c>
      <c r="G988" s="81" t="s">
        <v>352</v>
      </c>
      <c r="H988" s="81" t="s">
        <v>301</v>
      </c>
      <c r="I988" s="81" t="s">
        <v>223</v>
      </c>
      <c r="J988" s="81" t="s">
        <v>223</v>
      </c>
    </row>
    <row r="989" spans="1:10" x14ac:dyDescent="0.2">
      <c r="A989" s="79">
        <v>44760</v>
      </c>
      <c r="B989" s="76">
        <v>44756</v>
      </c>
      <c r="C989" s="80">
        <v>1</v>
      </c>
      <c r="D989" s="81" t="s">
        <v>350</v>
      </c>
      <c r="E989" s="81" t="s">
        <v>223</v>
      </c>
      <c r="F989" s="81" t="s">
        <v>351</v>
      </c>
      <c r="G989" s="81" t="s">
        <v>352</v>
      </c>
      <c r="H989" s="81" t="s">
        <v>301</v>
      </c>
      <c r="I989" s="81" t="s">
        <v>223</v>
      </c>
      <c r="J989" s="81" t="s">
        <v>223</v>
      </c>
    </row>
    <row r="990" spans="1:10" x14ac:dyDescent="0.2">
      <c r="A990" s="79">
        <v>44760</v>
      </c>
      <c r="B990" s="76">
        <v>44757</v>
      </c>
      <c r="C990" s="80">
        <v>2</v>
      </c>
      <c r="D990" s="81" t="s">
        <v>350</v>
      </c>
      <c r="E990" s="81" t="s">
        <v>223</v>
      </c>
      <c r="F990" s="81" t="s">
        <v>351</v>
      </c>
      <c r="G990" s="81" t="s">
        <v>352</v>
      </c>
      <c r="H990" s="81" t="s">
        <v>301</v>
      </c>
      <c r="I990" s="81" t="s">
        <v>223</v>
      </c>
      <c r="J990" s="81" t="s">
        <v>223</v>
      </c>
    </row>
    <row r="991" spans="1:10" x14ac:dyDescent="0.2">
      <c r="A991" s="79">
        <v>44767</v>
      </c>
      <c r="B991" s="76">
        <v>44760</v>
      </c>
      <c r="C991" s="80">
        <v>2</v>
      </c>
      <c r="D991" s="81" t="s">
        <v>350</v>
      </c>
      <c r="E991" s="81" t="s">
        <v>223</v>
      </c>
      <c r="F991" s="81" t="s">
        <v>351</v>
      </c>
      <c r="G991" s="81" t="s">
        <v>352</v>
      </c>
      <c r="H991" s="81" t="s">
        <v>301</v>
      </c>
      <c r="I991" s="81" t="s">
        <v>223</v>
      </c>
      <c r="J991" s="81" t="s">
        <v>223</v>
      </c>
    </row>
    <row r="992" spans="1:10" x14ac:dyDescent="0.2">
      <c r="A992" s="79">
        <v>44767</v>
      </c>
      <c r="B992" s="76">
        <v>44763</v>
      </c>
      <c r="C992" s="80">
        <v>1</v>
      </c>
      <c r="D992" s="81" t="s">
        <v>350</v>
      </c>
      <c r="E992" s="81" t="s">
        <v>223</v>
      </c>
      <c r="F992" s="81" t="s">
        <v>351</v>
      </c>
      <c r="G992" s="81" t="s">
        <v>352</v>
      </c>
      <c r="H992" s="81" t="s">
        <v>301</v>
      </c>
      <c r="I992" s="81" t="s">
        <v>223</v>
      </c>
      <c r="J992" s="81" t="s">
        <v>223</v>
      </c>
    </row>
    <row r="993" spans="1:10" x14ac:dyDescent="0.2">
      <c r="A993" s="79">
        <v>44767</v>
      </c>
      <c r="B993" s="76">
        <v>44767</v>
      </c>
      <c r="C993" s="80">
        <v>2</v>
      </c>
      <c r="D993" s="81" t="s">
        <v>350</v>
      </c>
      <c r="E993" s="81" t="s">
        <v>223</v>
      </c>
      <c r="F993" s="81" t="s">
        <v>351</v>
      </c>
      <c r="G993" s="81" t="s">
        <v>352</v>
      </c>
      <c r="H993" s="81" t="s">
        <v>301</v>
      </c>
      <c r="I993" s="81" t="s">
        <v>223</v>
      </c>
      <c r="J993" s="81" t="s">
        <v>223</v>
      </c>
    </row>
    <row r="994" spans="1:10" x14ac:dyDescent="0.2">
      <c r="A994" s="79">
        <v>44771</v>
      </c>
      <c r="B994" s="76">
        <v>44769</v>
      </c>
      <c r="C994" s="80">
        <v>0.5</v>
      </c>
      <c r="D994" s="81" t="s">
        <v>350</v>
      </c>
      <c r="E994" s="81" t="s">
        <v>223</v>
      </c>
      <c r="F994" s="81" t="s">
        <v>351</v>
      </c>
      <c r="G994" s="81" t="s">
        <v>352</v>
      </c>
      <c r="H994" s="81" t="s">
        <v>301</v>
      </c>
      <c r="I994" s="81" t="s">
        <v>223</v>
      </c>
      <c r="J994" s="81" t="s">
        <v>223</v>
      </c>
    </row>
    <row r="995" spans="1:10" x14ac:dyDescent="0.2">
      <c r="A995" s="79">
        <v>44771</v>
      </c>
      <c r="B995" s="76">
        <v>44771</v>
      </c>
      <c r="C995" s="80">
        <v>0.5</v>
      </c>
      <c r="D995" s="81" t="s">
        <v>350</v>
      </c>
      <c r="E995" s="81" t="s">
        <v>223</v>
      </c>
      <c r="F995" s="81" t="s">
        <v>351</v>
      </c>
      <c r="G995" s="81" t="s">
        <v>352</v>
      </c>
      <c r="H995" s="81" t="s">
        <v>301</v>
      </c>
      <c r="I995" s="81" t="s">
        <v>223</v>
      </c>
      <c r="J995" s="81" t="s">
        <v>223</v>
      </c>
    </row>
    <row r="996" spans="1:10" x14ac:dyDescent="0.2">
      <c r="A996" s="79">
        <v>44783</v>
      </c>
      <c r="B996" s="76">
        <v>44783</v>
      </c>
      <c r="C996" s="80">
        <v>1</v>
      </c>
      <c r="D996" s="81" t="s">
        <v>350</v>
      </c>
      <c r="E996" s="81" t="s">
        <v>223</v>
      </c>
      <c r="F996" s="81" t="s">
        <v>351</v>
      </c>
      <c r="G996" s="81" t="s">
        <v>352</v>
      </c>
      <c r="H996" s="81" t="s">
        <v>301</v>
      </c>
      <c r="I996" s="81" t="s">
        <v>223</v>
      </c>
      <c r="J996" s="81" t="s">
        <v>223</v>
      </c>
    </row>
    <row r="997" spans="1:10" x14ac:dyDescent="0.2">
      <c r="A997" s="79">
        <v>44784</v>
      </c>
      <c r="B997" s="76">
        <v>44784</v>
      </c>
      <c r="C997" s="80">
        <v>0.5</v>
      </c>
      <c r="D997" s="81" t="s">
        <v>350</v>
      </c>
      <c r="E997" s="81" t="s">
        <v>223</v>
      </c>
      <c r="F997" s="81" t="s">
        <v>351</v>
      </c>
      <c r="G997" s="81" t="s">
        <v>352</v>
      </c>
      <c r="H997" s="81" t="s">
        <v>301</v>
      </c>
      <c r="I997" s="81" t="s">
        <v>223</v>
      </c>
      <c r="J997" s="81" t="s">
        <v>223</v>
      </c>
    </row>
    <row r="998" spans="1:10" x14ac:dyDescent="0.2">
      <c r="A998" s="79">
        <v>44789</v>
      </c>
      <c r="B998" s="76">
        <v>44785</v>
      </c>
      <c r="C998" s="80">
        <v>0.5</v>
      </c>
      <c r="D998" s="81" t="s">
        <v>350</v>
      </c>
      <c r="E998" s="81" t="s">
        <v>223</v>
      </c>
      <c r="F998" s="81" t="s">
        <v>351</v>
      </c>
      <c r="G998" s="81" t="s">
        <v>352</v>
      </c>
      <c r="H998" s="81" t="s">
        <v>301</v>
      </c>
      <c r="I998" s="81" t="s">
        <v>223</v>
      </c>
      <c r="J998" s="81" t="s">
        <v>223</v>
      </c>
    </row>
    <row r="999" spans="1:10" x14ac:dyDescent="0.2">
      <c r="A999" s="79">
        <v>44789</v>
      </c>
      <c r="B999" s="76">
        <v>44788</v>
      </c>
      <c r="C999" s="80">
        <v>1</v>
      </c>
      <c r="D999" s="81" t="s">
        <v>350</v>
      </c>
      <c r="E999" s="81" t="s">
        <v>223</v>
      </c>
      <c r="F999" s="81" t="s">
        <v>351</v>
      </c>
      <c r="G999" s="81" t="s">
        <v>352</v>
      </c>
      <c r="H999" s="81" t="s">
        <v>301</v>
      </c>
      <c r="I999" s="81" t="s">
        <v>223</v>
      </c>
      <c r="J999" s="81" t="s">
        <v>223</v>
      </c>
    </row>
    <row r="1000" spans="1:10" x14ac:dyDescent="0.2">
      <c r="A1000" s="79">
        <v>44791</v>
      </c>
      <c r="B1000" s="76">
        <v>44790</v>
      </c>
      <c r="C1000" s="80">
        <v>0.5</v>
      </c>
      <c r="D1000" s="81" t="s">
        <v>350</v>
      </c>
      <c r="E1000" s="81" t="s">
        <v>223</v>
      </c>
      <c r="F1000" s="81" t="s">
        <v>351</v>
      </c>
      <c r="G1000" s="81" t="s">
        <v>352</v>
      </c>
      <c r="H1000" s="81" t="s">
        <v>301</v>
      </c>
      <c r="I1000" s="81" t="s">
        <v>223</v>
      </c>
      <c r="J1000" s="81" t="s">
        <v>223</v>
      </c>
    </row>
    <row r="1001" spans="1:10" x14ac:dyDescent="0.2">
      <c r="A1001" s="79">
        <v>44791</v>
      </c>
      <c r="B1001" s="76">
        <v>44791</v>
      </c>
      <c r="C1001" s="80">
        <v>0.5</v>
      </c>
      <c r="D1001" s="81" t="s">
        <v>350</v>
      </c>
      <c r="E1001" s="81" t="s">
        <v>223</v>
      </c>
      <c r="F1001" s="81" t="s">
        <v>351</v>
      </c>
      <c r="G1001" s="81" t="s">
        <v>352</v>
      </c>
      <c r="H1001" s="81" t="s">
        <v>301</v>
      </c>
      <c r="I1001" s="81" t="s">
        <v>223</v>
      </c>
      <c r="J1001" s="81" t="s">
        <v>223</v>
      </c>
    </row>
    <row r="1002" spans="1:10" x14ac:dyDescent="0.2">
      <c r="A1002" s="79">
        <v>44792</v>
      </c>
      <c r="B1002" s="76">
        <v>44792</v>
      </c>
      <c r="C1002" s="80">
        <v>1</v>
      </c>
      <c r="D1002" s="81" t="s">
        <v>350</v>
      </c>
      <c r="E1002" s="81" t="s">
        <v>223</v>
      </c>
      <c r="F1002" s="81" t="s">
        <v>351</v>
      </c>
      <c r="G1002" s="81" t="s">
        <v>352</v>
      </c>
      <c r="H1002" s="81" t="s">
        <v>301</v>
      </c>
      <c r="I1002" s="81" t="s">
        <v>223</v>
      </c>
      <c r="J1002" s="81" t="s">
        <v>223</v>
      </c>
    </row>
    <row r="1003" spans="1:10" x14ac:dyDescent="0.2">
      <c r="A1003" s="79">
        <v>44797</v>
      </c>
      <c r="B1003" s="76">
        <v>44795</v>
      </c>
      <c r="C1003" s="80">
        <v>1.5</v>
      </c>
      <c r="D1003" s="81" t="s">
        <v>350</v>
      </c>
      <c r="E1003" s="81" t="s">
        <v>223</v>
      </c>
      <c r="F1003" s="81" t="s">
        <v>351</v>
      </c>
      <c r="G1003" s="81" t="s">
        <v>352</v>
      </c>
      <c r="H1003" s="81" t="s">
        <v>301</v>
      </c>
      <c r="I1003" s="81" t="s">
        <v>223</v>
      </c>
      <c r="J1003" s="81" t="s">
        <v>223</v>
      </c>
    </row>
    <row r="1004" spans="1:10" x14ac:dyDescent="0.2">
      <c r="A1004" s="79">
        <v>44797</v>
      </c>
      <c r="B1004" s="76">
        <v>44796</v>
      </c>
      <c r="C1004" s="80">
        <v>0.5</v>
      </c>
      <c r="D1004" s="81" t="s">
        <v>350</v>
      </c>
      <c r="E1004" s="81" t="s">
        <v>223</v>
      </c>
      <c r="F1004" s="81" t="s">
        <v>351</v>
      </c>
      <c r="G1004" s="81" t="s">
        <v>352</v>
      </c>
      <c r="H1004" s="81" t="s">
        <v>301</v>
      </c>
      <c r="I1004" s="81" t="s">
        <v>223</v>
      </c>
      <c r="J1004" s="81" t="s">
        <v>223</v>
      </c>
    </row>
    <row r="1005" spans="1:10" x14ac:dyDescent="0.2">
      <c r="A1005" s="79">
        <v>44799</v>
      </c>
      <c r="B1005" s="76">
        <v>44798</v>
      </c>
      <c r="C1005" s="80">
        <v>1.5</v>
      </c>
      <c r="D1005" s="81" t="s">
        <v>350</v>
      </c>
      <c r="E1005" s="81" t="s">
        <v>223</v>
      </c>
      <c r="F1005" s="81" t="s">
        <v>351</v>
      </c>
      <c r="G1005" s="81" t="s">
        <v>352</v>
      </c>
      <c r="H1005" s="81" t="s">
        <v>301</v>
      </c>
      <c r="I1005" s="81" t="s">
        <v>223</v>
      </c>
      <c r="J1005" s="81" t="s">
        <v>223</v>
      </c>
    </row>
    <row r="1006" spans="1:10" x14ac:dyDescent="0.2">
      <c r="A1006" s="79">
        <v>44733</v>
      </c>
      <c r="B1006" s="76">
        <v>44725</v>
      </c>
      <c r="C1006" s="80">
        <v>1.5</v>
      </c>
      <c r="D1006" s="81" t="s">
        <v>346</v>
      </c>
      <c r="E1006" s="81" t="s">
        <v>223</v>
      </c>
      <c r="F1006" s="81" t="s">
        <v>347</v>
      </c>
      <c r="G1006" s="81" t="s">
        <v>348</v>
      </c>
      <c r="H1006" s="81" t="s">
        <v>324</v>
      </c>
      <c r="I1006" s="81" t="s">
        <v>223</v>
      </c>
      <c r="J1006" s="81" t="s">
        <v>223</v>
      </c>
    </row>
    <row r="1007" spans="1:10" x14ac:dyDescent="0.2">
      <c r="A1007" s="79">
        <v>44733</v>
      </c>
      <c r="B1007" s="76">
        <v>44726</v>
      </c>
      <c r="C1007" s="80">
        <v>1</v>
      </c>
      <c r="D1007" s="81" t="s">
        <v>346</v>
      </c>
      <c r="E1007" s="81" t="s">
        <v>223</v>
      </c>
      <c r="F1007" s="81" t="s">
        <v>347</v>
      </c>
      <c r="G1007" s="81" t="s">
        <v>348</v>
      </c>
      <c r="H1007" s="81" t="s">
        <v>324</v>
      </c>
      <c r="I1007" s="81" t="s">
        <v>223</v>
      </c>
      <c r="J1007" s="81" t="s">
        <v>223</v>
      </c>
    </row>
    <row r="1008" spans="1:10" x14ac:dyDescent="0.2">
      <c r="A1008" s="79">
        <v>44733</v>
      </c>
      <c r="B1008" s="76">
        <v>44727</v>
      </c>
      <c r="C1008" s="80">
        <v>0.5</v>
      </c>
      <c r="D1008" s="81" t="s">
        <v>346</v>
      </c>
      <c r="E1008" s="81" t="s">
        <v>223</v>
      </c>
      <c r="F1008" s="81" t="s">
        <v>347</v>
      </c>
      <c r="G1008" s="81" t="s">
        <v>348</v>
      </c>
      <c r="H1008" s="81" t="s">
        <v>324</v>
      </c>
      <c r="I1008" s="81" t="s">
        <v>223</v>
      </c>
      <c r="J1008" s="81" t="s">
        <v>223</v>
      </c>
    </row>
    <row r="1009" spans="1:10" x14ac:dyDescent="0.2">
      <c r="A1009" s="79">
        <v>44733</v>
      </c>
      <c r="B1009" s="76">
        <v>44728</v>
      </c>
      <c r="C1009" s="80">
        <v>3</v>
      </c>
      <c r="D1009" s="81" t="s">
        <v>346</v>
      </c>
      <c r="E1009" s="81" t="s">
        <v>223</v>
      </c>
      <c r="F1009" s="81" t="s">
        <v>347</v>
      </c>
      <c r="G1009" s="81" t="s">
        <v>348</v>
      </c>
      <c r="H1009" s="81" t="s">
        <v>324</v>
      </c>
      <c r="I1009" s="81" t="s">
        <v>223</v>
      </c>
      <c r="J1009" s="81" t="s">
        <v>223</v>
      </c>
    </row>
    <row r="1010" spans="1:10" x14ac:dyDescent="0.2">
      <c r="A1010" s="79">
        <v>44733</v>
      </c>
      <c r="B1010" s="76">
        <v>44729</v>
      </c>
      <c r="C1010" s="80">
        <v>0.5</v>
      </c>
      <c r="D1010" s="81" t="s">
        <v>346</v>
      </c>
      <c r="E1010" s="81" t="s">
        <v>223</v>
      </c>
      <c r="F1010" s="81" t="s">
        <v>347</v>
      </c>
      <c r="G1010" s="81" t="s">
        <v>348</v>
      </c>
      <c r="H1010" s="81" t="s">
        <v>324</v>
      </c>
      <c r="I1010" s="81" t="s">
        <v>223</v>
      </c>
      <c r="J1010" s="81" t="s">
        <v>223</v>
      </c>
    </row>
    <row r="1011" spans="1:10" x14ac:dyDescent="0.2">
      <c r="A1011" s="79">
        <v>44733</v>
      </c>
      <c r="B1011" s="76">
        <v>44732</v>
      </c>
      <c r="C1011" s="80">
        <v>0.5</v>
      </c>
      <c r="D1011" s="81" t="s">
        <v>346</v>
      </c>
      <c r="E1011" s="81" t="s">
        <v>223</v>
      </c>
      <c r="F1011" s="81" t="s">
        <v>347</v>
      </c>
      <c r="G1011" s="81" t="s">
        <v>348</v>
      </c>
      <c r="H1011" s="81" t="s">
        <v>324</v>
      </c>
      <c r="I1011" s="81" t="s">
        <v>223</v>
      </c>
      <c r="J1011" s="81" t="s">
        <v>223</v>
      </c>
    </row>
    <row r="1012" spans="1:10" x14ac:dyDescent="0.2">
      <c r="A1012" s="79">
        <v>44742</v>
      </c>
      <c r="B1012" s="82"/>
      <c r="C1012" s="80">
        <v>0.5</v>
      </c>
      <c r="D1012" s="81" t="s">
        <v>361</v>
      </c>
      <c r="E1012" s="81" t="s">
        <v>223</v>
      </c>
      <c r="F1012" s="81" t="s">
        <v>347</v>
      </c>
      <c r="G1012" s="81" t="s">
        <v>348</v>
      </c>
      <c r="H1012" s="81" t="s">
        <v>324</v>
      </c>
      <c r="I1012" s="81" t="s">
        <v>223</v>
      </c>
      <c r="J1012" s="81" t="s">
        <v>223</v>
      </c>
    </row>
    <row r="1013" spans="1:10" x14ac:dyDescent="0.2">
      <c r="A1013" s="79">
        <v>44742</v>
      </c>
      <c r="B1013" s="82">
        <v>44732</v>
      </c>
      <c r="C1013" s="80">
        <v>-0.5</v>
      </c>
      <c r="D1013" s="81" t="s">
        <v>346</v>
      </c>
      <c r="E1013" s="81" t="s">
        <v>223</v>
      </c>
      <c r="F1013" s="81" t="s">
        <v>347</v>
      </c>
      <c r="G1013" s="81" t="s">
        <v>348</v>
      </c>
      <c r="H1013" s="81" t="s">
        <v>324</v>
      </c>
      <c r="I1013" s="81" t="s">
        <v>223</v>
      </c>
      <c r="J1013" s="81" t="s">
        <v>223</v>
      </c>
    </row>
    <row r="1014" spans="1:10" x14ac:dyDescent="0.2">
      <c r="A1014" s="79">
        <v>44733</v>
      </c>
      <c r="B1014" s="76">
        <v>44733</v>
      </c>
      <c r="C1014" s="80">
        <v>0.5</v>
      </c>
      <c r="D1014" s="81" t="s">
        <v>346</v>
      </c>
      <c r="E1014" s="81" t="s">
        <v>223</v>
      </c>
      <c r="F1014" s="81" t="s">
        <v>347</v>
      </c>
      <c r="G1014" s="81" t="s">
        <v>348</v>
      </c>
      <c r="H1014" s="81" t="s">
        <v>324</v>
      </c>
      <c r="I1014" s="81" t="s">
        <v>223</v>
      </c>
      <c r="J1014" s="81" t="s">
        <v>223</v>
      </c>
    </row>
    <row r="1015" spans="1:10" x14ac:dyDescent="0.2">
      <c r="A1015" s="79">
        <v>44734</v>
      </c>
      <c r="B1015" s="76">
        <v>44734</v>
      </c>
      <c r="C1015" s="80">
        <v>1</v>
      </c>
      <c r="D1015" s="81" t="s">
        <v>346</v>
      </c>
      <c r="E1015" s="81" t="s">
        <v>223</v>
      </c>
      <c r="F1015" s="81" t="s">
        <v>347</v>
      </c>
      <c r="G1015" s="81" t="s">
        <v>348</v>
      </c>
      <c r="H1015" s="81" t="s">
        <v>324</v>
      </c>
      <c r="I1015" s="81" t="s">
        <v>223</v>
      </c>
      <c r="J1015" s="81" t="s">
        <v>223</v>
      </c>
    </row>
    <row r="1016" spans="1:10" x14ac:dyDescent="0.2">
      <c r="A1016" s="79">
        <v>44735</v>
      </c>
      <c r="B1016" s="76">
        <v>44735</v>
      </c>
      <c r="C1016" s="80">
        <v>0.5</v>
      </c>
      <c r="D1016" s="81" t="s">
        <v>346</v>
      </c>
      <c r="E1016" s="81" t="s">
        <v>223</v>
      </c>
      <c r="F1016" s="81" t="s">
        <v>347</v>
      </c>
      <c r="G1016" s="81" t="s">
        <v>348</v>
      </c>
      <c r="H1016" s="81" t="s">
        <v>324</v>
      </c>
      <c r="I1016" s="81" t="s">
        <v>223</v>
      </c>
      <c r="J1016" s="81" t="s">
        <v>223</v>
      </c>
    </row>
    <row r="1017" spans="1:10" x14ac:dyDescent="0.2">
      <c r="A1017" s="79">
        <v>44742</v>
      </c>
      <c r="B1017" s="76">
        <v>44736</v>
      </c>
      <c r="C1017" s="80">
        <v>0.5</v>
      </c>
      <c r="D1017" s="81" t="s">
        <v>361</v>
      </c>
      <c r="E1017" s="81" t="s">
        <v>223</v>
      </c>
      <c r="F1017" s="81" t="s">
        <v>347</v>
      </c>
      <c r="G1017" s="81" t="s">
        <v>348</v>
      </c>
      <c r="H1017" s="81" t="s">
        <v>324</v>
      </c>
      <c r="I1017" s="81" t="s">
        <v>223</v>
      </c>
      <c r="J1017" s="81" t="s">
        <v>223</v>
      </c>
    </row>
    <row r="1018" spans="1:10" x14ac:dyDescent="0.2">
      <c r="A1018" s="79">
        <v>44742</v>
      </c>
      <c r="B1018" s="76">
        <v>44741</v>
      </c>
      <c r="C1018" s="80">
        <v>1</v>
      </c>
      <c r="D1018" s="81" t="s">
        <v>361</v>
      </c>
      <c r="E1018" s="81" t="s">
        <v>223</v>
      </c>
      <c r="F1018" s="81" t="s">
        <v>347</v>
      </c>
      <c r="G1018" s="81" t="s">
        <v>348</v>
      </c>
      <c r="H1018" s="81" t="s">
        <v>324</v>
      </c>
      <c r="I1018" s="81" t="s">
        <v>223</v>
      </c>
      <c r="J1018" s="81" t="s">
        <v>223</v>
      </c>
    </row>
    <row r="1019" spans="1:10" x14ac:dyDescent="0.2">
      <c r="A1019" s="79">
        <v>44752</v>
      </c>
      <c r="B1019" s="76">
        <v>44748</v>
      </c>
      <c r="C1019" s="80">
        <v>1</v>
      </c>
      <c r="D1019" s="81" t="s">
        <v>361</v>
      </c>
      <c r="E1019" s="81" t="s">
        <v>223</v>
      </c>
      <c r="F1019" s="81" t="s">
        <v>347</v>
      </c>
      <c r="G1019" s="81" t="s">
        <v>348</v>
      </c>
      <c r="H1019" s="81" t="s">
        <v>324</v>
      </c>
      <c r="I1019" s="81" t="s">
        <v>223</v>
      </c>
      <c r="J1019" s="81" t="s">
        <v>223</v>
      </c>
    </row>
    <row r="1020" spans="1:10" x14ac:dyDescent="0.2">
      <c r="A1020" s="79">
        <v>44755</v>
      </c>
      <c r="B1020" s="76">
        <v>44755</v>
      </c>
      <c r="C1020" s="80">
        <v>1</v>
      </c>
      <c r="D1020" s="81" t="s">
        <v>361</v>
      </c>
      <c r="E1020" s="81" t="s">
        <v>223</v>
      </c>
      <c r="F1020" s="81" t="s">
        <v>347</v>
      </c>
      <c r="G1020" s="81" t="s">
        <v>348</v>
      </c>
      <c r="H1020" s="81" t="s">
        <v>324</v>
      </c>
      <c r="I1020" s="81" t="s">
        <v>223</v>
      </c>
      <c r="J1020" s="81" t="s">
        <v>223</v>
      </c>
    </row>
    <row r="1021" spans="1:10" x14ac:dyDescent="0.2">
      <c r="A1021" s="79">
        <v>44762</v>
      </c>
      <c r="B1021" s="76">
        <v>44760</v>
      </c>
      <c r="C1021" s="80">
        <v>0.5</v>
      </c>
      <c r="D1021" s="81" t="s">
        <v>361</v>
      </c>
      <c r="E1021" s="81" t="s">
        <v>223</v>
      </c>
      <c r="F1021" s="81" t="s">
        <v>347</v>
      </c>
      <c r="G1021" s="81" t="s">
        <v>348</v>
      </c>
      <c r="H1021" s="81" t="s">
        <v>324</v>
      </c>
      <c r="I1021" s="81" t="s">
        <v>223</v>
      </c>
      <c r="J1021" s="81" t="s">
        <v>223</v>
      </c>
    </row>
    <row r="1022" spans="1:10" x14ac:dyDescent="0.2">
      <c r="A1022" s="79">
        <v>44762</v>
      </c>
      <c r="B1022" s="76">
        <v>44762</v>
      </c>
      <c r="C1022" s="80">
        <v>1</v>
      </c>
      <c r="D1022" s="81" t="s">
        <v>361</v>
      </c>
      <c r="E1022" s="81" t="s">
        <v>223</v>
      </c>
      <c r="F1022" s="81" t="s">
        <v>347</v>
      </c>
      <c r="G1022" s="81" t="s">
        <v>348</v>
      </c>
      <c r="H1022" s="81" t="s">
        <v>324</v>
      </c>
      <c r="I1022" s="81" t="s">
        <v>223</v>
      </c>
      <c r="J1022" s="81" t="s">
        <v>223</v>
      </c>
    </row>
    <row r="1023" spans="1:10" x14ac:dyDescent="0.2">
      <c r="A1023" s="79">
        <v>44783</v>
      </c>
      <c r="B1023" s="76">
        <v>44783</v>
      </c>
      <c r="C1023" s="80">
        <v>1</v>
      </c>
      <c r="D1023" s="81" t="s">
        <v>361</v>
      </c>
      <c r="E1023" s="81" t="s">
        <v>223</v>
      </c>
      <c r="F1023" s="81" t="s">
        <v>347</v>
      </c>
      <c r="G1023" s="81" t="s">
        <v>348</v>
      </c>
      <c r="H1023" s="81" t="s">
        <v>324</v>
      </c>
      <c r="I1023" s="81" t="s">
        <v>223</v>
      </c>
      <c r="J1023" s="81" t="s">
        <v>223</v>
      </c>
    </row>
    <row r="1024" spans="1:10" x14ac:dyDescent="0.2">
      <c r="A1024" s="79">
        <v>44790</v>
      </c>
      <c r="B1024" s="76">
        <v>44790</v>
      </c>
      <c r="C1024" s="80">
        <v>0.5</v>
      </c>
      <c r="D1024" s="81" t="s">
        <v>361</v>
      </c>
      <c r="E1024" s="81" t="s">
        <v>223</v>
      </c>
      <c r="F1024" s="81" t="s">
        <v>347</v>
      </c>
      <c r="G1024" s="81" t="s">
        <v>348</v>
      </c>
      <c r="H1024" s="81" t="s">
        <v>324</v>
      </c>
      <c r="I1024" s="81" t="s">
        <v>223</v>
      </c>
      <c r="J1024" s="81" t="s">
        <v>223</v>
      </c>
    </row>
    <row r="1025" spans="1:10" x14ac:dyDescent="0.2">
      <c r="A1025" s="79">
        <v>44699</v>
      </c>
      <c r="B1025" s="76">
        <v>44581</v>
      </c>
      <c r="C1025" s="80">
        <v>8</v>
      </c>
      <c r="D1025" s="81" t="s">
        <v>368</v>
      </c>
      <c r="E1025" s="81" t="s">
        <v>223</v>
      </c>
      <c r="F1025" s="81" t="s">
        <v>369</v>
      </c>
      <c r="G1025" s="81" t="s">
        <v>370</v>
      </c>
      <c r="H1025" s="81" t="s">
        <v>307</v>
      </c>
      <c r="I1025" s="81" t="s">
        <v>223</v>
      </c>
      <c r="J1025" s="81" t="s">
        <v>223</v>
      </c>
    </row>
    <row r="1026" spans="1:10" x14ac:dyDescent="0.2">
      <c r="A1026" s="79">
        <v>44699</v>
      </c>
      <c r="B1026" s="76">
        <v>44582</v>
      </c>
      <c r="C1026" s="80">
        <v>8</v>
      </c>
      <c r="D1026" s="81" t="s">
        <v>368</v>
      </c>
      <c r="E1026" s="81" t="s">
        <v>223</v>
      </c>
      <c r="F1026" s="81" t="s">
        <v>369</v>
      </c>
      <c r="G1026" s="81" t="s">
        <v>370</v>
      </c>
      <c r="H1026" s="81" t="s">
        <v>307</v>
      </c>
      <c r="I1026" s="81" t="s">
        <v>223</v>
      </c>
      <c r="J1026" s="81" t="s">
        <v>223</v>
      </c>
    </row>
    <row r="1027" spans="1:10" x14ac:dyDescent="0.2">
      <c r="A1027" s="79">
        <v>44699</v>
      </c>
      <c r="B1027" s="76">
        <v>44603</v>
      </c>
      <c r="C1027" s="80">
        <v>8</v>
      </c>
      <c r="D1027" s="81" t="s">
        <v>368</v>
      </c>
      <c r="E1027" s="81" t="s">
        <v>223</v>
      </c>
      <c r="F1027" s="81" t="s">
        <v>369</v>
      </c>
      <c r="G1027" s="81" t="s">
        <v>370</v>
      </c>
      <c r="H1027" s="81" t="s">
        <v>307</v>
      </c>
      <c r="I1027" s="81" t="s">
        <v>223</v>
      </c>
      <c r="J1027" s="81" t="s">
        <v>223</v>
      </c>
    </row>
    <row r="1028" spans="1:10" x14ac:dyDescent="0.2">
      <c r="A1028" s="79">
        <v>44699</v>
      </c>
      <c r="B1028" s="76">
        <v>44607</v>
      </c>
      <c r="C1028" s="80">
        <v>8</v>
      </c>
      <c r="D1028" s="81" t="s">
        <v>368</v>
      </c>
      <c r="E1028" s="81" t="s">
        <v>223</v>
      </c>
      <c r="F1028" s="81" t="s">
        <v>369</v>
      </c>
      <c r="G1028" s="81" t="s">
        <v>370</v>
      </c>
      <c r="H1028" s="81" t="s">
        <v>307</v>
      </c>
      <c r="I1028" s="81" t="s">
        <v>223</v>
      </c>
      <c r="J1028" s="81" t="s">
        <v>223</v>
      </c>
    </row>
    <row r="1029" spans="1:10" x14ac:dyDescent="0.2">
      <c r="A1029" s="79">
        <v>44699</v>
      </c>
      <c r="B1029" s="76">
        <v>44616</v>
      </c>
      <c r="C1029" s="80">
        <v>8</v>
      </c>
      <c r="D1029" s="81" t="s">
        <v>368</v>
      </c>
      <c r="E1029" s="81" t="s">
        <v>223</v>
      </c>
      <c r="F1029" s="81" t="s">
        <v>369</v>
      </c>
      <c r="G1029" s="81" t="s">
        <v>370</v>
      </c>
      <c r="H1029" s="81" t="s">
        <v>307</v>
      </c>
      <c r="I1029" s="81" t="s">
        <v>223</v>
      </c>
      <c r="J1029" s="81" t="s">
        <v>223</v>
      </c>
    </row>
    <row r="1030" spans="1:10" x14ac:dyDescent="0.2">
      <c r="A1030" s="79">
        <v>44699</v>
      </c>
      <c r="B1030" s="76">
        <v>44620</v>
      </c>
      <c r="C1030" s="80">
        <v>8</v>
      </c>
      <c r="D1030" s="81" t="s">
        <v>368</v>
      </c>
      <c r="E1030" s="81" t="s">
        <v>223</v>
      </c>
      <c r="F1030" s="81" t="s">
        <v>369</v>
      </c>
      <c r="G1030" s="81" t="s">
        <v>370</v>
      </c>
      <c r="H1030" s="81" t="s">
        <v>307</v>
      </c>
      <c r="I1030" s="81" t="s">
        <v>223</v>
      </c>
      <c r="J1030" s="81" t="s">
        <v>223</v>
      </c>
    </row>
    <row r="1031" spans="1:10" x14ac:dyDescent="0.2">
      <c r="A1031" s="79">
        <v>44699</v>
      </c>
      <c r="B1031" s="76">
        <v>44621</v>
      </c>
      <c r="C1031" s="80">
        <v>8</v>
      </c>
      <c r="D1031" s="81" t="s">
        <v>368</v>
      </c>
      <c r="E1031" s="81" t="s">
        <v>223</v>
      </c>
      <c r="F1031" s="81" t="s">
        <v>369</v>
      </c>
      <c r="G1031" s="81" t="s">
        <v>370</v>
      </c>
      <c r="H1031" s="81" t="s">
        <v>307</v>
      </c>
      <c r="I1031" s="81" t="s">
        <v>223</v>
      </c>
      <c r="J1031" s="81" t="s">
        <v>223</v>
      </c>
    </row>
    <row r="1032" spans="1:10" x14ac:dyDescent="0.2">
      <c r="A1032" s="79">
        <v>44699</v>
      </c>
      <c r="B1032" s="76">
        <v>44641</v>
      </c>
      <c r="C1032" s="80">
        <v>8</v>
      </c>
      <c r="D1032" s="81" t="s">
        <v>368</v>
      </c>
      <c r="E1032" s="81" t="s">
        <v>223</v>
      </c>
      <c r="F1032" s="81" t="s">
        <v>369</v>
      </c>
      <c r="G1032" s="81" t="s">
        <v>370</v>
      </c>
      <c r="H1032" s="81" t="s">
        <v>307</v>
      </c>
      <c r="I1032" s="81" t="s">
        <v>223</v>
      </c>
      <c r="J1032" s="81" t="s">
        <v>223</v>
      </c>
    </row>
    <row r="1033" spans="1:10" x14ac:dyDescent="0.2">
      <c r="A1033" s="79">
        <v>44699</v>
      </c>
      <c r="B1033" s="76">
        <v>44642</v>
      </c>
      <c r="C1033" s="80">
        <v>8</v>
      </c>
      <c r="D1033" s="81" t="s">
        <v>368</v>
      </c>
      <c r="E1033" s="81" t="s">
        <v>223</v>
      </c>
      <c r="F1033" s="81" t="s">
        <v>369</v>
      </c>
      <c r="G1033" s="81" t="s">
        <v>370</v>
      </c>
      <c r="H1033" s="81" t="s">
        <v>307</v>
      </c>
      <c r="I1033" s="81" t="s">
        <v>223</v>
      </c>
      <c r="J1033" s="81" t="s">
        <v>223</v>
      </c>
    </row>
    <row r="1034" spans="1:10" x14ac:dyDescent="0.2">
      <c r="A1034" s="79">
        <v>44699</v>
      </c>
      <c r="B1034" s="76">
        <v>44643</v>
      </c>
      <c r="C1034" s="80">
        <v>8</v>
      </c>
      <c r="D1034" s="81" t="s">
        <v>368</v>
      </c>
      <c r="E1034" s="81" t="s">
        <v>223</v>
      </c>
      <c r="F1034" s="81" t="s">
        <v>369</v>
      </c>
      <c r="G1034" s="81" t="s">
        <v>370</v>
      </c>
      <c r="H1034" s="81" t="s">
        <v>307</v>
      </c>
      <c r="I1034" s="81" t="s">
        <v>223</v>
      </c>
      <c r="J1034" s="81" t="s">
        <v>223</v>
      </c>
    </row>
    <row r="1035" spans="1:10" x14ac:dyDescent="0.2">
      <c r="A1035" s="79">
        <v>44699</v>
      </c>
      <c r="B1035" s="76">
        <v>44644</v>
      </c>
      <c r="C1035" s="80">
        <v>8</v>
      </c>
      <c r="D1035" s="81" t="s">
        <v>368</v>
      </c>
      <c r="E1035" s="81" t="s">
        <v>223</v>
      </c>
      <c r="F1035" s="81" t="s">
        <v>369</v>
      </c>
      <c r="G1035" s="81" t="s">
        <v>370</v>
      </c>
      <c r="H1035" s="81" t="s">
        <v>307</v>
      </c>
      <c r="I1035" s="81" t="s">
        <v>223</v>
      </c>
      <c r="J1035" s="81" t="s">
        <v>223</v>
      </c>
    </row>
    <row r="1036" spans="1:10" x14ac:dyDescent="0.2">
      <c r="A1036" s="79">
        <v>44699</v>
      </c>
      <c r="B1036" s="76">
        <v>44645</v>
      </c>
      <c r="C1036" s="80">
        <v>8</v>
      </c>
      <c r="D1036" s="81" t="s">
        <v>368</v>
      </c>
      <c r="E1036" s="81" t="s">
        <v>223</v>
      </c>
      <c r="F1036" s="81" t="s">
        <v>369</v>
      </c>
      <c r="G1036" s="81" t="s">
        <v>370</v>
      </c>
      <c r="H1036" s="81" t="s">
        <v>307</v>
      </c>
      <c r="I1036" s="81" t="s">
        <v>223</v>
      </c>
      <c r="J1036" s="81" t="s">
        <v>223</v>
      </c>
    </row>
    <row r="1037" spans="1:10" x14ac:dyDescent="0.2">
      <c r="A1037" s="79">
        <v>44699</v>
      </c>
      <c r="B1037" s="76">
        <v>44648</v>
      </c>
      <c r="C1037" s="80">
        <v>8</v>
      </c>
      <c r="D1037" s="81" t="s">
        <v>368</v>
      </c>
      <c r="E1037" s="81" t="s">
        <v>223</v>
      </c>
      <c r="F1037" s="81" t="s">
        <v>369</v>
      </c>
      <c r="G1037" s="81" t="s">
        <v>370</v>
      </c>
      <c r="H1037" s="81" t="s">
        <v>307</v>
      </c>
      <c r="I1037" s="81" t="s">
        <v>223</v>
      </c>
      <c r="J1037" s="81" t="s">
        <v>223</v>
      </c>
    </row>
    <row r="1038" spans="1:10" x14ac:dyDescent="0.2">
      <c r="A1038" s="79">
        <v>44730</v>
      </c>
      <c r="B1038" s="76">
        <v>44725</v>
      </c>
      <c r="C1038" s="80">
        <v>8</v>
      </c>
      <c r="D1038" s="81" t="s">
        <v>346</v>
      </c>
      <c r="E1038" s="81" t="s">
        <v>223</v>
      </c>
      <c r="F1038" s="81" t="s">
        <v>347</v>
      </c>
      <c r="G1038" s="81" t="s">
        <v>348</v>
      </c>
      <c r="H1038" s="81" t="s">
        <v>324</v>
      </c>
      <c r="I1038" s="81" t="s">
        <v>223</v>
      </c>
      <c r="J1038" s="81" t="s">
        <v>223</v>
      </c>
    </row>
    <row r="1039" spans="1:10" x14ac:dyDescent="0.2">
      <c r="A1039" s="79">
        <v>44730</v>
      </c>
      <c r="B1039" s="76">
        <v>44726</v>
      </c>
      <c r="C1039" s="80">
        <v>8</v>
      </c>
      <c r="D1039" s="81" t="s">
        <v>346</v>
      </c>
      <c r="E1039" s="81" t="s">
        <v>223</v>
      </c>
      <c r="F1039" s="81" t="s">
        <v>347</v>
      </c>
      <c r="G1039" s="81" t="s">
        <v>348</v>
      </c>
      <c r="H1039" s="81" t="s">
        <v>324</v>
      </c>
      <c r="I1039" s="81" t="s">
        <v>223</v>
      </c>
      <c r="J1039" s="81" t="s">
        <v>223</v>
      </c>
    </row>
    <row r="1040" spans="1:10" x14ac:dyDescent="0.2">
      <c r="A1040" s="79">
        <v>44730</v>
      </c>
      <c r="B1040" s="76">
        <v>44727</v>
      </c>
      <c r="C1040" s="80">
        <v>8</v>
      </c>
      <c r="D1040" s="81" t="s">
        <v>346</v>
      </c>
      <c r="E1040" s="81" t="s">
        <v>223</v>
      </c>
      <c r="F1040" s="81" t="s">
        <v>347</v>
      </c>
      <c r="G1040" s="81" t="s">
        <v>348</v>
      </c>
      <c r="H1040" s="81" t="s">
        <v>324</v>
      </c>
      <c r="I1040" s="81" t="s">
        <v>223</v>
      </c>
      <c r="J1040" s="81" t="s">
        <v>223</v>
      </c>
    </row>
    <row r="1041" spans="1:10" x14ac:dyDescent="0.2">
      <c r="A1041" s="79">
        <v>44730</v>
      </c>
      <c r="B1041" s="76">
        <v>44728</v>
      </c>
      <c r="C1041" s="80">
        <v>8</v>
      </c>
      <c r="D1041" s="81" t="s">
        <v>346</v>
      </c>
      <c r="E1041" s="81" t="s">
        <v>223</v>
      </c>
      <c r="F1041" s="81" t="s">
        <v>347</v>
      </c>
      <c r="G1041" s="81" t="s">
        <v>348</v>
      </c>
      <c r="H1041" s="81" t="s">
        <v>324</v>
      </c>
      <c r="I1041" s="81" t="s">
        <v>223</v>
      </c>
      <c r="J1041" s="81" t="s">
        <v>223</v>
      </c>
    </row>
    <row r="1042" spans="1:10" x14ac:dyDescent="0.2">
      <c r="A1042" s="79">
        <v>44730</v>
      </c>
      <c r="B1042" s="76">
        <v>44729</v>
      </c>
      <c r="C1042" s="80">
        <v>8</v>
      </c>
      <c r="D1042" s="81" t="s">
        <v>346</v>
      </c>
      <c r="E1042" s="81" t="s">
        <v>223</v>
      </c>
      <c r="F1042" s="81" t="s">
        <v>347</v>
      </c>
      <c r="G1042" s="81" t="s">
        <v>348</v>
      </c>
      <c r="H1042" s="81" t="s">
        <v>324</v>
      </c>
      <c r="I1042" s="81" t="s">
        <v>223</v>
      </c>
      <c r="J1042" s="81" t="s">
        <v>223</v>
      </c>
    </row>
    <row r="1043" spans="1:10" x14ac:dyDescent="0.2">
      <c r="A1043" s="79">
        <v>44764</v>
      </c>
      <c r="B1043" s="76">
        <v>44764</v>
      </c>
      <c r="C1043" s="80">
        <v>1.5</v>
      </c>
      <c r="D1043" s="81" t="s">
        <v>346</v>
      </c>
      <c r="E1043" s="81" t="s">
        <v>223</v>
      </c>
      <c r="F1043" s="81" t="s">
        <v>347</v>
      </c>
      <c r="G1043" s="81" t="s">
        <v>348</v>
      </c>
      <c r="H1043" s="81" t="s">
        <v>324</v>
      </c>
      <c r="I1043" s="81" t="s">
        <v>223</v>
      </c>
      <c r="J1043" s="81" t="s">
        <v>223</v>
      </c>
    </row>
    <row r="1044" spans="1:10" x14ac:dyDescent="0.2">
      <c r="A1044" s="79">
        <v>44774</v>
      </c>
      <c r="B1044" s="76">
        <v>44770</v>
      </c>
      <c r="C1044" s="80">
        <v>1</v>
      </c>
      <c r="D1044" s="81" t="s">
        <v>346</v>
      </c>
      <c r="E1044" s="81" t="s">
        <v>223</v>
      </c>
      <c r="F1044" s="81" t="s">
        <v>347</v>
      </c>
      <c r="G1044" s="81" t="s">
        <v>348</v>
      </c>
      <c r="H1044" s="81" t="s">
        <v>324</v>
      </c>
      <c r="I1044" s="81" t="s">
        <v>223</v>
      </c>
      <c r="J1044" s="81" t="s">
        <v>223</v>
      </c>
    </row>
    <row r="1045" spans="1:10" x14ac:dyDescent="0.2">
      <c r="A1045" s="79">
        <v>44774</v>
      </c>
      <c r="B1045" s="76">
        <v>44771</v>
      </c>
      <c r="C1045" s="80">
        <v>3</v>
      </c>
      <c r="D1045" s="81" t="s">
        <v>346</v>
      </c>
      <c r="E1045" s="81" t="s">
        <v>223</v>
      </c>
      <c r="F1045" s="81" t="s">
        <v>347</v>
      </c>
      <c r="G1045" s="81" t="s">
        <v>348</v>
      </c>
      <c r="H1045" s="81" t="s">
        <v>324</v>
      </c>
      <c r="I1045" s="81" t="s">
        <v>223</v>
      </c>
      <c r="J1045" s="81" t="s">
        <v>223</v>
      </c>
    </row>
    <row r="1046" spans="1:10" x14ac:dyDescent="0.2">
      <c r="A1046" s="79">
        <v>44774</v>
      </c>
      <c r="B1046" s="76">
        <v>44774</v>
      </c>
      <c r="C1046" s="80">
        <v>4</v>
      </c>
      <c r="D1046" s="81" t="s">
        <v>346</v>
      </c>
      <c r="E1046" s="81" t="s">
        <v>223</v>
      </c>
      <c r="F1046" s="81" t="s">
        <v>347</v>
      </c>
      <c r="G1046" s="81" t="s">
        <v>348</v>
      </c>
      <c r="H1046" s="81" t="s">
        <v>324</v>
      </c>
      <c r="I1046" s="81" t="s">
        <v>223</v>
      </c>
      <c r="J1046" s="81" t="s">
        <v>223</v>
      </c>
    </row>
    <row r="1047" spans="1:10" x14ac:dyDescent="0.2">
      <c r="A1047" s="79">
        <v>44785</v>
      </c>
      <c r="B1047" s="76">
        <v>44775</v>
      </c>
      <c r="C1047" s="80">
        <v>3</v>
      </c>
      <c r="D1047" s="81" t="s">
        <v>346</v>
      </c>
      <c r="E1047" s="81" t="s">
        <v>223</v>
      </c>
      <c r="F1047" s="81" t="s">
        <v>347</v>
      </c>
      <c r="G1047" s="81" t="s">
        <v>348</v>
      </c>
      <c r="H1047" s="81" t="s">
        <v>324</v>
      </c>
      <c r="I1047" s="81" t="s">
        <v>223</v>
      </c>
      <c r="J1047" s="81" t="s">
        <v>223</v>
      </c>
    </row>
    <row r="1048" spans="1:10" x14ac:dyDescent="0.2">
      <c r="A1048" s="79">
        <v>44785</v>
      </c>
      <c r="B1048" s="76">
        <v>44777</v>
      </c>
      <c r="C1048" s="80">
        <v>2</v>
      </c>
      <c r="D1048" s="81" t="s">
        <v>346</v>
      </c>
      <c r="E1048" s="81" t="s">
        <v>223</v>
      </c>
      <c r="F1048" s="81" t="s">
        <v>347</v>
      </c>
      <c r="G1048" s="81" t="s">
        <v>348</v>
      </c>
      <c r="H1048" s="81" t="s">
        <v>324</v>
      </c>
      <c r="I1048" s="81" t="s">
        <v>223</v>
      </c>
      <c r="J1048" s="81" t="s">
        <v>223</v>
      </c>
    </row>
    <row r="1049" spans="1:10" x14ac:dyDescent="0.2">
      <c r="A1049" s="79">
        <v>44785</v>
      </c>
      <c r="B1049" s="76">
        <v>44778</v>
      </c>
      <c r="C1049" s="80">
        <v>6</v>
      </c>
      <c r="D1049" s="81" t="s">
        <v>346</v>
      </c>
      <c r="E1049" s="81" t="s">
        <v>223</v>
      </c>
      <c r="F1049" s="81" t="s">
        <v>347</v>
      </c>
      <c r="G1049" s="81" t="s">
        <v>348</v>
      </c>
      <c r="H1049" s="81" t="s">
        <v>324</v>
      </c>
      <c r="I1049" s="81" t="s">
        <v>223</v>
      </c>
      <c r="J1049" s="81" t="s">
        <v>223</v>
      </c>
    </row>
    <row r="1050" spans="1:10" x14ac:dyDescent="0.2">
      <c r="A1050" s="79">
        <v>44785</v>
      </c>
      <c r="B1050" s="76">
        <v>44784</v>
      </c>
      <c r="C1050" s="80">
        <v>1</v>
      </c>
      <c r="D1050" s="81" t="s">
        <v>346</v>
      </c>
      <c r="E1050" s="81" t="s">
        <v>223</v>
      </c>
      <c r="F1050" s="81" t="s">
        <v>347</v>
      </c>
      <c r="G1050" s="81" t="s">
        <v>348</v>
      </c>
      <c r="H1050" s="81" t="s">
        <v>324</v>
      </c>
      <c r="I1050" s="81" t="s">
        <v>223</v>
      </c>
      <c r="J1050" s="81" t="s">
        <v>223</v>
      </c>
    </row>
    <row r="1051" spans="1:10" x14ac:dyDescent="0.2">
      <c r="A1051" s="79">
        <v>44685</v>
      </c>
      <c r="B1051" s="76">
        <v>44565</v>
      </c>
      <c r="C1051" s="80">
        <v>1</v>
      </c>
      <c r="D1051" s="81" t="s">
        <v>362</v>
      </c>
      <c r="E1051" s="81" t="s">
        <v>223</v>
      </c>
      <c r="F1051" s="81" t="s">
        <v>341</v>
      </c>
      <c r="G1051" s="81" t="s">
        <v>342</v>
      </c>
      <c r="H1051" s="81" t="s">
        <v>299</v>
      </c>
      <c r="I1051" s="81" t="s">
        <v>223</v>
      </c>
      <c r="J1051" s="81" t="s">
        <v>223</v>
      </c>
    </row>
    <row r="1052" spans="1:10" x14ac:dyDescent="0.2">
      <c r="A1052" s="79">
        <v>44685</v>
      </c>
      <c r="B1052" s="76">
        <v>44566</v>
      </c>
      <c r="C1052" s="80">
        <v>1</v>
      </c>
      <c r="D1052" s="81" t="s">
        <v>362</v>
      </c>
      <c r="E1052" s="81" t="s">
        <v>223</v>
      </c>
      <c r="F1052" s="81" t="s">
        <v>341</v>
      </c>
      <c r="G1052" s="81" t="s">
        <v>342</v>
      </c>
      <c r="H1052" s="81" t="s">
        <v>299</v>
      </c>
      <c r="I1052" s="81" t="s">
        <v>223</v>
      </c>
      <c r="J1052" s="81" t="s">
        <v>223</v>
      </c>
    </row>
    <row r="1053" spans="1:10" x14ac:dyDescent="0.2">
      <c r="A1053" s="79">
        <v>44685</v>
      </c>
      <c r="B1053" s="76">
        <v>44592</v>
      </c>
      <c r="C1053" s="80">
        <v>1</v>
      </c>
      <c r="D1053" s="81" t="s">
        <v>362</v>
      </c>
      <c r="E1053" s="81" t="s">
        <v>223</v>
      </c>
      <c r="F1053" s="81" t="s">
        <v>341</v>
      </c>
      <c r="G1053" s="81" t="s">
        <v>342</v>
      </c>
      <c r="H1053" s="81" t="s">
        <v>299</v>
      </c>
      <c r="I1053" s="81" t="s">
        <v>223</v>
      </c>
      <c r="J1053" s="81" t="s">
        <v>223</v>
      </c>
    </row>
    <row r="1054" spans="1:10" x14ac:dyDescent="0.2">
      <c r="A1054" s="79">
        <v>44685</v>
      </c>
      <c r="B1054" s="76">
        <v>44599</v>
      </c>
      <c r="C1054" s="80">
        <v>1</v>
      </c>
      <c r="D1054" s="81" t="s">
        <v>362</v>
      </c>
      <c r="E1054" s="81" t="s">
        <v>223</v>
      </c>
      <c r="F1054" s="81" t="s">
        <v>341</v>
      </c>
      <c r="G1054" s="81" t="s">
        <v>342</v>
      </c>
      <c r="H1054" s="81" t="s">
        <v>299</v>
      </c>
      <c r="I1054" s="81" t="s">
        <v>223</v>
      </c>
      <c r="J1054" s="81" t="s">
        <v>223</v>
      </c>
    </row>
    <row r="1055" spans="1:10" x14ac:dyDescent="0.2">
      <c r="A1055" s="79">
        <v>44685</v>
      </c>
      <c r="B1055" s="76">
        <v>44607</v>
      </c>
      <c r="C1055" s="80">
        <v>1</v>
      </c>
      <c r="D1055" s="81" t="s">
        <v>362</v>
      </c>
      <c r="E1055" s="81" t="s">
        <v>223</v>
      </c>
      <c r="F1055" s="81" t="s">
        <v>341</v>
      </c>
      <c r="G1055" s="81" t="s">
        <v>342</v>
      </c>
      <c r="H1055" s="81" t="s">
        <v>299</v>
      </c>
      <c r="I1055" s="81" t="s">
        <v>223</v>
      </c>
      <c r="J1055" s="81" t="s">
        <v>223</v>
      </c>
    </row>
    <row r="1056" spans="1:10" x14ac:dyDescent="0.2">
      <c r="A1056" s="79">
        <v>44685</v>
      </c>
      <c r="B1056" s="76">
        <v>44609</v>
      </c>
      <c r="C1056" s="80">
        <v>6</v>
      </c>
      <c r="D1056" s="81" t="s">
        <v>362</v>
      </c>
      <c r="E1056" s="81" t="s">
        <v>223</v>
      </c>
      <c r="F1056" s="81" t="s">
        <v>341</v>
      </c>
      <c r="G1056" s="81" t="s">
        <v>342</v>
      </c>
      <c r="H1056" s="81" t="s">
        <v>299</v>
      </c>
      <c r="I1056" s="81" t="s">
        <v>223</v>
      </c>
      <c r="J1056" s="81" t="s">
        <v>223</v>
      </c>
    </row>
    <row r="1057" spans="1:10" x14ac:dyDescent="0.2">
      <c r="A1057" s="79">
        <v>44685</v>
      </c>
      <c r="B1057" s="76">
        <v>44613</v>
      </c>
      <c r="C1057" s="80">
        <v>1</v>
      </c>
      <c r="D1057" s="81" t="s">
        <v>362</v>
      </c>
      <c r="E1057" s="81" t="s">
        <v>223</v>
      </c>
      <c r="F1057" s="81" t="s">
        <v>341</v>
      </c>
      <c r="G1057" s="81" t="s">
        <v>342</v>
      </c>
      <c r="H1057" s="81" t="s">
        <v>299</v>
      </c>
      <c r="I1057" s="81" t="s">
        <v>223</v>
      </c>
      <c r="J1057" s="81" t="s">
        <v>223</v>
      </c>
    </row>
    <row r="1058" spans="1:10" x14ac:dyDescent="0.2">
      <c r="A1058" s="79">
        <v>44685</v>
      </c>
      <c r="B1058" s="76">
        <v>44620</v>
      </c>
      <c r="C1058" s="80">
        <v>1</v>
      </c>
      <c r="D1058" s="81" t="s">
        <v>362</v>
      </c>
      <c r="E1058" s="81" t="s">
        <v>223</v>
      </c>
      <c r="F1058" s="81" t="s">
        <v>341</v>
      </c>
      <c r="G1058" s="81" t="s">
        <v>342</v>
      </c>
      <c r="H1058" s="81" t="s">
        <v>299</v>
      </c>
      <c r="I1058" s="81" t="s">
        <v>223</v>
      </c>
      <c r="J1058" s="81" t="s">
        <v>223</v>
      </c>
    </row>
    <row r="1059" spans="1:10" x14ac:dyDescent="0.2">
      <c r="A1059" s="79">
        <v>44685</v>
      </c>
      <c r="B1059" s="76">
        <v>44627</v>
      </c>
      <c r="C1059" s="80">
        <v>1</v>
      </c>
      <c r="D1059" s="81" t="s">
        <v>362</v>
      </c>
      <c r="E1059" s="81" t="s">
        <v>223</v>
      </c>
      <c r="F1059" s="81" t="s">
        <v>341</v>
      </c>
      <c r="G1059" s="81" t="s">
        <v>342</v>
      </c>
      <c r="H1059" s="81" t="s">
        <v>299</v>
      </c>
      <c r="I1059" s="81" t="s">
        <v>223</v>
      </c>
      <c r="J1059" s="81" t="s">
        <v>223</v>
      </c>
    </row>
    <row r="1060" spans="1:10" x14ac:dyDescent="0.2">
      <c r="A1060" s="79">
        <v>44685</v>
      </c>
      <c r="B1060" s="76">
        <v>44635</v>
      </c>
      <c r="C1060" s="80">
        <v>1</v>
      </c>
      <c r="D1060" s="81" t="s">
        <v>362</v>
      </c>
      <c r="E1060" s="81" t="s">
        <v>223</v>
      </c>
      <c r="F1060" s="81" t="s">
        <v>341</v>
      </c>
      <c r="G1060" s="81" t="s">
        <v>342</v>
      </c>
      <c r="H1060" s="81" t="s">
        <v>299</v>
      </c>
      <c r="I1060" s="81" t="s">
        <v>223</v>
      </c>
      <c r="J1060" s="81" t="s">
        <v>223</v>
      </c>
    </row>
    <row r="1061" spans="1:10" x14ac:dyDescent="0.2">
      <c r="A1061" s="79">
        <v>44685</v>
      </c>
      <c r="B1061" s="76">
        <v>44642</v>
      </c>
      <c r="C1061" s="80">
        <v>1</v>
      </c>
      <c r="D1061" s="81" t="s">
        <v>362</v>
      </c>
      <c r="E1061" s="81" t="s">
        <v>223</v>
      </c>
      <c r="F1061" s="81" t="s">
        <v>341</v>
      </c>
      <c r="G1061" s="81" t="s">
        <v>342</v>
      </c>
      <c r="H1061" s="81" t="s">
        <v>299</v>
      </c>
      <c r="I1061" s="81" t="s">
        <v>223</v>
      </c>
      <c r="J1061" s="81" t="s">
        <v>223</v>
      </c>
    </row>
    <row r="1062" spans="1:10" x14ac:dyDescent="0.2">
      <c r="A1062" s="79">
        <v>44685</v>
      </c>
      <c r="B1062" s="76">
        <v>44645</v>
      </c>
      <c r="C1062" s="80">
        <v>1</v>
      </c>
      <c r="D1062" s="81" t="s">
        <v>362</v>
      </c>
      <c r="E1062" s="81" t="s">
        <v>223</v>
      </c>
      <c r="F1062" s="81" t="s">
        <v>341</v>
      </c>
      <c r="G1062" s="81" t="s">
        <v>342</v>
      </c>
      <c r="H1062" s="81" t="s">
        <v>299</v>
      </c>
      <c r="I1062" s="81" t="s">
        <v>223</v>
      </c>
      <c r="J1062" s="81" t="s">
        <v>223</v>
      </c>
    </row>
    <row r="1063" spans="1:10" x14ac:dyDescent="0.2">
      <c r="A1063" s="79">
        <v>44685</v>
      </c>
      <c r="B1063" s="76">
        <v>44648</v>
      </c>
      <c r="C1063" s="80">
        <v>1</v>
      </c>
      <c r="D1063" s="81" t="s">
        <v>362</v>
      </c>
      <c r="E1063" s="81" t="s">
        <v>223</v>
      </c>
      <c r="F1063" s="81" t="s">
        <v>341</v>
      </c>
      <c r="G1063" s="81" t="s">
        <v>342</v>
      </c>
      <c r="H1063" s="81" t="s">
        <v>299</v>
      </c>
      <c r="I1063" s="81" t="s">
        <v>223</v>
      </c>
      <c r="J1063" s="81" t="s">
        <v>223</v>
      </c>
    </row>
    <row r="1064" spans="1:10" x14ac:dyDescent="0.2">
      <c r="A1064" s="79">
        <v>44685</v>
      </c>
      <c r="B1064" s="76">
        <v>44652</v>
      </c>
      <c r="C1064" s="80">
        <v>1</v>
      </c>
      <c r="D1064" s="81" t="s">
        <v>362</v>
      </c>
      <c r="E1064" s="81" t="s">
        <v>223</v>
      </c>
      <c r="F1064" s="81" t="s">
        <v>341</v>
      </c>
      <c r="G1064" s="81" t="s">
        <v>342</v>
      </c>
      <c r="H1064" s="81" t="s">
        <v>299</v>
      </c>
      <c r="I1064" s="81" t="s">
        <v>223</v>
      </c>
      <c r="J1064" s="81" t="s">
        <v>223</v>
      </c>
    </row>
    <row r="1065" spans="1:10" x14ac:dyDescent="0.2">
      <c r="A1065" s="79">
        <v>44685</v>
      </c>
      <c r="B1065" s="76">
        <v>44655</v>
      </c>
      <c r="C1065" s="80">
        <v>1</v>
      </c>
      <c r="D1065" s="81" t="s">
        <v>362</v>
      </c>
      <c r="E1065" s="81" t="s">
        <v>223</v>
      </c>
      <c r="F1065" s="81" t="s">
        <v>341</v>
      </c>
      <c r="G1065" s="81" t="s">
        <v>342</v>
      </c>
      <c r="H1065" s="81" t="s">
        <v>299</v>
      </c>
      <c r="I1065" s="81" t="s">
        <v>223</v>
      </c>
      <c r="J1065" s="81" t="s">
        <v>223</v>
      </c>
    </row>
    <row r="1066" spans="1:10" x14ac:dyDescent="0.2">
      <c r="A1066" s="79">
        <v>44685</v>
      </c>
      <c r="B1066" s="76">
        <v>44656</v>
      </c>
      <c r="C1066" s="80">
        <v>1</v>
      </c>
      <c r="D1066" s="81" t="s">
        <v>362</v>
      </c>
      <c r="E1066" s="81" t="s">
        <v>223</v>
      </c>
      <c r="F1066" s="81" t="s">
        <v>341</v>
      </c>
      <c r="G1066" s="81" t="s">
        <v>342</v>
      </c>
      <c r="H1066" s="81" t="s">
        <v>299</v>
      </c>
      <c r="I1066" s="81" t="s">
        <v>223</v>
      </c>
      <c r="J1066" s="81" t="s">
        <v>223</v>
      </c>
    </row>
    <row r="1067" spans="1:10" x14ac:dyDescent="0.2">
      <c r="A1067" s="79">
        <v>44685</v>
      </c>
      <c r="B1067" s="76">
        <v>44662</v>
      </c>
      <c r="C1067" s="80">
        <v>1</v>
      </c>
      <c r="D1067" s="81" t="s">
        <v>362</v>
      </c>
      <c r="E1067" s="81" t="s">
        <v>223</v>
      </c>
      <c r="F1067" s="81" t="s">
        <v>341</v>
      </c>
      <c r="G1067" s="81" t="s">
        <v>342</v>
      </c>
      <c r="H1067" s="81" t="s">
        <v>299</v>
      </c>
      <c r="I1067" s="81" t="s">
        <v>223</v>
      </c>
      <c r="J1067" s="81" t="s">
        <v>223</v>
      </c>
    </row>
    <row r="1068" spans="1:10" x14ac:dyDescent="0.2">
      <c r="A1068" s="79">
        <v>44685</v>
      </c>
      <c r="B1068" s="76">
        <v>44664</v>
      </c>
      <c r="C1068" s="80">
        <v>1</v>
      </c>
      <c r="D1068" s="81" t="s">
        <v>362</v>
      </c>
      <c r="E1068" s="81" t="s">
        <v>223</v>
      </c>
      <c r="F1068" s="81" t="s">
        <v>341</v>
      </c>
      <c r="G1068" s="81" t="s">
        <v>342</v>
      </c>
      <c r="H1068" s="81" t="s">
        <v>299</v>
      </c>
      <c r="I1068" s="81" t="s">
        <v>223</v>
      </c>
      <c r="J1068" s="81" t="s">
        <v>223</v>
      </c>
    </row>
    <row r="1069" spans="1:10" x14ac:dyDescent="0.2">
      <c r="A1069" s="79">
        <v>44685</v>
      </c>
      <c r="B1069" s="76">
        <v>44678</v>
      </c>
      <c r="C1069" s="80">
        <v>1</v>
      </c>
      <c r="D1069" s="81" t="s">
        <v>362</v>
      </c>
      <c r="E1069" s="81" t="s">
        <v>223</v>
      </c>
      <c r="F1069" s="81" t="s">
        <v>341</v>
      </c>
      <c r="G1069" s="81" t="s">
        <v>342</v>
      </c>
      <c r="H1069" s="81" t="s">
        <v>299</v>
      </c>
      <c r="I1069" s="81" t="s">
        <v>223</v>
      </c>
      <c r="J1069" s="81" t="s">
        <v>223</v>
      </c>
    </row>
    <row r="1070" spans="1:10" x14ac:dyDescent="0.2">
      <c r="A1070" s="79">
        <v>44685</v>
      </c>
      <c r="B1070" s="76">
        <v>44679</v>
      </c>
      <c r="C1070" s="80">
        <v>1</v>
      </c>
      <c r="D1070" s="81" t="s">
        <v>362</v>
      </c>
      <c r="E1070" s="81" t="s">
        <v>223</v>
      </c>
      <c r="F1070" s="81" t="s">
        <v>341</v>
      </c>
      <c r="G1070" s="81" t="s">
        <v>342</v>
      </c>
      <c r="H1070" s="81" t="s">
        <v>299</v>
      </c>
      <c r="I1070" s="81" t="s">
        <v>223</v>
      </c>
      <c r="J1070" s="81" t="s">
        <v>223</v>
      </c>
    </row>
    <row r="1071" spans="1:10" x14ac:dyDescent="0.2">
      <c r="A1071" s="79">
        <v>44692</v>
      </c>
      <c r="B1071" s="76">
        <v>44692</v>
      </c>
      <c r="C1071" s="80">
        <v>2</v>
      </c>
      <c r="D1071" s="81" t="s">
        <v>362</v>
      </c>
      <c r="E1071" s="81" t="s">
        <v>223</v>
      </c>
      <c r="F1071" s="81" t="s">
        <v>341</v>
      </c>
      <c r="G1071" s="81" t="s">
        <v>342</v>
      </c>
      <c r="H1071" s="81" t="s">
        <v>299</v>
      </c>
      <c r="I1071" s="81" t="s">
        <v>223</v>
      </c>
      <c r="J1071" s="81" t="s">
        <v>223</v>
      </c>
    </row>
    <row r="1072" spans="1:10" x14ac:dyDescent="0.2">
      <c r="A1072" s="79">
        <v>44729</v>
      </c>
      <c r="B1072" s="76">
        <v>44700</v>
      </c>
      <c r="C1072" s="80">
        <v>1</v>
      </c>
      <c r="D1072" s="81" t="s">
        <v>362</v>
      </c>
      <c r="E1072" s="81" t="s">
        <v>223</v>
      </c>
      <c r="F1072" s="81" t="s">
        <v>341</v>
      </c>
      <c r="G1072" s="81" t="s">
        <v>342</v>
      </c>
      <c r="H1072" s="81" t="s">
        <v>299</v>
      </c>
      <c r="I1072" s="81" t="s">
        <v>223</v>
      </c>
      <c r="J1072" s="81" t="s">
        <v>223</v>
      </c>
    </row>
    <row r="1073" spans="1:10" x14ac:dyDescent="0.2">
      <c r="A1073" s="79">
        <v>44729</v>
      </c>
      <c r="B1073" s="76">
        <v>44729</v>
      </c>
      <c r="C1073" s="80">
        <v>1</v>
      </c>
      <c r="D1073" s="81" t="s">
        <v>362</v>
      </c>
      <c r="E1073" s="81" t="s">
        <v>223</v>
      </c>
      <c r="F1073" s="81" t="s">
        <v>341</v>
      </c>
      <c r="G1073" s="81" t="s">
        <v>342</v>
      </c>
      <c r="H1073" s="81" t="s">
        <v>299</v>
      </c>
      <c r="I1073" s="81" t="s">
        <v>223</v>
      </c>
      <c r="J1073" s="81" t="s">
        <v>223</v>
      </c>
    </row>
    <row r="1074" spans="1:10" x14ac:dyDescent="0.2">
      <c r="A1074" s="79">
        <v>44777</v>
      </c>
      <c r="B1074" s="76">
        <v>44736</v>
      </c>
      <c r="C1074" s="80">
        <v>1</v>
      </c>
      <c r="D1074" s="81" t="s">
        <v>362</v>
      </c>
      <c r="E1074" s="81" t="s">
        <v>223</v>
      </c>
      <c r="F1074" s="81" t="s">
        <v>341</v>
      </c>
      <c r="G1074" s="81" t="s">
        <v>342</v>
      </c>
      <c r="H1074" s="81" t="s">
        <v>299</v>
      </c>
      <c r="I1074" s="81" t="s">
        <v>223</v>
      </c>
      <c r="J1074" s="81" t="s">
        <v>223</v>
      </c>
    </row>
    <row r="1075" spans="1:10" x14ac:dyDescent="0.2">
      <c r="A1075" s="79">
        <v>44777</v>
      </c>
      <c r="B1075" s="76">
        <v>44741</v>
      </c>
      <c r="C1075" s="80">
        <v>1</v>
      </c>
      <c r="D1075" s="81" t="s">
        <v>362</v>
      </c>
      <c r="E1075" s="81" t="s">
        <v>223</v>
      </c>
      <c r="F1075" s="81" t="s">
        <v>341</v>
      </c>
      <c r="G1075" s="81" t="s">
        <v>342</v>
      </c>
      <c r="H1075" s="81" t="s">
        <v>299</v>
      </c>
      <c r="I1075" s="81" t="s">
        <v>223</v>
      </c>
      <c r="J1075" s="81" t="s">
        <v>223</v>
      </c>
    </row>
    <row r="1076" spans="1:10" x14ac:dyDescent="0.2">
      <c r="A1076" s="79">
        <v>44777</v>
      </c>
      <c r="B1076" s="76">
        <v>44750</v>
      </c>
      <c r="C1076" s="80">
        <v>1</v>
      </c>
      <c r="D1076" s="81" t="s">
        <v>362</v>
      </c>
      <c r="E1076" s="81" t="s">
        <v>223</v>
      </c>
      <c r="F1076" s="81" t="s">
        <v>341</v>
      </c>
      <c r="G1076" s="81" t="s">
        <v>342</v>
      </c>
      <c r="H1076" s="81" t="s">
        <v>299</v>
      </c>
      <c r="I1076" s="81" t="s">
        <v>223</v>
      </c>
      <c r="J1076" s="81" t="s">
        <v>223</v>
      </c>
    </row>
    <row r="1077" spans="1:10" x14ac:dyDescent="0.2">
      <c r="A1077" s="79">
        <v>44777</v>
      </c>
      <c r="B1077" s="76">
        <v>44753</v>
      </c>
      <c r="C1077" s="80">
        <v>1</v>
      </c>
      <c r="D1077" s="81" t="s">
        <v>362</v>
      </c>
      <c r="E1077" s="81" t="s">
        <v>223</v>
      </c>
      <c r="F1077" s="81" t="s">
        <v>341</v>
      </c>
      <c r="G1077" s="81" t="s">
        <v>342</v>
      </c>
      <c r="H1077" s="81" t="s">
        <v>299</v>
      </c>
      <c r="I1077" s="81" t="s">
        <v>223</v>
      </c>
      <c r="J1077" s="81" t="s">
        <v>223</v>
      </c>
    </row>
    <row r="1078" spans="1:10" x14ac:dyDescent="0.2">
      <c r="A1078" s="79">
        <v>44777</v>
      </c>
      <c r="B1078" s="76">
        <v>44756</v>
      </c>
      <c r="C1078" s="80">
        <v>1</v>
      </c>
      <c r="D1078" s="81" t="s">
        <v>362</v>
      </c>
      <c r="E1078" s="81" t="s">
        <v>223</v>
      </c>
      <c r="F1078" s="81" t="s">
        <v>341</v>
      </c>
      <c r="G1078" s="81" t="s">
        <v>342</v>
      </c>
      <c r="H1078" s="81" t="s">
        <v>299</v>
      </c>
      <c r="I1078" s="81" t="s">
        <v>223</v>
      </c>
      <c r="J1078" s="81" t="s">
        <v>223</v>
      </c>
    </row>
    <row r="1079" spans="1:10" x14ac:dyDescent="0.2">
      <c r="A1079" s="79">
        <v>44777</v>
      </c>
      <c r="B1079" s="76">
        <v>44762</v>
      </c>
      <c r="C1079" s="80">
        <v>1</v>
      </c>
      <c r="D1079" s="81" t="s">
        <v>362</v>
      </c>
      <c r="E1079" s="81" t="s">
        <v>223</v>
      </c>
      <c r="F1079" s="81" t="s">
        <v>341</v>
      </c>
      <c r="G1079" s="81" t="s">
        <v>342</v>
      </c>
      <c r="H1079" s="81" t="s">
        <v>299</v>
      </c>
      <c r="I1079" s="81" t="s">
        <v>223</v>
      </c>
      <c r="J1079" s="81" t="s">
        <v>223</v>
      </c>
    </row>
    <row r="1080" spans="1:10" x14ac:dyDescent="0.2">
      <c r="A1080" s="79">
        <v>44777</v>
      </c>
      <c r="B1080" s="76">
        <v>44769</v>
      </c>
      <c r="C1080" s="80">
        <v>1</v>
      </c>
      <c r="D1080" s="81" t="s">
        <v>362</v>
      </c>
      <c r="E1080" s="81" t="s">
        <v>223</v>
      </c>
      <c r="F1080" s="81" t="s">
        <v>341</v>
      </c>
      <c r="G1080" s="81" t="s">
        <v>342</v>
      </c>
      <c r="H1080" s="81" t="s">
        <v>299</v>
      </c>
      <c r="I1080" s="81" t="s">
        <v>223</v>
      </c>
      <c r="J1080" s="81" t="s">
        <v>223</v>
      </c>
    </row>
    <row r="1081" spans="1:10" x14ac:dyDescent="0.2">
      <c r="A1081" s="79">
        <v>44798</v>
      </c>
      <c r="B1081" s="76">
        <v>44777</v>
      </c>
      <c r="C1081" s="80">
        <v>1</v>
      </c>
      <c r="D1081" s="81" t="s">
        <v>362</v>
      </c>
      <c r="E1081" s="81" t="s">
        <v>223</v>
      </c>
      <c r="F1081" s="81" t="s">
        <v>341</v>
      </c>
      <c r="G1081" s="81" t="s">
        <v>342</v>
      </c>
      <c r="H1081" s="81" t="s">
        <v>299</v>
      </c>
      <c r="I1081" s="81" t="s">
        <v>223</v>
      </c>
      <c r="J1081" s="81" t="s">
        <v>223</v>
      </c>
    </row>
    <row r="1082" spans="1:10" x14ac:dyDescent="0.2">
      <c r="A1082" s="79">
        <v>44798</v>
      </c>
      <c r="B1082" s="76">
        <v>44778</v>
      </c>
      <c r="C1082" s="80">
        <v>1</v>
      </c>
      <c r="D1082" s="81" t="s">
        <v>362</v>
      </c>
      <c r="E1082" s="81" t="s">
        <v>223</v>
      </c>
      <c r="F1082" s="81" t="s">
        <v>341</v>
      </c>
      <c r="G1082" s="81" t="s">
        <v>342</v>
      </c>
      <c r="H1082" s="81" t="s">
        <v>299</v>
      </c>
      <c r="I1082" s="81" t="s">
        <v>223</v>
      </c>
      <c r="J1082" s="81" t="s">
        <v>223</v>
      </c>
    </row>
    <row r="1083" spans="1:10" x14ac:dyDescent="0.2">
      <c r="A1083" s="79">
        <v>44798</v>
      </c>
      <c r="B1083" s="76">
        <v>44788</v>
      </c>
      <c r="C1083" s="80">
        <v>1</v>
      </c>
      <c r="D1083" s="81" t="s">
        <v>362</v>
      </c>
      <c r="E1083" s="81" t="s">
        <v>223</v>
      </c>
      <c r="F1083" s="81" t="s">
        <v>341</v>
      </c>
      <c r="G1083" s="81" t="s">
        <v>342</v>
      </c>
      <c r="H1083" s="81" t="s">
        <v>299</v>
      </c>
      <c r="I1083" s="81" t="s">
        <v>223</v>
      </c>
      <c r="J1083" s="81" t="s">
        <v>223</v>
      </c>
    </row>
    <row r="1084" spans="1:10" x14ac:dyDescent="0.2">
      <c r="A1084" s="79">
        <v>44798</v>
      </c>
      <c r="B1084" s="76">
        <v>44790</v>
      </c>
      <c r="C1084" s="80">
        <v>1</v>
      </c>
      <c r="D1084" s="81" t="s">
        <v>362</v>
      </c>
      <c r="E1084" s="81" t="s">
        <v>223</v>
      </c>
      <c r="F1084" s="81" t="s">
        <v>341</v>
      </c>
      <c r="G1084" s="81" t="s">
        <v>342</v>
      </c>
      <c r="H1084" s="81" t="s">
        <v>299</v>
      </c>
      <c r="I1084" s="81" t="s">
        <v>223</v>
      </c>
      <c r="J1084" s="81" t="s">
        <v>223</v>
      </c>
    </row>
    <row r="1085" spans="1:10" x14ac:dyDescent="0.2">
      <c r="A1085" s="79">
        <v>44798</v>
      </c>
      <c r="B1085" s="76">
        <v>44795</v>
      </c>
      <c r="C1085" s="80">
        <v>1</v>
      </c>
      <c r="D1085" s="81" t="s">
        <v>362</v>
      </c>
      <c r="E1085" s="81" t="s">
        <v>223</v>
      </c>
      <c r="F1085" s="81" t="s">
        <v>341</v>
      </c>
      <c r="G1085" s="81" t="s">
        <v>342</v>
      </c>
      <c r="H1085" s="81" t="s">
        <v>299</v>
      </c>
      <c r="I1085" s="81" t="s">
        <v>223</v>
      </c>
      <c r="J1085" s="81" t="s">
        <v>223</v>
      </c>
    </row>
    <row r="1086" spans="1:10" x14ac:dyDescent="0.2">
      <c r="A1086" s="79">
        <v>44798</v>
      </c>
      <c r="B1086" s="76">
        <v>44798</v>
      </c>
      <c r="C1086" s="80">
        <v>2</v>
      </c>
      <c r="D1086" s="81" t="s">
        <v>362</v>
      </c>
      <c r="E1086" s="81" t="s">
        <v>223</v>
      </c>
      <c r="F1086" s="81" t="s">
        <v>341</v>
      </c>
      <c r="G1086" s="81" t="s">
        <v>342</v>
      </c>
      <c r="H1086" s="81" t="s">
        <v>299</v>
      </c>
      <c r="I1086" s="81" t="s">
        <v>223</v>
      </c>
      <c r="J1086" s="81" t="s">
        <v>223</v>
      </c>
    </row>
    <row r="1087" spans="1:10" x14ac:dyDescent="0.2">
      <c r="A1087" s="79">
        <v>44693</v>
      </c>
      <c r="B1087" s="76">
        <v>44580</v>
      </c>
      <c r="C1087" s="80">
        <v>1</v>
      </c>
      <c r="D1087" s="81" t="s">
        <v>350</v>
      </c>
      <c r="E1087" s="81" t="s">
        <v>223</v>
      </c>
      <c r="F1087" s="81" t="s">
        <v>351</v>
      </c>
      <c r="G1087" s="81" t="s">
        <v>352</v>
      </c>
      <c r="H1087" s="81" t="s">
        <v>300</v>
      </c>
      <c r="I1087" s="81" t="s">
        <v>223</v>
      </c>
      <c r="J1087" s="81" t="s">
        <v>223</v>
      </c>
    </row>
    <row r="1088" spans="1:10" x14ac:dyDescent="0.2">
      <c r="A1088" s="79">
        <v>44693</v>
      </c>
      <c r="B1088" s="76">
        <v>44581</v>
      </c>
      <c r="C1088" s="80">
        <v>1</v>
      </c>
      <c r="D1088" s="81" t="s">
        <v>350</v>
      </c>
      <c r="E1088" s="81" t="s">
        <v>223</v>
      </c>
      <c r="F1088" s="81" t="s">
        <v>351</v>
      </c>
      <c r="G1088" s="81" t="s">
        <v>352</v>
      </c>
      <c r="H1088" s="81" t="s">
        <v>300</v>
      </c>
      <c r="I1088" s="81" t="s">
        <v>223</v>
      </c>
      <c r="J1088" s="81" t="s">
        <v>223</v>
      </c>
    </row>
    <row r="1089" spans="1:10" x14ac:dyDescent="0.2">
      <c r="A1089" s="79">
        <v>44693</v>
      </c>
      <c r="B1089" s="76">
        <v>44582</v>
      </c>
      <c r="C1089" s="80">
        <v>1</v>
      </c>
      <c r="D1089" s="81" t="s">
        <v>350</v>
      </c>
      <c r="E1089" s="81" t="s">
        <v>223</v>
      </c>
      <c r="F1089" s="81" t="s">
        <v>351</v>
      </c>
      <c r="G1089" s="81" t="s">
        <v>352</v>
      </c>
      <c r="H1089" s="81" t="s">
        <v>300</v>
      </c>
      <c r="I1089" s="81" t="s">
        <v>223</v>
      </c>
      <c r="J1089" s="81" t="s">
        <v>223</v>
      </c>
    </row>
    <row r="1090" spans="1:10" x14ac:dyDescent="0.2">
      <c r="A1090" s="79">
        <v>44693</v>
      </c>
      <c r="B1090" s="76">
        <v>44586</v>
      </c>
      <c r="C1090" s="80">
        <v>1</v>
      </c>
      <c r="D1090" s="81" t="s">
        <v>350</v>
      </c>
      <c r="E1090" s="81" t="s">
        <v>223</v>
      </c>
      <c r="F1090" s="81" t="s">
        <v>351</v>
      </c>
      <c r="G1090" s="81" t="s">
        <v>352</v>
      </c>
      <c r="H1090" s="81" t="s">
        <v>300</v>
      </c>
      <c r="I1090" s="81" t="s">
        <v>223</v>
      </c>
      <c r="J1090" s="81" t="s">
        <v>223</v>
      </c>
    </row>
    <row r="1091" spans="1:10" x14ac:dyDescent="0.2">
      <c r="A1091" s="79">
        <v>44693</v>
      </c>
      <c r="B1091" s="76">
        <v>44592</v>
      </c>
      <c r="C1091" s="80">
        <v>1</v>
      </c>
      <c r="D1091" s="81" t="s">
        <v>350</v>
      </c>
      <c r="E1091" s="81" t="s">
        <v>223</v>
      </c>
      <c r="F1091" s="81" t="s">
        <v>351</v>
      </c>
      <c r="G1091" s="81" t="s">
        <v>352</v>
      </c>
      <c r="H1091" s="81" t="s">
        <v>300</v>
      </c>
      <c r="I1091" s="81" t="s">
        <v>223</v>
      </c>
      <c r="J1091" s="81" t="s">
        <v>223</v>
      </c>
    </row>
    <row r="1092" spans="1:10" x14ac:dyDescent="0.2">
      <c r="A1092" s="79">
        <v>44693</v>
      </c>
      <c r="B1092" s="76">
        <v>44593</v>
      </c>
      <c r="C1092" s="80">
        <v>1</v>
      </c>
      <c r="D1092" s="81" t="s">
        <v>350</v>
      </c>
      <c r="E1092" s="81" t="s">
        <v>223</v>
      </c>
      <c r="F1092" s="81" t="s">
        <v>351</v>
      </c>
      <c r="G1092" s="81" t="s">
        <v>352</v>
      </c>
      <c r="H1092" s="81" t="s">
        <v>300</v>
      </c>
      <c r="I1092" s="81" t="s">
        <v>223</v>
      </c>
      <c r="J1092" s="81" t="s">
        <v>223</v>
      </c>
    </row>
    <row r="1093" spans="1:10" x14ac:dyDescent="0.2">
      <c r="A1093" s="79">
        <v>44693</v>
      </c>
      <c r="B1093" s="76">
        <v>44594</v>
      </c>
      <c r="C1093" s="80">
        <v>1</v>
      </c>
      <c r="D1093" s="81" t="s">
        <v>350</v>
      </c>
      <c r="E1093" s="81" t="s">
        <v>223</v>
      </c>
      <c r="F1093" s="81" t="s">
        <v>351</v>
      </c>
      <c r="G1093" s="81" t="s">
        <v>352</v>
      </c>
      <c r="H1093" s="81" t="s">
        <v>300</v>
      </c>
      <c r="I1093" s="81" t="s">
        <v>223</v>
      </c>
      <c r="J1093" s="81" t="s">
        <v>223</v>
      </c>
    </row>
    <row r="1094" spans="1:10" x14ac:dyDescent="0.2">
      <c r="A1094" s="79">
        <v>44693</v>
      </c>
      <c r="B1094" s="76">
        <v>44595</v>
      </c>
      <c r="C1094" s="80">
        <v>1</v>
      </c>
      <c r="D1094" s="81" t="s">
        <v>350</v>
      </c>
      <c r="E1094" s="81" t="s">
        <v>223</v>
      </c>
      <c r="F1094" s="81" t="s">
        <v>351</v>
      </c>
      <c r="G1094" s="81" t="s">
        <v>352</v>
      </c>
      <c r="H1094" s="81" t="s">
        <v>300</v>
      </c>
      <c r="I1094" s="81" t="s">
        <v>223</v>
      </c>
      <c r="J1094" s="81" t="s">
        <v>223</v>
      </c>
    </row>
    <row r="1095" spans="1:10" x14ac:dyDescent="0.2">
      <c r="A1095" s="79">
        <v>44693</v>
      </c>
      <c r="B1095" s="76">
        <v>44599</v>
      </c>
      <c r="C1095" s="80">
        <v>1</v>
      </c>
      <c r="D1095" s="81" t="s">
        <v>350</v>
      </c>
      <c r="E1095" s="81" t="s">
        <v>223</v>
      </c>
      <c r="F1095" s="81" t="s">
        <v>351</v>
      </c>
      <c r="G1095" s="81" t="s">
        <v>352</v>
      </c>
      <c r="H1095" s="81" t="s">
        <v>300</v>
      </c>
      <c r="I1095" s="81" t="s">
        <v>223</v>
      </c>
      <c r="J1095" s="81" t="s">
        <v>223</v>
      </c>
    </row>
    <row r="1096" spans="1:10" x14ac:dyDescent="0.2">
      <c r="A1096" s="79">
        <v>44693</v>
      </c>
      <c r="B1096" s="76">
        <v>44608</v>
      </c>
      <c r="C1096" s="80">
        <v>1</v>
      </c>
      <c r="D1096" s="81" t="s">
        <v>350</v>
      </c>
      <c r="E1096" s="81" t="s">
        <v>223</v>
      </c>
      <c r="F1096" s="81" t="s">
        <v>351</v>
      </c>
      <c r="G1096" s="81" t="s">
        <v>352</v>
      </c>
      <c r="H1096" s="81" t="s">
        <v>300</v>
      </c>
      <c r="I1096" s="81" t="s">
        <v>223</v>
      </c>
      <c r="J1096" s="81" t="s">
        <v>223</v>
      </c>
    </row>
    <row r="1097" spans="1:10" x14ac:dyDescent="0.2">
      <c r="A1097" s="79">
        <v>44693</v>
      </c>
      <c r="B1097" s="76">
        <v>44610</v>
      </c>
      <c r="C1097" s="80">
        <v>1</v>
      </c>
      <c r="D1097" s="81" t="s">
        <v>350</v>
      </c>
      <c r="E1097" s="81" t="s">
        <v>223</v>
      </c>
      <c r="F1097" s="81" t="s">
        <v>351</v>
      </c>
      <c r="G1097" s="81" t="s">
        <v>352</v>
      </c>
      <c r="H1097" s="81" t="s">
        <v>300</v>
      </c>
      <c r="I1097" s="81" t="s">
        <v>223</v>
      </c>
      <c r="J1097" s="81" t="s">
        <v>223</v>
      </c>
    </row>
    <row r="1098" spans="1:10" x14ac:dyDescent="0.2">
      <c r="A1098" s="79">
        <v>44693</v>
      </c>
      <c r="B1098" s="76">
        <v>44613</v>
      </c>
      <c r="C1098" s="80">
        <v>1</v>
      </c>
      <c r="D1098" s="81" t="s">
        <v>350</v>
      </c>
      <c r="E1098" s="81" t="s">
        <v>223</v>
      </c>
      <c r="F1098" s="81" t="s">
        <v>351</v>
      </c>
      <c r="G1098" s="81" t="s">
        <v>352</v>
      </c>
      <c r="H1098" s="81" t="s">
        <v>300</v>
      </c>
      <c r="I1098" s="81" t="s">
        <v>223</v>
      </c>
      <c r="J1098" s="81" t="s">
        <v>223</v>
      </c>
    </row>
    <row r="1099" spans="1:10" x14ac:dyDescent="0.2">
      <c r="A1099" s="79">
        <v>44693</v>
      </c>
      <c r="B1099" s="76">
        <v>44616</v>
      </c>
      <c r="C1099" s="80">
        <v>1</v>
      </c>
      <c r="D1099" s="81" t="s">
        <v>350</v>
      </c>
      <c r="E1099" s="81" t="s">
        <v>223</v>
      </c>
      <c r="F1099" s="81" t="s">
        <v>351</v>
      </c>
      <c r="G1099" s="81" t="s">
        <v>352</v>
      </c>
      <c r="H1099" s="81" t="s">
        <v>300</v>
      </c>
      <c r="I1099" s="81" t="s">
        <v>223</v>
      </c>
      <c r="J1099" s="81" t="s">
        <v>223</v>
      </c>
    </row>
    <row r="1100" spans="1:10" x14ac:dyDescent="0.2">
      <c r="A1100" s="79">
        <v>44693</v>
      </c>
      <c r="B1100" s="76">
        <v>44620</v>
      </c>
      <c r="C1100" s="80">
        <v>1</v>
      </c>
      <c r="D1100" s="81" t="s">
        <v>350</v>
      </c>
      <c r="E1100" s="81" t="s">
        <v>223</v>
      </c>
      <c r="F1100" s="81" t="s">
        <v>351</v>
      </c>
      <c r="G1100" s="81" t="s">
        <v>352</v>
      </c>
      <c r="H1100" s="81" t="s">
        <v>300</v>
      </c>
      <c r="I1100" s="81" t="s">
        <v>223</v>
      </c>
      <c r="J1100" s="81" t="s">
        <v>223</v>
      </c>
    </row>
    <row r="1101" spans="1:10" x14ac:dyDescent="0.2">
      <c r="A1101" s="79">
        <v>44693</v>
      </c>
      <c r="B1101" s="76">
        <v>44623</v>
      </c>
      <c r="C1101" s="80">
        <v>1</v>
      </c>
      <c r="D1101" s="81" t="s">
        <v>350</v>
      </c>
      <c r="E1101" s="81" t="s">
        <v>223</v>
      </c>
      <c r="F1101" s="81" t="s">
        <v>351</v>
      </c>
      <c r="G1101" s="81" t="s">
        <v>352</v>
      </c>
      <c r="H1101" s="81" t="s">
        <v>300</v>
      </c>
      <c r="I1101" s="81" t="s">
        <v>223</v>
      </c>
      <c r="J1101" s="81" t="s">
        <v>223</v>
      </c>
    </row>
    <row r="1102" spans="1:10" x14ac:dyDescent="0.2">
      <c r="A1102" s="79">
        <v>44693</v>
      </c>
      <c r="B1102" s="76">
        <v>44624</v>
      </c>
      <c r="C1102" s="80">
        <v>1</v>
      </c>
      <c r="D1102" s="81" t="s">
        <v>350</v>
      </c>
      <c r="E1102" s="81" t="s">
        <v>223</v>
      </c>
      <c r="F1102" s="81" t="s">
        <v>351</v>
      </c>
      <c r="G1102" s="81" t="s">
        <v>352</v>
      </c>
      <c r="H1102" s="81" t="s">
        <v>300</v>
      </c>
      <c r="I1102" s="81" t="s">
        <v>223</v>
      </c>
      <c r="J1102" s="81" t="s">
        <v>223</v>
      </c>
    </row>
    <row r="1103" spans="1:10" x14ac:dyDescent="0.2">
      <c r="A1103" s="79">
        <v>44693</v>
      </c>
      <c r="B1103" s="76">
        <v>44627</v>
      </c>
      <c r="C1103" s="80">
        <v>1</v>
      </c>
      <c r="D1103" s="81" t="s">
        <v>350</v>
      </c>
      <c r="E1103" s="81" t="s">
        <v>223</v>
      </c>
      <c r="F1103" s="81" t="s">
        <v>351</v>
      </c>
      <c r="G1103" s="81" t="s">
        <v>352</v>
      </c>
      <c r="H1103" s="81" t="s">
        <v>300</v>
      </c>
      <c r="I1103" s="81" t="s">
        <v>223</v>
      </c>
      <c r="J1103" s="81" t="s">
        <v>223</v>
      </c>
    </row>
    <row r="1104" spans="1:10" x14ac:dyDescent="0.2">
      <c r="A1104" s="79">
        <v>44693</v>
      </c>
      <c r="B1104" s="76">
        <v>44634</v>
      </c>
      <c r="C1104" s="80">
        <v>1</v>
      </c>
      <c r="D1104" s="81" t="s">
        <v>350</v>
      </c>
      <c r="E1104" s="81" t="s">
        <v>223</v>
      </c>
      <c r="F1104" s="81" t="s">
        <v>351</v>
      </c>
      <c r="G1104" s="81" t="s">
        <v>352</v>
      </c>
      <c r="H1104" s="81" t="s">
        <v>300</v>
      </c>
      <c r="I1104" s="81" t="s">
        <v>223</v>
      </c>
      <c r="J1104" s="81" t="s">
        <v>223</v>
      </c>
    </row>
    <row r="1105" spans="1:10" x14ac:dyDescent="0.2">
      <c r="A1105" s="79">
        <v>44693</v>
      </c>
      <c r="B1105" s="76">
        <v>44635</v>
      </c>
      <c r="C1105" s="80">
        <v>1</v>
      </c>
      <c r="D1105" s="81" t="s">
        <v>350</v>
      </c>
      <c r="E1105" s="81" t="s">
        <v>223</v>
      </c>
      <c r="F1105" s="81" t="s">
        <v>351</v>
      </c>
      <c r="G1105" s="81" t="s">
        <v>352</v>
      </c>
      <c r="H1105" s="81" t="s">
        <v>300</v>
      </c>
      <c r="I1105" s="81" t="s">
        <v>223</v>
      </c>
      <c r="J1105" s="81" t="s">
        <v>223</v>
      </c>
    </row>
    <row r="1106" spans="1:10" x14ac:dyDescent="0.2">
      <c r="A1106" s="79">
        <v>44693</v>
      </c>
      <c r="B1106" s="76">
        <v>44636</v>
      </c>
      <c r="C1106" s="80">
        <v>1</v>
      </c>
      <c r="D1106" s="81" t="s">
        <v>350</v>
      </c>
      <c r="E1106" s="81" t="s">
        <v>223</v>
      </c>
      <c r="F1106" s="81" t="s">
        <v>351</v>
      </c>
      <c r="G1106" s="81" t="s">
        <v>352</v>
      </c>
      <c r="H1106" s="81" t="s">
        <v>300</v>
      </c>
      <c r="I1106" s="81" t="s">
        <v>223</v>
      </c>
      <c r="J1106" s="81" t="s">
        <v>223</v>
      </c>
    </row>
    <row r="1107" spans="1:10" x14ac:dyDescent="0.2">
      <c r="A1107" s="79">
        <v>44693</v>
      </c>
      <c r="B1107" s="76">
        <v>44642</v>
      </c>
      <c r="C1107" s="80">
        <v>1</v>
      </c>
      <c r="D1107" s="81" t="s">
        <v>350</v>
      </c>
      <c r="E1107" s="81" t="s">
        <v>223</v>
      </c>
      <c r="F1107" s="81" t="s">
        <v>351</v>
      </c>
      <c r="G1107" s="81" t="s">
        <v>352</v>
      </c>
      <c r="H1107" s="81" t="s">
        <v>300</v>
      </c>
      <c r="I1107" s="81" t="s">
        <v>223</v>
      </c>
      <c r="J1107" s="81" t="s">
        <v>223</v>
      </c>
    </row>
    <row r="1108" spans="1:10" x14ac:dyDescent="0.2">
      <c r="A1108" s="79">
        <v>44693</v>
      </c>
      <c r="B1108" s="76">
        <v>44643</v>
      </c>
      <c r="C1108" s="80">
        <v>1</v>
      </c>
      <c r="D1108" s="81" t="s">
        <v>350</v>
      </c>
      <c r="E1108" s="81" t="s">
        <v>223</v>
      </c>
      <c r="F1108" s="81" t="s">
        <v>351</v>
      </c>
      <c r="G1108" s="81" t="s">
        <v>352</v>
      </c>
      <c r="H1108" s="81" t="s">
        <v>300</v>
      </c>
      <c r="I1108" s="81" t="s">
        <v>223</v>
      </c>
      <c r="J1108" s="81" t="s">
        <v>223</v>
      </c>
    </row>
    <row r="1109" spans="1:10" x14ac:dyDescent="0.2">
      <c r="A1109" s="79">
        <v>44693</v>
      </c>
      <c r="B1109" s="76">
        <v>44644</v>
      </c>
      <c r="C1109" s="80">
        <v>2</v>
      </c>
      <c r="D1109" s="81" t="s">
        <v>350</v>
      </c>
      <c r="E1109" s="81" t="s">
        <v>223</v>
      </c>
      <c r="F1109" s="81" t="s">
        <v>351</v>
      </c>
      <c r="G1109" s="81" t="s">
        <v>352</v>
      </c>
      <c r="H1109" s="81" t="s">
        <v>300</v>
      </c>
      <c r="I1109" s="81" t="s">
        <v>223</v>
      </c>
      <c r="J1109" s="81" t="s">
        <v>223</v>
      </c>
    </row>
    <row r="1110" spans="1:10" x14ac:dyDescent="0.2">
      <c r="A1110" s="79">
        <v>44693</v>
      </c>
      <c r="B1110" s="76">
        <v>44648</v>
      </c>
      <c r="C1110" s="80">
        <v>1</v>
      </c>
      <c r="D1110" s="81" t="s">
        <v>350</v>
      </c>
      <c r="E1110" s="81" t="s">
        <v>223</v>
      </c>
      <c r="F1110" s="81" t="s">
        <v>351</v>
      </c>
      <c r="G1110" s="81" t="s">
        <v>352</v>
      </c>
      <c r="H1110" s="81" t="s">
        <v>300</v>
      </c>
      <c r="I1110" s="81" t="s">
        <v>223</v>
      </c>
      <c r="J1110" s="81" t="s">
        <v>223</v>
      </c>
    </row>
    <row r="1111" spans="1:10" x14ac:dyDescent="0.2">
      <c r="A1111" s="79">
        <v>44693</v>
      </c>
      <c r="B1111" s="76">
        <v>44649</v>
      </c>
      <c r="C1111" s="80">
        <v>1</v>
      </c>
      <c r="D1111" s="81" t="s">
        <v>350</v>
      </c>
      <c r="E1111" s="81" t="s">
        <v>223</v>
      </c>
      <c r="F1111" s="81" t="s">
        <v>351</v>
      </c>
      <c r="G1111" s="81" t="s">
        <v>352</v>
      </c>
      <c r="H1111" s="81" t="s">
        <v>300</v>
      </c>
      <c r="I1111" s="81" t="s">
        <v>223</v>
      </c>
      <c r="J1111" s="81" t="s">
        <v>223</v>
      </c>
    </row>
    <row r="1112" spans="1:10" x14ac:dyDescent="0.2">
      <c r="A1112" s="79">
        <v>44693</v>
      </c>
      <c r="B1112" s="76">
        <v>44650</v>
      </c>
      <c r="C1112" s="80">
        <v>1</v>
      </c>
      <c r="D1112" s="81" t="s">
        <v>350</v>
      </c>
      <c r="E1112" s="81" t="s">
        <v>223</v>
      </c>
      <c r="F1112" s="81" t="s">
        <v>351</v>
      </c>
      <c r="G1112" s="81" t="s">
        <v>352</v>
      </c>
      <c r="H1112" s="81" t="s">
        <v>300</v>
      </c>
      <c r="I1112" s="81" t="s">
        <v>223</v>
      </c>
      <c r="J1112" s="81" t="s">
        <v>223</v>
      </c>
    </row>
    <row r="1113" spans="1:10" x14ac:dyDescent="0.2">
      <c r="A1113" s="79">
        <v>44693</v>
      </c>
      <c r="B1113" s="76">
        <v>44651</v>
      </c>
      <c r="C1113" s="80">
        <v>1</v>
      </c>
      <c r="D1113" s="81" t="s">
        <v>350</v>
      </c>
      <c r="E1113" s="81" t="s">
        <v>223</v>
      </c>
      <c r="F1113" s="81" t="s">
        <v>351</v>
      </c>
      <c r="G1113" s="81" t="s">
        <v>352</v>
      </c>
      <c r="H1113" s="81" t="s">
        <v>300</v>
      </c>
      <c r="I1113" s="81" t="s">
        <v>223</v>
      </c>
      <c r="J1113" s="81" t="s">
        <v>223</v>
      </c>
    </row>
    <row r="1114" spans="1:10" x14ac:dyDescent="0.2">
      <c r="A1114" s="79">
        <v>44693</v>
      </c>
      <c r="B1114" s="76">
        <v>44652</v>
      </c>
      <c r="C1114" s="80">
        <v>1</v>
      </c>
      <c r="D1114" s="81" t="s">
        <v>350</v>
      </c>
      <c r="E1114" s="81" t="s">
        <v>223</v>
      </c>
      <c r="F1114" s="81" t="s">
        <v>351</v>
      </c>
      <c r="G1114" s="81" t="s">
        <v>352</v>
      </c>
      <c r="H1114" s="81" t="s">
        <v>300</v>
      </c>
      <c r="I1114" s="81" t="s">
        <v>223</v>
      </c>
      <c r="J1114" s="81" t="s">
        <v>223</v>
      </c>
    </row>
    <row r="1115" spans="1:10" x14ac:dyDescent="0.2">
      <c r="A1115" s="79">
        <v>44693</v>
      </c>
      <c r="B1115" s="76">
        <v>44657</v>
      </c>
      <c r="C1115" s="80">
        <v>2</v>
      </c>
      <c r="D1115" s="81" t="s">
        <v>350</v>
      </c>
      <c r="E1115" s="81" t="s">
        <v>223</v>
      </c>
      <c r="F1115" s="81" t="s">
        <v>351</v>
      </c>
      <c r="G1115" s="81" t="s">
        <v>352</v>
      </c>
      <c r="H1115" s="81" t="s">
        <v>300</v>
      </c>
      <c r="I1115" s="81" t="s">
        <v>223</v>
      </c>
      <c r="J1115" s="81" t="s">
        <v>223</v>
      </c>
    </row>
    <row r="1116" spans="1:10" x14ac:dyDescent="0.2">
      <c r="A1116" s="79">
        <v>44693</v>
      </c>
      <c r="B1116" s="76">
        <v>44658</v>
      </c>
      <c r="C1116" s="80">
        <v>2</v>
      </c>
      <c r="D1116" s="81" t="s">
        <v>350</v>
      </c>
      <c r="E1116" s="81" t="s">
        <v>223</v>
      </c>
      <c r="F1116" s="81" t="s">
        <v>351</v>
      </c>
      <c r="G1116" s="81" t="s">
        <v>352</v>
      </c>
      <c r="H1116" s="81" t="s">
        <v>300</v>
      </c>
      <c r="I1116" s="81" t="s">
        <v>223</v>
      </c>
      <c r="J1116" s="81" t="s">
        <v>223</v>
      </c>
    </row>
    <row r="1117" spans="1:10" x14ac:dyDescent="0.2">
      <c r="A1117" s="79">
        <v>44693</v>
      </c>
      <c r="B1117" s="76">
        <v>44659</v>
      </c>
      <c r="C1117" s="80">
        <v>3</v>
      </c>
      <c r="D1117" s="81" t="s">
        <v>350</v>
      </c>
      <c r="E1117" s="81" t="s">
        <v>223</v>
      </c>
      <c r="F1117" s="81" t="s">
        <v>351</v>
      </c>
      <c r="G1117" s="81" t="s">
        <v>352</v>
      </c>
      <c r="H1117" s="81" t="s">
        <v>300</v>
      </c>
      <c r="I1117" s="81" t="s">
        <v>223</v>
      </c>
      <c r="J1117" s="81" t="s">
        <v>223</v>
      </c>
    </row>
    <row r="1118" spans="1:10" x14ac:dyDescent="0.2">
      <c r="A1118" s="79">
        <v>44693</v>
      </c>
      <c r="B1118" s="76">
        <v>44670</v>
      </c>
      <c r="C1118" s="80">
        <v>2</v>
      </c>
      <c r="D1118" s="81" t="s">
        <v>350</v>
      </c>
      <c r="E1118" s="81" t="s">
        <v>223</v>
      </c>
      <c r="F1118" s="81" t="s">
        <v>351</v>
      </c>
      <c r="G1118" s="81" t="s">
        <v>352</v>
      </c>
      <c r="H1118" s="81" t="s">
        <v>300</v>
      </c>
      <c r="I1118" s="81" t="s">
        <v>223</v>
      </c>
      <c r="J1118" s="81" t="s">
        <v>223</v>
      </c>
    </row>
    <row r="1119" spans="1:10" x14ac:dyDescent="0.2">
      <c r="A1119" s="79">
        <v>44693</v>
      </c>
      <c r="B1119" s="76">
        <v>44672</v>
      </c>
      <c r="C1119" s="80">
        <v>1</v>
      </c>
      <c r="D1119" s="81" t="s">
        <v>350</v>
      </c>
      <c r="E1119" s="81" t="s">
        <v>223</v>
      </c>
      <c r="F1119" s="81" t="s">
        <v>351</v>
      </c>
      <c r="G1119" s="81" t="s">
        <v>352</v>
      </c>
      <c r="H1119" s="81" t="s">
        <v>300</v>
      </c>
      <c r="I1119" s="81" t="s">
        <v>223</v>
      </c>
      <c r="J1119" s="81" t="s">
        <v>223</v>
      </c>
    </row>
    <row r="1120" spans="1:10" x14ac:dyDescent="0.2">
      <c r="A1120" s="79">
        <v>44693</v>
      </c>
      <c r="B1120" s="76">
        <v>44676</v>
      </c>
      <c r="C1120" s="80">
        <v>1</v>
      </c>
      <c r="D1120" s="81" t="s">
        <v>350</v>
      </c>
      <c r="E1120" s="81" t="s">
        <v>223</v>
      </c>
      <c r="F1120" s="81" t="s">
        <v>351</v>
      </c>
      <c r="G1120" s="81" t="s">
        <v>352</v>
      </c>
      <c r="H1120" s="81" t="s">
        <v>300</v>
      </c>
      <c r="I1120" s="81" t="s">
        <v>223</v>
      </c>
      <c r="J1120" s="81" t="s">
        <v>223</v>
      </c>
    </row>
    <row r="1121" spans="1:10" x14ac:dyDescent="0.2">
      <c r="A1121" s="79">
        <v>44693</v>
      </c>
      <c r="B1121" s="76">
        <v>44677</v>
      </c>
      <c r="C1121" s="80">
        <v>3</v>
      </c>
      <c r="D1121" s="81" t="s">
        <v>350</v>
      </c>
      <c r="E1121" s="81" t="s">
        <v>223</v>
      </c>
      <c r="F1121" s="81" t="s">
        <v>351</v>
      </c>
      <c r="G1121" s="81" t="s">
        <v>352</v>
      </c>
      <c r="H1121" s="81" t="s">
        <v>300</v>
      </c>
      <c r="I1121" s="81" t="s">
        <v>223</v>
      </c>
      <c r="J1121" s="81" t="s">
        <v>223</v>
      </c>
    </row>
    <row r="1122" spans="1:10" x14ac:dyDescent="0.2">
      <c r="A1122" s="79">
        <v>44693</v>
      </c>
      <c r="B1122" s="76">
        <v>44679</v>
      </c>
      <c r="C1122" s="80">
        <v>1</v>
      </c>
      <c r="D1122" s="81" t="s">
        <v>350</v>
      </c>
      <c r="E1122" s="81" t="s">
        <v>223</v>
      </c>
      <c r="F1122" s="81" t="s">
        <v>351</v>
      </c>
      <c r="G1122" s="81" t="s">
        <v>352</v>
      </c>
      <c r="H1122" s="81" t="s">
        <v>300</v>
      </c>
      <c r="I1122" s="81" t="s">
        <v>223</v>
      </c>
      <c r="J1122" s="81" t="s">
        <v>223</v>
      </c>
    </row>
    <row r="1123" spans="1:10" x14ac:dyDescent="0.2">
      <c r="A1123" s="79">
        <v>44693</v>
      </c>
      <c r="B1123" s="76">
        <v>44680</v>
      </c>
      <c r="C1123" s="80">
        <v>3</v>
      </c>
      <c r="D1123" s="81" t="s">
        <v>350</v>
      </c>
      <c r="E1123" s="81" t="s">
        <v>223</v>
      </c>
      <c r="F1123" s="81" t="s">
        <v>351</v>
      </c>
      <c r="G1123" s="81" t="s">
        <v>352</v>
      </c>
      <c r="H1123" s="81" t="s">
        <v>300</v>
      </c>
      <c r="I1123" s="81" t="s">
        <v>223</v>
      </c>
      <c r="J1123" s="81" t="s">
        <v>223</v>
      </c>
    </row>
    <row r="1124" spans="1:10" x14ac:dyDescent="0.2">
      <c r="A1124" s="79">
        <v>44693</v>
      </c>
      <c r="B1124" s="76">
        <v>44684</v>
      </c>
      <c r="C1124" s="80">
        <v>3</v>
      </c>
      <c r="D1124" s="81" t="s">
        <v>350</v>
      </c>
      <c r="E1124" s="81" t="s">
        <v>223</v>
      </c>
      <c r="F1124" s="81" t="s">
        <v>351</v>
      </c>
      <c r="G1124" s="81" t="s">
        <v>352</v>
      </c>
      <c r="H1124" s="81" t="s">
        <v>300</v>
      </c>
      <c r="I1124" s="81" t="s">
        <v>223</v>
      </c>
      <c r="J1124" s="81" t="s">
        <v>223</v>
      </c>
    </row>
    <row r="1125" spans="1:10" x14ac:dyDescent="0.2">
      <c r="A1125" s="79">
        <v>44693</v>
      </c>
      <c r="B1125" s="76">
        <v>44693</v>
      </c>
      <c r="C1125" s="80">
        <v>4</v>
      </c>
      <c r="D1125" s="81" t="s">
        <v>350</v>
      </c>
      <c r="E1125" s="81" t="s">
        <v>223</v>
      </c>
      <c r="F1125" s="81" t="s">
        <v>351</v>
      </c>
      <c r="G1125" s="81" t="s">
        <v>352</v>
      </c>
      <c r="H1125" s="81" t="s">
        <v>300</v>
      </c>
      <c r="I1125" s="81" t="s">
        <v>223</v>
      </c>
      <c r="J1125" s="81" t="s">
        <v>223</v>
      </c>
    </row>
    <row r="1126" spans="1:10" x14ac:dyDescent="0.2">
      <c r="A1126" s="79">
        <v>44694</v>
      </c>
      <c r="B1126" s="76">
        <v>44694</v>
      </c>
      <c r="C1126" s="80">
        <v>4</v>
      </c>
      <c r="D1126" s="81" t="s">
        <v>350</v>
      </c>
      <c r="E1126" s="81" t="s">
        <v>223</v>
      </c>
      <c r="F1126" s="81" t="s">
        <v>351</v>
      </c>
      <c r="G1126" s="81" t="s">
        <v>352</v>
      </c>
      <c r="H1126" s="81" t="s">
        <v>300</v>
      </c>
      <c r="I1126" s="81" t="s">
        <v>223</v>
      </c>
      <c r="J1126" s="81" t="s">
        <v>223</v>
      </c>
    </row>
    <row r="1127" spans="1:10" x14ac:dyDescent="0.2">
      <c r="A1127" s="79">
        <v>44697</v>
      </c>
      <c r="B1127" s="76">
        <v>44697</v>
      </c>
      <c r="C1127" s="80">
        <v>4</v>
      </c>
      <c r="D1127" s="81" t="s">
        <v>350</v>
      </c>
      <c r="E1127" s="81" t="s">
        <v>223</v>
      </c>
      <c r="F1127" s="81" t="s">
        <v>351</v>
      </c>
      <c r="G1127" s="81" t="s">
        <v>352</v>
      </c>
      <c r="H1127" s="81" t="s">
        <v>300</v>
      </c>
      <c r="I1127" s="81" t="s">
        <v>223</v>
      </c>
      <c r="J1127" s="81" t="s">
        <v>223</v>
      </c>
    </row>
    <row r="1128" spans="1:10" x14ac:dyDescent="0.2">
      <c r="A1128" s="79">
        <v>44698</v>
      </c>
      <c r="B1128" s="76">
        <v>44698</v>
      </c>
      <c r="C1128" s="80">
        <v>4</v>
      </c>
      <c r="D1128" s="81" t="s">
        <v>350</v>
      </c>
      <c r="E1128" s="81" t="s">
        <v>223</v>
      </c>
      <c r="F1128" s="81" t="s">
        <v>351</v>
      </c>
      <c r="G1128" s="81" t="s">
        <v>352</v>
      </c>
      <c r="H1128" s="81" t="s">
        <v>300</v>
      </c>
      <c r="I1128" s="81" t="s">
        <v>223</v>
      </c>
      <c r="J1128" s="81" t="s">
        <v>223</v>
      </c>
    </row>
    <row r="1129" spans="1:10" x14ac:dyDescent="0.2">
      <c r="A1129" s="79">
        <v>44699</v>
      </c>
      <c r="B1129" s="76">
        <v>44699</v>
      </c>
      <c r="C1129" s="80">
        <v>4</v>
      </c>
      <c r="D1129" s="81" t="s">
        <v>350</v>
      </c>
      <c r="E1129" s="81" t="s">
        <v>223</v>
      </c>
      <c r="F1129" s="81" t="s">
        <v>351</v>
      </c>
      <c r="G1129" s="81" t="s">
        <v>352</v>
      </c>
      <c r="H1129" s="81" t="s">
        <v>300</v>
      </c>
      <c r="I1129" s="81" t="s">
        <v>223</v>
      </c>
      <c r="J1129" s="81" t="s">
        <v>223</v>
      </c>
    </row>
    <row r="1130" spans="1:10" x14ac:dyDescent="0.2">
      <c r="A1130" s="79">
        <v>44700</v>
      </c>
      <c r="B1130" s="76">
        <v>44700</v>
      </c>
      <c r="C1130" s="80">
        <v>4</v>
      </c>
      <c r="D1130" s="81" t="s">
        <v>350</v>
      </c>
      <c r="E1130" s="81" t="s">
        <v>223</v>
      </c>
      <c r="F1130" s="81" t="s">
        <v>351</v>
      </c>
      <c r="G1130" s="81" t="s">
        <v>352</v>
      </c>
      <c r="H1130" s="81" t="s">
        <v>300</v>
      </c>
      <c r="I1130" s="81" t="s">
        <v>223</v>
      </c>
      <c r="J1130" s="81" t="s">
        <v>223</v>
      </c>
    </row>
    <row r="1131" spans="1:10" x14ac:dyDescent="0.2">
      <c r="A1131" s="79">
        <v>44701</v>
      </c>
      <c r="B1131" s="76">
        <v>44701</v>
      </c>
      <c r="C1131" s="80">
        <v>4</v>
      </c>
      <c r="D1131" s="81" t="s">
        <v>350</v>
      </c>
      <c r="E1131" s="81" t="s">
        <v>223</v>
      </c>
      <c r="F1131" s="81" t="s">
        <v>351</v>
      </c>
      <c r="G1131" s="81" t="s">
        <v>352</v>
      </c>
      <c r="H1131" s="81" t="s">
        <v>300</v>
      </c>
      <c r="I1131" s="81" t="s">
        <v>223</v>
      </c>
      <c r="J1131" s="81" t="s">
        <v>223</v>
      </c>
    </row>
    <row r="1132" spans="1:10" x14ac:dyDescent="0.2">
      <c r="A1132" s="79">
        <v>44712</v>
      </c>
      <c r="B1132" s="76">
        <v>44704</v>
      </c>
      <c r="C1132" s="80">
        <v>8</v>
      </c>
      <c r="D1132" s="81" t="s">
        <v>350</v>
      </c>
      <c r="E1132" s="81" t="s">
        <v>223</v>
      </c>
      <c r="F1132" s="81" t="s">
        <v>351</v>
      </c>
      <c r="G1132" s="81" t="s">
        <v>352</v>
      </c>
      <c r="H1132" s="81" t="s">
        <v>300</v>
      </c>
      <c r="I1132" s="81" t="s">
        <v>223</v>
      </c>
      <c r="J1132" s="81" t="s">
        <v>223</v>
      </c>
    </row>
    <row r="1133" spans="1:10" x14ac:dyDescent="0.2">
      <c r="A1133" s="79">
        <v>44712</v>
      </c>
      <c r="B1133" s="76">
        <v>44706</v>
      </c>
      <c r="C1133" s="80">
        <v>8</v>
      </c>
      <c r="D1133" s="81" t="s">
        <v>350</v>
      </c>
      <c r="E1133" s="81" t="s">
        <v>223</v>
      </c>
      <c r="F1133" s="81" t="s">
        <v>351</v>
      </c>
      <c r="G1133" s="81" t="s">
        <v>352</v>
      </c>
      <c r="H1133" s="81" t="s">
        <v>300</v>
      </c>
      <c r="I1133" s="81" t="s">
        <v>223</v>
      </c>
      <c r="J1133" s="81" t="s">
        <v>223</v>
      </c>
    </row>
    <row r="1134" spans="1:10" x14ac:dyDescent="0.2">
      <c r="A1134" s="79">
        <v>44712</v>
      </c>
      <c r="B1134" s="76">
        <v>44708</v>
      </c>
      <c r="C1134" s="80">
        <v>8</v>
      </c>
      <c r="D1134" s="81" t="s">
        <v>350</v>
      </c>
      <c r="E1134" s="81" t="s">
        <v>223</v>
      </c>
      <c r="F1134" s="81" t="s">
        <v>351</v>
      </c>
      <c r="G1134" s="81" t="s">
        <v>352</v>
      </c>
      <c r="H1134" s="81" t="s">
        <v>300</v>
      </c>
      <c r="I1134" s="81" t="s">
        <v>223</v>
      </c>
      <c r="J1134" s="81" t="s">
        <v>223</v>
      </c>
    </row>
    <row r="1135" spans="1:10" x14ac:dyDescent="0.2">
      <c r="A1135" s="79">
        <v>44712</v>
      </c>
      <c r="B1135" s="76">
        <v>44712</v>
      </c>
      <c r="C1135" s="80">
        <v>8</v>
      </c>
      <c r="D1135" s="81" t="s">
        <v>350</v>
      </c>
      <c r="E1135" s="81" t="s">
        <v>223</v>
      </c>
      <c r="F1135" s="81" t="s">
        <v>351</v>
      </c>
      <c r="G1135" s="81" t="s">
        <v>352</v>
      </c>
      <c r="H1135" s="81" t="s">
        <v>300</v>
      </c>
      <c r="I1135" s="81" t="s">
        <v>223</v>
      </c>
      <c r="J1135" s="81" t="s">
        <v>223</v>
      </c>
    </row>
    <row r="1136" spans="1:10" x14ac:dyDescent="0.2">
      <c r="A1136" s="79">
        <v>44747</v>
      </c>
      <c r="B1136" s="76">
        <v>44739</v>
      </c>
      <c r="C1136" s="80">
        <v>4</v>
      </c>
      <c r="D1136" s="81" t="s">
        <v>350</v>
      </c>
      <c r="E1136" s="81" t="s">
        <v>223</v>
      </c>
      <c r="F1136" s="81" t="s">
        <v>351</v>
      </c>
      <c r="G1136" s="81" t="s">
        <v>352</v>
      </c>
      <c r="H1136" s="81" t="s">
        <v>300</v>
      </c>
      <c r="I1136" s="81" t="s">
        <v>223</v>
      </c>
      <c r="J1136" s="81" t="s">
        <v>223</v>
      </c>
    </row>
    <row r="1137" spans="1:10" x14ac:dyDescent="0.2">
      <c r="A1137" s="79">
        <v>44747</v>
      </c>
      <c r="B1137" s="76">
        <v>44740</v>
      </c>
      <c r="C1137" s="80">
        <v>4</v>
      </c>
      <c r="D1137" s="81" t="s">
        <v>350</v>
      </c>
      <c r="E1137" s="81" t="s">
        <v>223</v>
      </c>
      <c r="F1137" s="81" t="s">
        <v>351</v>
      </c>
      <c r="G1137" s="81" t="s">
        <v>352</v>
      </c>
      <c r="H1137" s="81" t="s">
        <v>300</v>
      </c>
      <c r="I1137" s="81" t="s">
        <v>223</v>
      </c>
      <c r="J1137" s="81" t="s">
        <v>223</v>
      </c>
    </row>
    <row r="1138" spans="1:10" x14ac:dyDescent="0.2">
      <c r="A1138" s="79">
        <v>44747</v>
      </c>
      <c r="B1138" s="76">
        <v>44741</v>
      </c>
      <c r="C1138" s="80">
        <v>4</v>
      </c>
      <c r="D1138" s="81" t="s">
        <v>350</v>
      </c>
      <c r="E1138" s="81" t="s">
        <v>223</v>
      </c>
      <c r="F1138" s="81" t="s">
        <v>351</v>
      </c>
      <c r="G1138" s="81" t="s">
        <v>352</v>
      </c>
      <c r="H1138" s="81" t="s">
        <v>300</v>
      </c>
      <c r="I1138" s="81" t="s">
        <v>223</v>
      </c>
      <c r="J1138" s="81" t="s">
        <v>223</v>
      </c>
    </row>
    <row r="1139" spans="1:10" x14ac:dyDescent="0.2">
      <c r="A1139" s="79">
        <v>44747</v>
      </c>
      <c r="B1139" s="76">
        <v>44742</v>
      </c>
      <c r="C1139" s="80">
        <v>2</v>
      </c>
      <c r="D1139" s="81" t="s">
        <v>350</v>
      </c>
      <c r="E1139" s="81" t="s">
        <v>223</v>
      </c>
      <c r="F1139" s="81" t="s">
        <v>351</v>
      </c>
      <c r="G1139" s="81" t="s">
        <v>352</v>
      </c>
      <c r="H1139" s="81" t="s">
        <v>300</v>
      </c>
      <c r="I1139" s="81" t="s">
        <v>223</v>
      </c>
      <c r="J1139" s="81" t="s">
        <v>223</v>
      </c>
    </row>
    <row r="1140" spans="1:10" x14ac:dyDescent="0.2">
      <c r="A1140" s="79">
        <v>44767</v>
      </c>
      <c r="B1140" s="76">
        <v>44761</v>
      </c>
      <c r="C1140" s="80">
        <v>8</v>
      </c>
      <c r="D1140" s="81" t="s">
        <v>350</v>
      </c>
      <c r="E1140" s="81" t="s">
        <v>223</v>
      </c>
      <c r="F1140" s="81" t="s">
        <v>351</v>
      </c>
      <c r="G1140" s="81" t="s">
        <v>352</v>
      </c>
      <c r="H1140" s="81" t="s">
        <v>300</v>
      </c>
      <c r="I1140" s="81" t="s">
        <v>223</v>
      </c>
      <c r="J1140" s="81" t="s">
        <v>223</v>
      </c>
    </row>
    <row r="1141" spans="1:10" x14ac:dyDescent="0.2">
      <c r="A1141" s="79">
        <v>44791</v>
      </c>
      <c r="B1141" s="76">
        <v>44789</v>
      </c>
      <c r="C1141" s="80">
        <v>1</v>
      </c>
      <c r="D1141" s="81" t="s">
        <v>350</v>
      </c>
      <c r="E1141" s="81" t="s">
        <v>223</v>
      </c>
      <c r="F1141" s="81" t="s">
        <v>351</v>
      </c>
      <c r="G1141" s="81" t="s">
        <v>352</v>
      </c>
      <c r="H1141" s="81" t="s">
        <v>300</v>
      </c>
      <c r="I1141" s="81" t="s">
        <v>223</v>
      </c>
      <c r="J1141" s="81" t="s">
        <v>223</v>
      </c>
    </row>
    <row r="1142" spans="1:10" x14ac:dyDescent="0.2">
      <c r="A1142" s="79">
        <v>44791</v>
      </c>
      <c r="B1142" s="76">
        <v>44790</v>
      </c>
      <c r="C1142" s="80">
        <v>2</v>
      </c>
      <c r="D1142" s="81" t="s">
        <v>350</v>
      </c>
      <c r="E1142" s="81" t="s">
        <v>223</v>
      </c>
      <c r="F1142" s="81" t="s">
        <v>351</v>
      </c>
      <c r="G1142" s="81" t="s">
        <v>352</v>
      </c>
      <c r="H1142" s="81" t="s">
        <v>300</v>
      </c>
      <c r="I1142" s="81" t="s">
        <v>223</v>
      </c>
      <c r="J1142" s="81" t="s">
        <v>223</v>
      </c>
    </row>
    <row r="1143" spans="1:10" x14ac:dyDescent="0.2">
      <c r="A1143" s="79">
        <v>44791</v>
      </c>
      <c r="B1143" s="76">
        <v>44791</v>
      </c>
      <c r="C1143" s="80">
        <v>4</v>
      </c>
      <c r="D1143" s="81" t="s">
        <v>350</v>
      </c>
      <c r="E1143" s="81" t="s">
        <v>223</v>
      </c>
      <c r="F1143" s="81" t="s">
        <v>351</v>
      </c>
      <c r="G1143" s="81" t="s">
        <v>352</v>
      </c>
      <c r="H1143" s="81" t="s">
        <v>300</v>
      </c>
      <c r="I1143" s="81" t="s">
        <v>223</v>
      </c>
      <c r="J1143" s="81" t="s">
        <v>223</v>
      </c>
    </row>
    <row r="1144" spans="1:10" x14ac:dyDescent="0.2">
      <c r="A1144" s="79">
        <v>44798</v>
      </c>
      <c r="B1144" s="76">
        <v>44798</v>
      </c>
      <c r="C1144" s="80">
        <v>2</v>
      </c>
      <c r="D1144" s="81" t="s">
        <v>350</v>
      </c>
      <c r="E1144" s="81" t="s">
        <v>223</v>
      </c>
      <c r="F1144" s="81" t="s">
        <v>351</v>
      </c>
      <c r="G1144" s="81" t="s">
        <v>352</v>
      </c>
      <c r="H1144" s="81" t="s">
        <v>300</v>
      </c>
      <c r="I1144" s="81" t="s">
        <v>223</v>
      </c>
      <c r="J1144" s="81" t="s">
        <v>223</v>
      </c>
    </row>
    <row r="1145" spans="1:10" x14ac:dyDescent="0.2">
      <c r="A1145" s="79">
        <v>44762</v>
      </c>
      <c r="B1145" s="76">
        <v>44736</v>
      </c>
      <c r="C1145" s="80">
        <v>2</v>
      </c>
      <c r="D1145" s="81" t="s">
        <v>368</v>
      </c>
      <c r="E1145" s="81" t="s">
        <v>223</v>
      </c>
      <c r="F1145" s="81" t="s">
        <v>341</v>
      </c>
      <c r="G1145" s="81" t="s">
        <v>342</v>
      </c>
      <c r="H1145" s="81" t="s">
        <v>299</v>
      </c>
      <c r="I1145" s="81" t="s">
        <v>223</v>
      </c>
      <c r="J1145" s="81" t="s">
        <v>223</v>
      </c>
    </row>
    <row r="1146" spans="1:10" x14ac:dyDescent="0.2">
      <c r="A1146" s="79">
        <v>44762</v>
      </c>
      <c r="B1146" s="76">
        <v>44740</v>
      </c>
      <c r="C1146" s="80">
        <v>2</v>
      </c>
      <c r="D1146" s="81" t="s">
        <v>368</v>
      </c>
      <c r="E1146" s="81" t="s">
        <v>223</v>
      </c>
      <c r="F1146" s="81" t="s">
        <v>341</v>
      </c>
      <c r="G1146" s="81" t="s">
        <v>342</v>
      </c>
      <c r="H1146" s="81" t="s">
        <v>299</v>
      </c>
      <c r="I1146" s="81" t="s">
        <v>223</v>
      </c>
      <c r="J1146" s="81" t="s">
        <v>223</v>
      </c>
    </row>
    <row r="1147" spans="1:10" x14ac:dyDescent="0.2">
      <c r="A1147" s="79">
        <v>44762</v>
      </c>
      <c r="B1147" s="76">
        <v>44741</v>
      </c>
      <c r="C1147" s="80">
        <v>4</v>
      </c>
      <c r="D1147" s="81" t="s">
        <v>368</v>
      </c>
      <c r="E1147" s="81" t="s">
        <v>223</v>
      </c>
      <c r="F1147" s="81" t="s">
        <v>341</v>
      </c>
      <c r="G1147" s="81" t="s">
        <v>342</v>
      </c>
      <c r="H1147" s="81" t="s">
        <v>299</v>
      </c>
      <c r="I1147" s="81" t="s">
        <v>223</v>
      </c>
      <c r="J1147" s="81" t="s">
        <v>223</v>
      </c>
    </row>
    <row r="1148" spans="1:10" x14ac:dyDescent="0.2">
      <c r="A1148" s="79">
        <v>44762</v>
      </c>
      <c r="B1148" s="76">
        <v>44742</v>
      </c>
      <c r="C1148" s="80">
        <v>1</v>
      </c>
      <c r="D1148" s="81" t="s">
        <v>368</v>
      </c>
      <c r="E1148" s="81" t="s">
        <v>223</v>
      </c>
      <c r="F1148" s="81" t="s">
        <v>341</v>
      </c>
      <c r="G1148" s="81" t="s">
        <v>342</v>
      </c>
      <c r="H1148" s="81" t="s">
        <v>299</v>
      </c>
      <c r="I1148" s="81" t="s">
        <v>223</v>
      </c>
      <c r="J1148" s="81" t="s">
        <v>223</v>
      </c>
    </row>
    <row r="1149" spans="1:10" x14ac:dyDescent="0.2">
      <c r="A1149" s="79">
        <v>44762</v>
      </c>
      <c r="B1149" s="76">
        <v>44747</v>
      </c>
      <c r="C1149" s="80">
        <v>2</v>
      </c>
      <c r="D1149" s="81" t="s">
        <v>368</v>
      </c>
      <c r="E1149" s="81" t="s">
        <v>223</v>
      </c>
      <c r="F1149" s="81" t="s">
        <v>341</v>
      </c>
      <c r="G1149" s="81" t="s">
        <v>342</v>
      </c>
      <c r="H1149" s="81" t="s">
        <v>299</v>
      </c>
      <c r="I1149" s="81" t="s">
        <v>223</v>
      </c>
      <c r="J1149" s="81" t="s">
        <v>223</v>
      </c>
    </row>
    <row r="1150" spans="1:10" x14ac:dyDescent="0.2">
      <c r="A1150" s="79">
        <v>44762</v>
      </c>
      <c r="B1150" s="76">
        <v>44748</v>
      </c>
      <c r="C1150" s="80">
        <v>4</v>
      </c>
      <c r="D1150" s="81" t="s">
        <v>368</v>
      </c>
      <c r="E1150" s="81" t="s">
        <v>223</v>
      </c>
      <c r="F1150" s="81" t="s">
        <v>341</v>
      </c>
      <c r="G1150" s="81" t="s">
        <v>342</v>
      </c>
      <c r="H1150" s="81" t="s">
        <v>299</v>
      </c>
      <c r="I1150" s="81" t="s">
        <v>223</v>
      </c>
      <c r="J1150" s="81" t="s">
        <v>223</v>
      </c>
    </row>
    <row r="1151" spans="1:10" x14ac:dyDescent="0.2">
      <c r="A1151" s="79">
        <v>44762</v>
      </c>
      <c r="B1151" s="76">
        <v>44749</v>
      </c>
      <c r="C1151" s="80">
        <v>2</v>
      </c>
      <c r="D1151" s="81" t="s">
        <v>368</v>
      </c>
      <c r="E1151" s="81" t="s">
        <v>223</v>
      </c>
      <c r="F1151" s="81" t="s">
        <v>341</v>
      </c>
      <c r="G1151" s="81" t="s">
        <v>342</v>
      </c>
      <c r="H1151" s="81" t="s">
        <v>299</v>
      </c>
      <c r="I1151" s="81" t="s">
        <v>223</v>
      </c>
      <c r="J1151" s="81" t="s">
        <v>223</v>
      </c>
    </row>
    <row r="1152" spans="1:10" x14ac:dyDescent="0.2">
      <c r="A1152" s="79">
        <v>44762</v>
      </c>
      <c r="B1152" s="76">
        <v>44750</v>
      </c>
      <c r="C1152" s="80">
        <v>2</v>
      </c>
      <c r="D1152" s="81" t="s">
        <v>368</v>
      </c>
      <c r="E1152" s="81" t="s">
        <v>223</v>
      </c>
      <c r="F1152" s="81" t="s">
        <v>341</v>
      </c>
      <c r="G1152" s="81" t="s">
        <v>342</v>
      </c>
      <c r="H1152" s="81" t="s">
        <v>299</v>
      </c>
      <c r="I1152" s="81" t="s">
        <v>223</v>
      </c>
      <c r="J1152" s="81" t="s">
        <v>223</v>
      </c>
    </row>
    <row r="1153" spans="1:10" x14ac:dyDescent="0.2">
      <c r="A1153" s="79">
        <v>44599</v>
      </c>
      <c r="B1153" s="76">
        <v>44595</v>
      </c>
      <c r="C1153" s="80">
        <v>4</v>
      </c>
      <c r="D1153" s="81" t="s">
        <v>350</v>
      </c>
      <c r="E1153" s="81" t="s">
        <v>223</v>
      </c>
      <c r="F1153" s="81" t="s">
        <v>351</v>
      </c>
      <c r="G1153" s="81" t="s">
        <v>352</v>
      </c>
      <c r="H1153" s="81" t="s">
        <v>301</v>
      </c>
      <c r="I1153" s="81" t="s">
        <v>223</v>
      </c>
      <c r="J1153" s="81" t="s">
        <v>223</v>
      </c>
    </row>
    <row r="1154" spans="1:10" x14ac:dyDescent="0.2">
      <c r="A1154" s="79">
        <v>44599</v>
      </c>
      <c r="B1154" s="76">
        <v>44599</v>
      </c>
      <c r="C1154" s="80">
        <v>8</v>
      </c>
      <c r="D1154" s="81" t="s">
        <v>350</v>
      </c>
      <c r="E1154" s="81" t="s">
        <v>223</v>
      </c>
      <c r="F1154" s="81" t="s">
        <v>351</v>
      </c>
      <c r="G1154" s="81" t="s">
        <v>352</v>
      </c>
      <c r="H1154" s="81" t="s">
        <v>301</v>
      </c>
      <c r="I1154" s="81" t="s">
        <v>223</v>
      </c>
      <c r="J1154" s="81" t="s">
        <v>223</v>
      </c>
    </row>
    <row r="1155" spans="1:10" x14ac:dyDescent="0.2">
      <c r="A1155" s="79">
        <v>44603</v>
      </c>
      <c r="B1155" s="76">
        <v>44600</v>
      </c>
      <c r="C1155" s="80">
        <v>8</v>
      </c>
      <c r="D1155" s="81" t="s">
        <v>350</v>
      </c>
      <c r="E1155" s="81" t="s">
        <v>223</v>
      </c>
      <c r="F1155" s="81" t="s">
        <v>351</v>
      </c>
      <c r="G1155" s="81" t="s">
        <v>352</v>
      </c>
      <c r="H1155" s="81" t="s">
        <v>301</v>
      </c>
      <c r="I1155" s="81" t="s">
        <v>223</v>
      </c>
      <c r="J1155" s="81" t="s">
        <v>223</v>
      </c>
    </row>
    <row r="1156" spans="1:10" x14ac:dyDescent="0.2">
      <c r="A1156" s="79">
        <v>44603</v>
      </c>
      <c r="B1156" s="76">
        <v>44601</v>
      </c>
      <c r="C1156" s="80">
        <v>4</v>
      </c>
      <c r="D1156" s="81" t="s">
        <v>350</v>
      </c>
      <c r="E1156" s="81" t="s">
        <v>223</v>
      </c>
      <c r="F1156" s="81" t="s">
        <v>351</v>
      </c>
      <c r="G1156" s="81" t="s">
        <v>352</v>
      </c>
      <c r="H1156" s="81" t="s">
        <v>301</v>
      </c>
      <c r="I1156" s="81" t="s">
        <v>223</v>
      </c>
      <c r="J1156" s="81" t="s">
        <v>223</v>
      </c>
    </row>
    <row r="1157" spans="1:10" x14ac:dyDescent="0.2">
      <c r="A1157" s="79">
        <v>44603</v>
      </c>
      <c r="B1157" s="76">
        <v>44602</v>
      </c>
      <c r="C1157" s="80">
        <v>6</v>
      </c>
      <c r="D1157" s="81" t="s">
        <v>350</v>
      </c>
      <c r="E1157" s="81" t="s">
        <v>223</v>
      </c>
      <c r="F1157" s="81" t="s">
        <v>351</v>
      </c>
      <c r="G1157" s="81" t="s">
        <v>352</v>
      </c>
      <c r="H1157" s="81" t="s">
        <v>301</v>
      </c>
      <c r="I1157" s="81" t="s">
        <v>223</v>
      </c>
      <c r="J1157" s="81" t="s">
        <v>223</v>
      </c>
    </row>
    <row r="1158" spans="1:10" x14ac:dyDescent="0.2">
      <c r="A1158" s="79">
        <v>44614</v>
      </c>
      <c r="B1158" s="76">
        <v>44606</v>
      </c>
      <c r="C1158" s="80">
        <v>8</v>
      </c>
      <c r="D1158" s="81" t="s">
        <v>350</v>
      </c>
      <c r="E1158" s="81" t="s">
        <v>223</v>
      </c>
      <c r="F1158" s="81" t="s">
        <v>351</v>
      </c>
      <c r="G1158" s="81" t="s">
        <v>352</v>
      </c>
      <c r="H1158" s="81" t="s">
        <v>301</v>
      </c>
      <c r="I1158" s="81" t="s">
        <v>223</v>
      </c>
      <c r="J1158" s="81" t="s">
        <v>223</v>
      </c>
    </row>
    <row r="1159" spans="1:10" x14ac:dyDescent="0.2">
      <c r="A1159" s="79">
        <v>44614</v>
      </c>
      <c r="B1159" s="76">
        <v>44607</v>
      </c>
      <c r="C1159" s="80">
        <v>4</v>
      </c>
      <c r="D1159" s="81" t="s">
        <v>350</v>
      </c>
      <c r="E1159" s="81" t="s">
        <v>223</v>
      </c>
      <c r="F1159" s="81" t="s">
        <v>351</v>
      </c>
      <c r="G1159" s="81" t="s">
        <v>352</v>
      </c>
      <c r="H1159" s="81" t="s">
        <v>301</v>
      </c>
      <c r="I1159" s="81" t="s">
        <v>223</v>
      </c>
      <c r="J1159" s="81" t="s">
        <v>223</v>
      </c>
    </row>
    <row r="1160" spans="1:10" x14ac:dyDescent="0.2">
      <c r="A1160" s="79">
        <v>44614</v>
      </c>
      <c r="B1160" s="76">
        <v>44613</v>
      </c>
      <c r="C1160" s="80">
        <v>8</v>
      </c>
      <c r="D1160" s="81" t="s">
        <v>350</v>
      </c>
      <c r="E1160" s="81" t="s">
        <v>223</v>
      </c>
      <c r="F1160" s="81" t="s">
        <v>351</v>
      </c>
      <c r="G1160" s="81" t="s">
        <v>352</v>
      </c>
      <c r="H1160" s="81" t="s">
        <v>301</v>
      </c>
      <c r="I1160" s="81" t="s">
        <v>223</v>
      </c>
      <c r="J1160" s="81" t="s">
        <v>223</v>
      </c>
    </row>
    <row r="1161" spans="1:10" x14ac:dyDescent="0.2">
      <c r="A1161" s="79">
        <v>44614</v>
      </c>
      <c r="B1161" s="76">
        <v>44614</v>
      </c>
      <c r="C1161" s="80">
        <v>2</v>
      </c>
      <c r="D1161" s="81" t="s">
        <v>350</v>
      </c>
      <c r="E1161" s="81" t="s">
        <v>223</v>
      </c>
      <c r="F1161" s="81" t="s">
        <v>351</v>
      </c>
      <c r="G1161" s="81" t="s">
        <v>352</v>
      </c>
      <c r="H1161" s="81" t="s">
        <v>301</v>
      </c>
      <c r="I1161" s="81" t="s">
        <v>223</v>
      </c>
      <c r="J1161" s="81" t="s">
        <v>223</v>
      </c>
    </row>
    <row r="1162" spans="1:10" x14ac:dyDescent="0.2">
      <c r="A1162" s="79">
        <v>44615</v>
      </c>
      <c r="B1162" s="76">
        <v>44615</v>
      </c>
      <c r="C1162" s="80">
        <v>3</v>
      </c>
      <c r="D1162" s="81" t="s">
        <v>350</v>
      </c>
      <c r="E1162" s="81" t="s">
        <v>223</v>
      </c>
      <c r="F1162" s="81" t="s">
        <v>351</v>
      </c>
      <c r="G1162" s="81" t="s">
        <v>352</v>
      </c>
      <c r="H1162" s="81" t="s">
        <v>301</v>
      </c>
      <c r="I1162" s="81" t="s">
        <v>223</v>
      </c>
      <c r="J1162" s="81" t="s">
        <v>223</v>
      </c>
    </row>
    <row r="1163" spans="1:10" x14ac:dyDescent="0.2">
      <c r="A1163" s="79">
        <v>44617</v>
      </c>
      <c r="B1163" s="76">
        <v>44617</v>
      </c>
      <c r="C1163" s="80">
        <v>4</v>
      </c>
      <c r="D1163" s="81" t="s">
        <v>350</v>
      </c>
      <c r="E1163" s="81" t="s">
        <v>223</v>
      </c>
      <c r="F1163" s="81" t="s">
        <v>351</v>
      </c>
      <c r="G1163" s="81" t="s">
        <v>352</v>
      </c>
      <c r="H1163" s="81" t="s">
        <v>301</v>
      </c>
      <c r="I1163" s="81" t="s">
        <v>223</v>
      </c>
      <c r="J1163" s="81" t="s">
        <v>223</v>
      </c>
    </row>
    <row r="1164" spans="1:10" x14ac:dyDescent="0.2">
      <c r="A1164" s="79">
        <v>44628</v>
      </c>
      <c r="B1164" s="76">
        <v>44620</v>
      </c>
      <c r="C1164" s="80">
        <v>4</v>
      </c>
      <c r="D1164" s="81" t="s">
        <v>350</v>
      </c>
      <c r="E1164" s="81" t="s">
        <v>223</v>
      </c>
      <c r="F1164" s="81" t="s">
        <v>351</v>
      </c>
      <c r="G1164" s="81" t="s">
        <v>352</v>
      </c>
      <c r="H1164" s="81" t="s">
        <v>301</v>
      </c>
      <c r="I1164" s="81" t="s">
        <v>223</v>
      </c>
      <c r="J1164" s="81" t="s">
        <v>223</v>
      </c>
    </row>
    <row r="1165" spans="1:10" x14ac:dyDescent="0.2">
      <c r="A1165" s="79">
        <v>44628</v>
      </c>
      <c r="B1165" s="76">
        <v>44621</v>
      </c>
      <c r="C1165" s="80">
        <v>4</v>
      </c>
      <c r="D1165" s="81" t="s">
        <v>350</v>
      </c>
      <c r="E1165" s="81" t="s">
        <v>223</v>
      </c>
      <c r="F1165" s="81" t="s">
        <v>351</v>
      </c>
      <c r="G1165" s="81" t="s">
        <v>352</v>
      </c>
      <c r="H1165" s="81" t="s">
        <v>301</v>
      </c>
      <c r="I1165" s="81" t="s">
        <v>223</v>
      </c>
      <c r="J1165" s="81" t="s">
        <v>223</v>
      </c>
    </row>
    <row r="1166" spans="1:10" x14ac:dyDescent="0.2">
      <c r="A1166" s="79">
        <v>44628</v>
      </c>
      <c r="B1166" s="76">
        <v>44622</v>
      </c>
      <c r="C1166" s="80">
        <v>4</v>
      </c>
      <c r="D1166" s="81" t="s">
        <v>350</v>
      </c>
      <c r="E1166" s="81" t="s">
        <v>223</v>
      </c>
      <c r="F1166" s="81" t="s">
        <v>351</v>
      </c>
      <c r="G1166" s="81" t="s">
        <v>352</v>
      </c>
      <c r="H1166" s="81" t="s">
        <v>301</v>
      </c>
      <c r="I1166" s="81" t="s">
        <v>223</v>
      </c>
      <c r="J1166" s="81" t="s">
        <v>223</v>
      </c>
    </row>
    <row r="1167" spans="1:10" x14ac:dyDescent="0.2">
      <c r="A1167" s="79">
        <v>44628</v>
      </c>
      <c r="B1167" s="76">
        <v>44623</v>
      </c>
      <c r="C1167" s="80">
        <v>6</v>
      </c>
      <c r="D1167" s="81" t="s">
        <v>350</v>
      </c>
      <c r="E1167" s="81" t="s">
        <v>223</v>
      </c>
      <c r="F1167" s="81" t="s">
        <v>351</v>
      </c>
      <c r="G1167" s="81" t="s">
        <v>352</v>
      </c>
      <c r="H1167" s="81" t="s">
        <v>301</v>
      </c>
      <c r="I1167" s="81" t="s">
        <v>223</v>
      </c>
      <c r="J1167" s="81" t="s">
        <v>223</v>
      </c>
    </row>
    <row r="1168" spans="1:10" x14ac:dyDescent="0.2">
      <c r="A1168" s="79">
        <v>44628</v>
      </c>
      <c r="B1168" s="76">
        <v>44627</v>
      </c>
      <c r="C1168" s="80">
        <v>2</v>
      </c>
      <c r="D1168" s="81" t="s">
        <v>350</v>
      </c>
      <c r="E1168" s="81" t="s">
        <v>223</v>
      </c>
      <c r="F1168" s="81" t="s">
        <v>351</v>
      </c>
      <c r="G1168" s="81" t="s">
        <v>352</v>
      </c>
      <c r="H1168" s="81" t="s">
        <v>301</v>
      </c>
      <c r="I1168" s="81" t="s">
        <v>223</v>
      </c>
      <c r="J1168" s="81" t="s">
        <v>223</v>
      </c>
    </row>
    <row r="1169" spans="1:10" x14ac:dyDescent="0.2">
      <c r="A1169" s="79">
        <v>44628</v>
      </c>
      <c r="B1169" s="76">
        <v>44628</v>
      </c>
      <c r="C1169" s="80">
        <v>1</v>
      </c>
      <c r="D1169" s="81" t="s">
        <v>350</v>
      </c>
      <c r="E1169" s="81" t="s">
        <v>223</v>
      </c>
      <c r="F1169" s="81" t="s">
        <v>351</v>
      </c>
      <c r="G1169" s="81" t="s">
        <v>352</v>
      </c>
      <c r="H1169" s="81" t="s">
        <v>301</v>
      </c>
      <c r="I1169" s="81" t="s">
        <v>223</v>
      </c>
      <c r="J1169" s="81" t="s">
        <v>223</v>
      </c>
    </row>
    <row r="1170" spans="1:10" x14ac:dyDescent="0.2">
      <c r="A1170" s="79">
        <v>44649</v>
      </c>
      <c r="B1170" s="76">
        <v>44634</v>
      </c>
      <c r="C1170" s="80">
        <v>1</v>
      </c>
      <c r="D1170" s="81" t="s">
        <v>350</v>
      </c>
      <c r="E1170" s="81" t="s">
        <v>223</v>
      </c>
      <c r="F1170" s="81" t="s">
        <v>351</v>
      </c>
      <c r="G1170" s="81" t="s">
        <v>352</v>
      </c>
      <c r="H1170" s="81" t="s">
        <v>301</v>
      </c>
      <c r="I1170" s="81" t="s">
        <v>223</v>
      </c>
      <c r="J1170" s="81" t="s">
        <v>223</v>
      </c>
    </row>
    <row r="1171" spans="1:10" x14ac:dyDescent="0.2">
      <c r="A1171" s="79">
        <v>44649</v>
      </c>
      <c r="B1171" s="76">
        <v>44635</v>
      </c>
      <c r="C1171" s="80">
        <v>2</v>
      </c>
      <c r="D1171" s="81" t="s">
        <v>350</v>
      </c>
      <c r="E1171" s="81" t="s">
        <v>223</v>
      </c>
      <c r="F1171" s="81" t="s">
        <v>351</v>
      </c>
      <c r="G1171" s="81" t="s">
        <v>352</v>
      </c>
      <c r="H1171" s="81" t="s">
        <v>301</v>
      </c>
      <c r="I1171" s="81" t="s">
        <v>223</v>
      </c>
      <c r="J1171" s="81" t="s">
        <v>223</v>
      </c>
    </row>
    <row r="1172" spans="1:10" x14ac:dyDescent="0.2">
      <c r="A1172" s="79">
        <v>44649</v>
      </c>
      <c r="B1172" s="76">
        <v>44637</v>
      </c>
      <c r="C1172" s="80">
        <v>2</v>
      </c>
      <c r="D1172" s="81" t="s">
        <v>350</v>
      </c>
      <c r="E1172" s="81" t="s">
        <v>223</v>
      </c>
      <c r="F1172" s="81" t="s">
        <v>351</v>
      </c>
      <c r="G1172" s="81" t="s">
        <v>352</v>
      </c>
      <c r="H1172" s="81" t="s">
        <v>301</v>
      </c>
      <c r="I1172" s="81" t="s">
        <v>223</v>
      </c>
      <c r="J1172" s="81" t="s">
        <v>223</v>
      </c>
    </row>
    <row r="1173" spans="1:10" x14ac:dyDescent="0.2">
      <c r="A1173" s="79">
        <v>44760</v>
      </c>
      <c r="B1173" s="76">
        <v>44722</v>
      </c>
      <c r="C1173" s="80">
        <v>3</v>
      </c>
      <c r="D1173" s="81" t="s">
        <v>350</v>
      </c>
      <c r="E1173" s="81" t="s">
        <v>223</v>
      </c>
      <c r="F1173" s="81" t="s">
        <v>351</v>
      </c>
      <c r="G1173" s="81" t="s">
        <v>352</v>
      </c>
      <c r="H1173" s="81" t="s">
        <v>301</v>
      </c>
      <c r="I1173" s="81" t="s">
        <v>223</v>
      </c>
      <c r="J1173" s="81" t="s">
        <v>223</v>
      </c>
    </row>
    <row r="1174" spans="1:10" x14ac:dyDescent="0.2">
      <c r="A1174" s="79">
        <v>44760</v>
      </c>
      <c r="B1174" s="76">
        <v>44725</v>
      </c>
      <c r="C1174" s="80">
        <v>4</v>
      </c>
      <c r="D1174" s="81" t="s">
        <v>350</v>
      </c>
      <c r="E1174" s="81" t="s">
        <v>223</v>
      </c>
      <c r="F1174" s="81" t="s">
        <v>351</v>
      </c>
      <c r="G1174" s="81" t="s">
        <v>352</v>
      </c>
      <c r="H1174" s="81" t="s">
        <v>301</v>
      </c>
      <c r="I1174" s="81" t="s">
        <v>223</v>
      </c>
      <c r="J1174" s="81" t="s">
        <v>223</v>
      </c>
    </row>
    <row r="1175" spans="1:10" x14ac:dyDescent="0.2">
      <c r="A1175" s="79">
        <v>44760</v>
      </c>
      <c r="B1175" s="76">
        <v>44726</v>
      </c>
      <c r="C1175" s="80">
        <v>4</v>
      </c>
      <c r="D1175" s="81" t="s">
        <v>350</v>
      </c>
      <c r="E1175" s="81" t="s">
        <v>223</v>
      </c>
      <c r="F1175" s="81" t="s">
        <v>351</v>
      </c>
      <c r="G1175" s="81" t="s">
        <v>352</v>
      </c>
      <c r="H1175" s="81" t="s">
        <v>301</v>
      </c>
      <c r="I1175" s="81" t="s">
        <v>223</v>
      </c>
      <c r="J1175" s="81" t="s">
        <v>223</v>
      </c>
    </row>
    <row r="1176" spans="1:10" x14ac:dyDescent="0.2">
      <c r="A1176" s="79">
        <v>44760</v>
      </c>
      <c r="B1176" s="76">
        <v>44727</v>
      </c>
      <c r="C1176" s="80">
        <v>4</v>
      </c>
      <c r="D1176" s="81" t="s">
        <v>350</v>
      </c>
      <c r="E1176" s="81" t="s">
        <v>223</v>
      </c>
      <c r="F1176" s="81" t="s">
        <v>351</v>
      </c>
      <c r="G1176" s="81" t="s">
        <v>352</v>
      </c>
      <c r="H1176" s="81" t="s">
        <v>301</v>
      </c>
      <c r="I1176" s="81" t="s">
        <v>223</v>
      </c>
      <c r="J1176" s="81" t="s">
        <v>223</v>
      </c>
    </row>
    <row r="1177" spans="1:10" x14ac:dyDescent="0.2">
      <c r="A1177" s="79">
        <v>44760</v>
      </c>
      <c r="B1177" s="76">
        <v>44729</v>
      </c>
      <c r="C1177" s="80">
        <v>3</v>
      </c>
      <c r="D1177" s="81" t="s">
        <v>350</v>
      </c>
      <c r="E1177" s="81" t="s">
        <v>223</v>
      </c>
      <c r="F1177" s="81" t="s">
        <v>351</v>
      </c>
      <c r="G1177" s="81" t="s">
        <v>352</v>
      </c>
      <c r="H1177" s="81" t="s">
        <v>301</v>
      </c>
      <c r="I1177" s="81" t="s">
        <v>223</v>
      </c>
      <c r="J1177" s="81" t="s">
        <v>223</v>
      </c>
    </row>
    <row r="1178" spans="1:10" x14ac:dyDescent="0.2">
      <c r="A1178" s="79">
        <v>44760</v>
      </c>
      <c r="B1178" s="76">
        <v>44732</v>
      </c>
      <c r="C1178" s="80">
        <v>4</v>
      </c>
      <c r="D1178" s="81" t="s">
        <v>350</v>
      </c>
      <c r="E1178" s="81" t="s">
        <v>223</v>
      </c>
      <c r="F1178" s="81" t="s">
        <v>351</v>
      </c>
      <c r="G1178" s="81" t="s">
        <v>352</v>
      </c>
      <c r="H1178" s="81" t="s">
        <v>301</v>
      </c>
      <c r="I1178" s="81" t="s">
        <v>223</v>
      </c>
      <c r="J1178" s="81" t="s">
        <v>223</v>
      </c>
    </row>
    <row r="1179" spans="1:10" x14ac:dyDescent="0.2">
      <c r="A1179" s="79">
        <v>44760</v>
      </c>
      <c r="B1179" s="76">
        <v>44733</v>
      </c>
      <c r="C1179" s="80">
        <v>4</v>
      </c>
      <c r="D1179" s="81" t="s">
        <v>350</v>
      </c>
      <c r="E1179" s="81" t="s">
        <v>223</v>
      </c>
      <c r="F1179" s="81" t="s">
        <v>351</v>
      </c>
      <c r="G1179" s="81" t="s">
        <v>352</v>
      </c>
      <c r="H1179" s="81" t="s">
        <v>301</v>
      </c>
      <c r="I1179" s="81" t="s">
        <v>223</v>
      </c>
      <c r="J1179" s="81" t="s">
        <v>223</v>
      </c>
    </row>
    <row r="1180" spans="1:10" x14ac:dyDescent="0.2">
      <c r="A1180" s="79">
        <v>44760</v>
      </c>
      <c r="B1180" s="76">
        <v>44734</v>
      </c>
      <c r="C1180" s="80">
        <v>4</v>
      </c>
      <c r="D1180" s="81" t="s">
        <v>350</v>
      </c>
      <c r="E1180" s="81" t="s">
        <v>223</v>
      </c>
      <c r="F1180" s="81" t="s">
        <v>351</v>
      </c>
      <c r="G1180" s="81" t="s">
        <v>352</v>
      </c>
      <c r="H1180" s="81" t="s">
        <v>301</v>
      </c>
      <c r="I1180" s="81" t="s">
        <v>223</v>
      </c>
      <c r="J1180" s="81" t="s">
        <v>223</v>
      </c>
    </row>
    <row r="1181" spans="1:10" x14ac:dyDescent="0.2">
      <c r="A1181" s="79">
        <v>44760</v>
      </c>
      <c r="B1181" s="76">
        <v>44736</v>
      </c>
      <c r="C1181" s="80">
        <v>3</v>
      </c>
      <c r="D1181" s="81" t="s">
        <v>350</v>
      </c>
      <c r="E1181" s="81" t="s">
        <v>223</v>
      </c>
      <c r="F1181" s="81" t="s">
        <v>351</v>
      </c>
      <c r="G1181" s="81" t="s">
        <v>352</v>
      </c>
      <c r="H1181" s="81" t="s">
        <v>301</v>
      </c>
      <c r="I1181" s="81" t="s">
        <v>223</v>
      </c>
      <c r="J1181" s="81" t="s">
        <v>223</v>
      </c>
    </row>
    <row r="1182" spans="1:10" x14ac:dyDescent="0.2">
      <c r="A1182" s="79">
        <v>44760</v>
      </c>
      <c r="B1182" s="76">
        <v>44739</v>
      </c>
      <c r="C1182" s="80">
        <v>4</v>
      </c>
      <c r="D1182" s="81" t="s">
        <v>350</v>
      </c>
      <c r="E1182" s="81" t="s">
        <v>223</v>
      </c>
      <c r="F1182" s="81" t="s">
        <v>351</v>
      </c>
      <c r="G1182" s="81" t="s">
        <v>352</v>
      </c>
      <c r="H1182" s="81" t="s">
        <v>301</v>
      </c>
      <c r="I1182" s="81" t="s">
        <v>223</v>
      </c>
      <c r="J1182" s="81" t="s">
        <v>223</v>
      </c>
    </row>
    <row r="1183" spans="1:10" x14ac:dyDescent="0.2">
      <c r="A1183" s="79">
        <v>44760</v>
      </c>
      <c r="B1183" s="76">
        <v>44740</v>
      </c>
      <c r="C1183" s="80">
        <v>4</v>
      </c>
      <c r="D1183" s="81" t="s">
        <v>350</v>
      </c>
      <c r="E1183" s="81" t="s">
        <v>223</v>
      </c>
      <c r="F1183" s="81" t="s">
        <v>351</v>
      </c>
      <c r="G1183" s="81" t="s">
        <v>352</v>
      </c>
      <c r="H1183" s="81" t="s">
        <v>301</v>
      </c>
      <c r="I1183" s="81" t="s">
        <v>223</v>
      </c>
      <c r="J1183" s="81" t="s">
        <v>223</v>
      </c>
    </row>
    <row r="1184" spans="1:10" x14ac:dyDescent="0.2">
      <c r="A1184" s="79">
        <v>44760</v>
      </c>
      <c r="B1184" s="76">
        <v>44741</v>
      </c>
      <c r="C1184" s="80">
        <v>4</v>
      </c>
      <c r="D1184" s="81" t="s">
        <v>350</v>
      </c>
      <c r="E1184" s="81" t="s">
        <v>223</v>
      </c>
      <c r="F1184" s="81" t="s">
        <v>351</v>
      </c>
      <c r="G1184" s="81" t="s">
        <v>352</v>
      </c>
      <c r="H1184" s="81" t="s">
        <v>301</v>
      </c>
      <c r="I1184" s="81" t="s">
        <v>223</v>
      </c>
      <c r="J1184" s="81" t="s">
        <v>223</v>
      </c>
    </row>
    <row r="1185" spans="1:10" x14ac:dyDescent="0.2">
      <c r="A1185" s="79">
        <v>44760</v>
      </c>
      <c r="B1185" s="76">
        <v>44743</v>
      </c>
      <c r="C1185" s="80">
        <v>3</v>
      </c>
      <c r="D1185" s="81" t="s">
        <v>350</v>
      </c>
      <c r="E1185" s="81" t="s">
        <v>223</v>
      </c>
      <c r="F1185" s="81" t="s">
        <v>351</v>
      </c>
      <c r="G1185" s="81" t="s">
        <v>352</v>
      </c>
      <c r="H1185" s="81" t="s">
        <v>301</v>
      </c>
      <c r="I1185" s="81" t="s">
        <v>223</v>
      </c>
      <c r="J1185" s="81" t="s">
        <v>223</v>
      </c>
    </row>
    <row r="1186" spans="1:10" x14ac:dyDescent="0.2">
      <c r="A1186" s="79">
        <v>44760</v>
      </c>
      <c r="B1186" s="76">
        <v>44747</v>
      </c>
      <c r="C1186" s="80">
        <v>4</v>
      </c>
      <c r="D1186" s="81" t="s">
        <v>350</v>
      </c>
      <c r="E1186" s="81" t="s">
        <v>223</v>
      </c>
      <c r="F1186" s="81" t="s">
        <v>351</v>
      </c>
      <c r="G1186" s="81" t="s">
        <v>352</v>
      </c>
      <c r="H1186" s="81" t="s">
        <v>301</v>
      </c>
      <c r="I1186" s="81" t="s">
        <v>223</v>
      </c>
      <c r="J1186" s="81" t="s">
        <v>223</v>
      </c>
    </row>
    <row r="1187" spans="1:10" x14ac:dyDescent="0.2">
      <c r="A1187" s="79">
        <v>44760</v>
      </c>
      <c r="B1187" s="76">
        <v>44748</v>
      </c>
      <c r="C1187" s="80">
        <v>4</v>
      </c>
      <c r="D1187" s="81" t="s">
        <v>350</v>
      </c>
      <c r="E1187" s="81" t="s">
        <v>223</v>
      </c>
      <c r="F1187" s="81" t="s">
        <v>351</v>
      </c>
      <c r="G1187" s="81" t="s">
        <v>352</v>
      </c>
      <c r="H1187" s="81" t="s">
        <v>301</v>
      </c>
      <c r="I1187" s="81" t="s">
        <v>223</v>
      </c>
      <c r="J1187" s="81" t="s">
        <v>223</v>
      </c>
    </row>
    <row r="1188" spans="1:10" x14ac:dyDescent="0.2">
      <c r="A1188" s="79">
        <v>44763</v>
      </c>
      <c r="B1188" s="76">
        <v>44749</v>
      </c>
      <c r="C1188" s="80">
        <v>6</v>
      </c>
      <c r="D1188" s="81" t="s">
        <v>350</v>
      </c>
      <c r="E1188" s="81" t="s">
        <v>223</v>
      </c>
      <c r="F1188" s="81" t="s">
        <v>351</v>
      </c>
      <c r="G1188" s="81" t="s">
        <v>352</v>
      </c>
      <c r="H1188" s="81" t="s">
        <v>301</v>
      </c>
      <c r="I1188" s="81" t="s">
        <v>223</v>
      </c>
      <c r="J1188" s="81" t="s">
        <v>223</v>
      </c>
    </row>
    <row r="1189" spans="1:10" x14ac:dyDescent="0.2">
      <c r="A1189" s="79">
        <v>44760</v>
      </c>
      <c r="B1189" s="76">
        <v>44750</v>
      </c>
      <c r="C1189" s="80">
        <v>3</v>
      </c>
      <c r="D1189" s="81" t="s">
        <v>350</v>
      </c>
      <c r="E1189" s="81" t="s">
        <v>223</v>
      </c>
      <c r="F1189" s="81" t="s">
        <v>351</v>
      </c>
      <c r="G1189" s="81" t="s">
        <v>352</v>
      </c>
      <c r="H1189" s="81" t="s">
        <v>301</v>
      </c>
      <c r="I1189" s="81" t="s">
        <v>223</v>
      </c>
      <c r="J1189" s="81" t="s">
        <v>223</v>
      </c>
    </row>
    <row r="1190" spans="1:10" x14ac:dyDescent="0.2">
      <c r="A1190" s="79">
        <v>44760</v>
      </c>
      <c r="B1190" s="76">
        <v>44753</v>
      </c>
      <c r="C1190" s="80">
        <v>4</v>
      </c>
      <c r="D1190" s="81" t="s">
        <v>350</v>
      </c>
      <c r="E1190" s="81" t="s">
        <v>223</v>
      </c>
      <c r="F1190" s="81" t="s">
        <v>351</v>
      </c>
      <c r="G1190" s="81" t="s">
        <v>352</v>
      </c>
      <c r="H1190" s="81" t="s">
        <v>301</v>
      </c>
      <c r="I1190" s="81" t="s">
        <v>223</v>
      </c>
      <c r="J1190" s="81" t="s">
        <v>223</v>
      </c>
    </row>
    <row r="1191" spans="1:10" x14ac:dyDescent="0.2">
      <c r="A1191" s="79">
        <v>44760</v>
      </c>
      <c r="B1191" s="76">
        <v>44754</v>
      </c>
      <c r="C1191" s="80">
        <v>4</v>
      </c>
      <c r="D1191" s="81" t="s">
        <v>350</v>
      </c>
      <c r="E1191" s="81" t="s">
        <v>223</v>
      </c>
      <c r="F1191" s="81" t="s">
        <v>351</v>
      </c>
      <c r="G1191" s="81" t="s">
        <v>352</v>
      </c>
      <c r="H1191" s="81" t="s">
        <v>301</v>
      </c>
      <c r="I1191" s="81" t="s">
        <v>223</v>
      </c>
      <c r="J1191" s="81" t="s">
        <v>223</v>
      </c>
    </row>
    <row r="1192" spans="1:10" x14ac:dyDescent="0.2">
      <c r="A1192" s="79">
        <v>44760</v>
      </c>
      <c r="B1192" s="76">
        <v>44755</v>
      </c>
      <c r="C1192" s="80">
        <v>2</v>
      </c>
      <c r="D1192" s="81" t="s">
        <v>350</v>
      </c>
      <c r="E1192" s="81" t="s">
        <v>223</v>
      </c>
      <c r="F1192" s="81" t="s">
        <v>351</v>
      </c>
      <c r="G1192" s="81" t="s">
        <v>352</v>
      </c>
      <c r="H1192" s="81" t="s">
        <v>301</v>
      </c>
      <c r="I1192" s="81" t="s">
        <v>223</v>
      </c>
      <c r="J1192" s="81" t="s">
        <v>223</v>
      </c>
    </row>
    <row r="1193" spans="1:10" x14ac:dyDescent="0.2">
      <c r="A1193" s="79">
        <v>44760</v>
      </c>
      <c r="B1193" s="76">
        <v>44760</v>
      </c>
      <c r="C1193" s="80">
        <v>4</v>
      </c>
      <c r="D1193" s="81" t="s">
        <v>350</v>
      </c>
      <c r="E1193" s="81" t="s">
        <v>223</v>
      </c>
      <c r="F1193" s="81" t="s">
        <v>351</v>
      </c>
      <c r="G1193" s="81" t="s">
        <v>352</v>
      </c>
      <c r="H1193" s="81" t="s">
        <v>301</v>
      </c>
      <c r="I1193" s="81" t="s">
        <v>223</v>
      </c>
      <c r="J1193" s="81" t="s">
        <v>223</v>
      </c>
    </row>
    <row r="1194" spans="1:10" x14ac:dyDescent="0.2">
      <c r="A1194" s="79">
        <v>44761</v>
      </c>
      <c r="B1194" s="76">
        <v>44761</v>
      </c>
      <c r="C1194" s="80">
        <v>4</v>
      </c>
      <c r="D1194" s="81" t="s">
        <v>350</v>
      </c>
      <c r="E1194" s="81" t="s">
        <v>223</v>
      </c>
      <c r="F1194" s="81" t="s">
        <v>351</v>
      </c>
      <c r="G1194" s="81" t="s">
        <v>352</v>
      </c>
      <c r="H1194" s="81" t="s">
        <v>301</v>
      </c>
      <c r="I1194" s="81" t="s">
        <v>223</v>
      </c>
      <c r="J1194" s="81" t="s">
        <v>223</v>
      </c>
    </row>
    <row r="1195" spans="1:10" x14ac:dyDescent="0.2">
      <c r="A1195" s="79">
        <v>44762</v>
      </c>
      <c r="B1195" s="76">
        <v>44762</v>
      </c>
      <c r="C1195" s="80">
        <v>4</v>
      </c>
      <c r="D1195" s="81" t="s">
        <v>350</v>
      </c>
      <c r="E1195" s="81" t="s">
        <v>223</v>
      </c>
      <c r="F1195" s="81" t="s">
        <v>351</v>
      </c>
      <c r="G1195" s="81" t="s">
        <v>352</v>
      </c>
      <c r="H1195" s="81" t="s">
        <v>301</v>
      </c>
      <c r="I1195" s="81" t="s">
        <v>223</v>
      </c>
      <c r="J1195" s="81" t="s">
        <v>223</v>
      </c>
    </row>
    <row r="1196" spans="1:10" x14ac:dyDescent="0.2">
      <c r="A1196" s="79">
        <v>44764</v>
      </c>
      <c r="B1196" s="76">
        <v>44764</v>
      </c>
      <c r="C1196" s="80">
        <v>3</v>
      </c>
      <c r="D1196" s="81" t="s">
        <v>350</v>
      </c>
      <c r="E1196" s="81" t="s">
        <v>223</v>
      </c>
      <c r="F1196" s="81" t="s">
        <v>351</v>
      </c>
      <c r="G1196" s="81" t="s">
        <v>352</v>
      </c>
      <c r="H1196" s="81" t="s">
        <v>301</v>
      </c>
      <c r="I1196" s="81" t="s">
        <v>223</v>
      </c>
      <c r="J1196" s="81" t="s">
        <v>223</v>
      </c>
    </row>
    <row r="1197" spans="1:10" x14ac:dyDescent="0.2">
      <c r="A1197" s="79">
        <v>44767</v>
      </c>
      <c r="B1197" s="76">
        <v>44767</v>
      </c>
      <c r="C1197" s="80">
        <v>4</v>
      </c>
      <c r="D1197" s="81" t="s">
        <v>350</v>
      </c>
      <c r="E1197" s="81" t="s">
        <v>223</v>
      </c>
      <c r="F1197" s="81" t="s">
        <v>351</v>
      </c>
      <c r="G1197" s="81" t="s">
        <v>352</v>
      </c>
      <c r="H1197" s="81" t="s">
        <v>301</v>
      </c>
      <c r="I1197" s="81" t="s">
        <v>223</v>
      </c>
      <c r="J1197" s="81" t="s">
        <v>223</v>
      </c>
    </row>
    <row r="1198" spans="1:10" x14ac:dyDescent="0.2">
      <c r="A1198" s="79">
        <v>44768</v>
      </c>
      <c r="B1198" s="76">
        <v>44768</v>
      </c>
      <c r="C1198" s="80">
        <v>4</v>
      </c>
      <c r="D1198" s="81" t="s">
        <v>350</v>
      </c>
      <c r="E1198" s="81" t="s">
        <v>223</v>
      </c>
      <c r="F1198" s="81" t="s">
        <v>351</v>
      </c>
      <c r="G1198" s="81" t="s">
        <v>352</v>
      </c>
      <c r="H1198" s="81" t="s">
        <v>301</v>
      </c>
      <c r="I1198" s="81" t="s">
        <v>223</v>
      </c>
      <c r="J1198" s="81" t="s">
        <v>223</v>
      </c>
    </row>
    <row r="1199" spans="1:10" x14ac:dyDescent="0.2">
      <c r="A1199" s="79">
        <v>44769</v>
      </c>
      <c r="B1199" s="76">
        <v>44769</v>
      </c>
      <c r="C1199" s="80">
        <v>4</v>
      </c>
      <c r="D1199" s="81" t="s">
        <v>350</v>
      </c>
      <c r="E1199" s="81" t="s">
        <v>223</v>
      </c>
      <c r="F1199" s="81" t="s">
        <v>351</v>
      </c>
      <c r="G1199" s="81" t="s">
        <v>352</v>
      </c>
      <c r="H1199" s="81" t="s">
        <v>301</v>
      </c>
      <c r="I1199" s="81" t="s">
        <v>223</v>
      </c>
      <c r="J1199" s="81" t="s">
        <v>223</v>
      </c>
    </row>
    <row r="1200" spans="1:10" x14ac:dyDescent="0.2">
      <c r="A1200" s="79">
        <v>44771</v>
      </c>
      <c r="B1200" s="76">
        <v>44771</v>
      </c>
      <c r="C1200" s="80">
        <v>3</v>
      </c>
      <c r="D1200" s="81" t="s">
        <v>350</v>
      </c>
      <c r="E1200" s="81" t="s">
        <v>223</v>
      </c>
      <c r="F1200" s="81" t="s">
        <v>351</v>
      </c>
      <c r="G1200" s="81" t="s">
        <v>352</v>
      </c>
      <c r="H1200" s="81" t="s">
        <v>301</v>
      </c>
      <c r="I1200" s="81" t="s">
        <v>223</v>
      </c>
      <c r="J1200" s="81" t="s">
        <v>223</v>
      </c>
    </row>
    <row r="1201" spans="1:10" x14ac:dyDescent="0.2">
      <c r="A1201" s="79">
        <v>44784</v>
      </c>
      <c r="B1201" s="76">
        <v>44774</v>
      </c>
      <c r="C1201" s="80">
        <v>4</v>
      </c>
      <c r="D1201" s="81" t="s">
        <v>350</v>
      </c>
      <c r="E1201" s="81" t="s">
        <v>223</v>
      </c>
      <c r="F1201" s="81" t="s">
        <v>351</v>
      </c>
      <c r="G1201" s="81" t="s">
        <v>352</v>
      </c>
      <c r="H1201" s="81" t="s">
        <v>301</v>
      </c>
      <c r="I1201" s="81" t="s">
        <v>223</v>
      </c>
      <c r="J1201" s="81" t="s">
        <v>223</v>
      </c>
    </row>
    <row r="1202" spans="1:10" x14ac:dyDescent="0.2">
      <c r="A1202" s="79">
        <v>44784</v>
      </c>
      <c r="B1202" s="76">
        <v>44775</v>
      </c>
      <c r="C1202" s="80">
        <v>4</v>
      </c>
      <c r="D1202" s="81" t="s">
        <v>350</v>
      </c>
      <c r="E1202" s="81" t="s">
        <v>223</v>
      </c>
      <c r="F1202" s="81" t="s">
        <v>351</v>
      </c>
      <c r="G1202" s="81" t="s">
        <v>352</v>
      </c>
      <c r="H1202" s="81" t="s">
        <v>301</v>
      </c>
      <c r="I1202" s="81" t="s">
        <v>223</v>
      </c>
      <c r="J1202" s="81" t="s">
        <v>223</v>
      </c>
    </row>
    <row r="1203" spans="1:10" x14ac:dyDescent="0.2">
      <c r="A1203" s="79">
        <v>44784</v>
      </c>
      <c r="B1203" s="76">
        <v>44776</v>
      </c>
      <c r="C1203" s="80">
        <v>4</v>
      </c>
      <c r="D1203" s="81" t="s">
        <v>350</v>
      </c>
      <c r="E1203" s="81" t="s">
        <v>223</v>
      </c>
      <c r="F1203" s="81" t="s">
        <v>351</v>
      </c>
      <c r="G1203" s="81" t="s">
        <v>352</v>
      </c>
      <c r="H1203" s="81" t="s">
        <v>301</v>
      </c>
      <c r="I1203" s="81" t="s">
        <v>223</v>
      </c>
      <c r="J1203" s="81" t="s">
        <v>223</v>
      </c>
    </row>
    <row r="1204" spans="1:10" x14ac:dyDescent="0.2">
      <c r="A1204" s="79">
        <v>44784</v>
      </c>
      <c r="B1204" s="76">
        <v>44778</v>
      </c>
      <c r="C1204" s="80">
        <v>3</v>
      </c>
      <c r="D1204" s="81" t="s">
        <v>350</v>
      </c>
      <c r="E1204" s="81" t="s">
        <v>223</v>
      </c>
      <c r="F1204" s="81" t="s">
        <v>351</v>
      </c>
      <c r="G1204" s="81" t="s">
        <v>352</v>
      </c>
      <c r="H1204" s="81" t="s">
        <v>301</v>
      </c>
      <c r="I1204" s="81" t="s">
        <v>223</v>
      </c>
      <c r="J1204" s="81" t="s">
        <v>223</v>
      </c>
    </row>
    <row r="1205" spans="1:10" x14ac:dyDescent="0.2">
      <c r="A1205" s="79">
        <v>44784</v>
      </c>
      <c r="B1205" s="76">
        <v>44781</v>
      </c>
      <c r="C1205" s="80">
        <v>4</v>
      </c>
      <c r="D1205" s="81" t="s">
        <v>350</v>
      </c>
      <c r="E1205" s="81" t="s">
        <v>223</v>
      </c>
      <c r="F1205" s="81" t="s">
        <v>351</v>
      </c>
      <c r="G1205" s="81" t="s">
        <v>352</v>
      </c>
      <c r="H1205" s="81" t="s">
        <v>301</v>
      </c>
      <c r="I1205" s="81" t="s">
        <v>223</v>
      </c>
      <c r="J1205" s="81" t="s">
        <v>223</v>
      </c>
    </row>
    <row r="1206" spans="1:10" x14ac:dyDescent="0.2">
      <c r="A1206" s="79">
        <v>44784</v>
      </c>
      <c r="B1206" s="76">
        <v>44783</v>
      </c>
      <c r="C1206" s="80">
        <v>4</v>
      </c>
      <c r="D1206" s="81" t="s">
        <v>350</v>
      </c>
      <c r="E1206" s="81" t="s">
        <v>223</v>
      </c>
      <c r="F1206" s="81" t="s">
        <v>351</v>
      </c>
      <c r="G1206" s="81" t="s">
        <v>352</v>
      </c>
      <c r="H1206" s="81" t="s">
        <v>301</v>
      </c>
      <c r="I1206" s="81" t="s">
        <v>223</v>
      </c>
      <c r="J1206" s="81" t="s">
        <v>223</v>
      </c>
    </row>
    <row r="1207" spans="1:10" x14ac:dyDescent="0.2">
      <c r="A1207" s="79">
        <v>44784</v>
      </c>
      <c r="B1207" s="76">
        <v>44784</v>
      </c>
      <c r="C1207" s="80">
        <v>4</v>
      </c>
      <c r="D1207" s="81" t="s">
        <v>350</v>
      </c>
      <c r="E1207" s="81" t="s">
        <v>223</v>
      </c>
      <c r="F1207" s="81" t="s">
        <v>351</v>
      </c>
      <c r="G1207" s="81" t="s">
        <v>352</v>
      </c>
      <c r="H1207" s="81" t="s">
        <v>301</v>
      </c>
      <c r="I1207" s="81" t="s">
        <v>223</v>
      </c>
      <c r="J1207" s="81" t="s">
        <v>223</v>
      </c>
    </row>
    <row r="1208" spans="1:10" x14ac:dyDescent="0.2">
      <c r="A1208" s="79">
        <v>44785</v>
      </c>
      <c r="B1208" s="76">
        <v>44785</v>
      </c>
      <c r="C1208" s="80">
        <v>3</v>
      </c>
      <c r="D1208" s="81" t="s">
        <v>350</v>
      </c>
      <c r="E1208" s="81" t="s">
        <v>223</v>
      </c>
      <c r="F1208" s="81" t="s">
        <v>351</v>
      </c>
      <c r="G1208" s="81" t="s">
        <v>352</v>
      </c>
      <c r="H1208" s="81" t="s">
        <v>301</v>
      </c>
      <c r="I1208" s="81" t="s">
        <v>223</v>
      </c>
      <c r="J1208" s="81" t="s">
        <v>223</v>
      </c>
    </row>
    <row r="1209" spans="1:10" x14ac:dyDescent="0.2">
      <c r="A1209" s="79">
        <v>44788</v>
      </c>
      <c r="B1209" s="76">
        <v>44788</v>
      </c>
      <c r="C1209" s="80">
        <v>4</v>
      </c>
      <c r="D1209" s="81" t="s">
        <v>350</v>
      </c>
      <c r="E1209" s="81" t="s">
        <v>223</v>
      </c>
      <c r="F1209" s="81" t="s">
        <v>351</v>
      </c>
      <c r="G1209" s="81" t="s">
        <v>352</v>
      </c>
      <c r="H1209" s="81" t="s">
        <v>301</v>
      </c>
      <c r="I1209" s="81" t="s">
        <v>223</v>
      </c>
      <c r="J1209" s="81" t="s">
        <v>223</v>
      </c>
    </row>
    <row r="1210" spans="1:10" x14ac:dyDescent="0.2">
      <c r="A1210" s="79">
        <v>44789</v>
      </c>
      <c r="B1210" s="76">
        <v>44789</v>
      </c>
      <c r="C1210" s="80">
        <v>4</v>
      </c>
      <c r="D1210" s="81" t="s">
        <v>350</v>
      </c>
      <c r="E1210" s="81" t="s">
        <v>223</v>
      </c>
      <c r="F1210" s="81" t="s">
        <v>351</v>
      </c>
      <c r="G1210" s="81" t="s">
        <v>352</v>
      </c>
      <c r="H1210" s="81" t="s">
        <v>301</v>
      </c>
      <c r="I1210" s="81" t="s">
        <v>223</v>
      </c>
      <c r="J1210" s="81" t="s">
        <v>223</v>
      </c>
    </row>
    <row r="1211" spans="1:10" x14ac:dyDescent="0.2">
      <c r="A1211" s="79">
        <v>44790</v>
      </c>
      <c r="B1211" s="76">
        <v>44790</v>
      </c>
      <c r="C1211" s="80">
        <v>4</v>
      </c>
      <c r="D1211" s="81" t="s">
        <v>350</v>
      </c>
      <c r="E1211" s="81" t="s">
        <v>223</v>
      </c>
      <c r="F1211" s="81" t="s">
        <v>351</v>
      </c>
      <c r="G1211" s="81" t="s">
        <v>352</v>
      </c>
      <c r="H1211" s="81" t="s">
        <v>301</v>
      </c>
      <c r="I1211" s="81" t="s">
        <v>223</v>
      </c>
      <c r="J1211" s="81" t="s">
        <v>223</v>
      </c>
    </row>
    <row r="1212" spans="1:10" x14ac:dyDescent="0.2">
      <c r="A1212" s="79">
        <v>44792</v>
      </c>
      <c r="B1212" s="76">
        <v>44792</v>
      </c>
      <c r="C1212" s="80">
        <v>3</v>
      </c>
      <c r="D1212" s="81" t="s">
        <v>350</v>
      </c>
      <c r="E1212" s="81" t="s">
        <v>223</v>
      </c>
      <c r="F1212" s="81" t="s">
        <v>351</v>
      </c>
      <c r="G1212" s="81" t="s">
        <v>352</v>
      </c>
      <c r="H1212" s="81" t="s">
        <v>301</v>
      </c>
      <c r="I1212" s="81" t="s">
        <v>223</v>
      </c>
      <c r="J1212" s="81" t="s">
        <v>223</v>
      </c>
    </row>
    <row r="1213" spans="1:10" x14ac:dyDescent="0.2">
      <c r="A1213" s="79">
        <v>44795</v>
      </c>
      <c r="B1213" s="76">
        <v>44795</v>
      </c>
      <c r="C1213" s="80">
        <v>4</v>
      </c>
      <c r="D1213" s="81" t="s">
        <v>350</v>
      </c>
      <c r="E1213" s="81" t="s">
        <v>223</v>
      </c>
      <c r="F1213" s="81" t="s">
        <v>351</v>
      </c>
      <c r="G1213" s="81" t="s">
        <v>352</v>
      </c>
      <c r="H1213" s="81" t="s">
        <v>301</v>
      </c>
      <c r="I1213" s="81" t="s">
        <v>223</v>
      </c>
      <c r="J1213" s="81" t="s">
        <v>223</v>
      </c>
    </row>
    <row r="1214" spans="1:10" x14ac:dyDescent="0.2">
      <c r="A1214" s="79">
        <v>44797</v>
      </c>
      <c r="B1214" s="76">
        <v>44797</v>
      </c>
      <c r="C1214" s="80">
        <v>4</v>
      </c>
      <c r="D1214" s="81" t="s">
        <v>350</v>
      </c>
      <c r="E1214" s="81" t="s">
        <v>223</v>
      </c>
      <c r="F1214" s="81" t="s">
        <v>351</v>
      </c>
      <c r="G1214" s="81" t="s">
        <v>352</v>
      </c>
      <c r="H1214" s="81" t="s">
        <v>301</v>
      </c>
      <c r="I1214" s="81" t="s">
        <v>223</v>
      </c>
      <c r="J1214" s="81" t="s">
        <v>223</v>
      </c>
    </row>
    <row r="1215" spans="1:10" x14ac:dyDescent="0.2">
      <c r="A1215" s="79">
        <v>44798</v>
      </c>
      <c r="B1215" s="76">
        <v>44798</v>
      </c>
      <c r="C1215" s="80">
        <v>4</v>
      </c>
      <c r="D1215" s="81" t="s">
        <v>350</v>
      </c>
      <c r="E1215" s="81" t="s">
        <v>223</v>
      </c>
      <c r="F1215" s="81" t="s">
        <v>351</v>
      </c>
      <c r="G1215" s="81" t="s">
        <v>352</v>
      </c>
      <c r="H1215" s="81" t="s">
        <v>301</v>
      </c>
      <c r="I1215" s="81" t="s">
        <v>223</v>
      </c>
      <c r="J1215" s="81" t="s">
        <v>223</v>
      </c>
    </row>
    <row r="1216" spans="1:10" x14ac:dyDescent="0.2">
      <c r="A1216" s="79">
        <v>44799</v>
      </c>
      <c r="B1216" s="76">
        <v>44799</v>
      </c>
      <c r="C1216" s="80">
        <v>3</v>
      </c>
      <c r="D1216" s="81" t="s">
        <v>350</v>
      </c>
      <c r="E1216" s="81" t="s">
        <v>223</v>
      </c>
      <c r="F1216" s="81" t="s">
        <v>351</v>
      </c>
      <c r="G1216" s="81" t="s">
        <v>352</v>
      </c>
      <c r="H1216" s="81" t="s">
        <v>301</v>
      </c>
      <c r="I1216" s="81" t="s">
        <v>223</v>
      </c>
      <c r="J1216" s="81" t="s">
        <v>223</v>
      </c>
    </row>
    <row r="1217" spans="1:10" x14ac:dyDescent="0.2">
      <c r="A1217" s="79">
        <v>44607</v>
      </c>
      <c r="B1217" s="76">
        <v>44581</v>
      </c>
      <c r="C1217" s="80">
        <v>2</v>
      </c>
      <c r="D1217" s="81" t="s">
        <v>368</v>
      </c>
      <c r="E1217" s="81" t="s">
        <v>223</v>
      </c>
      <c r="F1217" s="81" t="s">
        <v>341</v>
      </c>
      <c r="G1217" s="81" t="s">
        <v>342</v>
      </c>
      <c r="H1217" s="81" t="s">
        <v>299</v>
      </c>
      <c r="I1217" s="81" t="s">
        <v>223</v>
      </c>
      <c r="J1217" s="81" t="s">
        <v>223</v>
      </c>
    </row>
    <row r="1218" spans="1:10" x14ac:dyDescent="0.2">
      <c r="A1218" s="79">
        <v>44607</v>
      </c>
      <c r="B1218" s="76">
        <v>44592</v>
      </c>
      <c r="C1218" s="80">
        <v>1</v>
      </c>
      <c r="D1218" s="81" t="s">
        <v>368</v>
      </c>
      <c r="E1218" s="81" t="s">
        <v>223</v>
      </c>
      <c r="F1218" s="81" t="s">
        <v>341</v>
      </c>
      <c r="G1218" s="81" t="s">
        <v>342</v>
      </c>
      <c r="H1218" s="81" t="s">
        <v>299</v>
      </c>
      <c r="I1218" s="81" t="s">
        <v>223</v>
      </c>
      <c r="J1218" s="81" t="s">
        <v>223</v>
      </c>
    </row>
    <row r="1219" spans="1:10" x14ac:dyDescent="0.2">
      <c r="A1219" s="79">
        <v>44607</v>
      </c>
      <c r="B1219" s="76">
        <v>44607</v>
      </c>
      <c r="C1219" s="80">
        <v>1</v>
      </c>
      <c r="D1219" s="81" t="s">
        <v>368</v>
      </c>
      <c r="E1219" s="81" t="s">
        <v>223</v>
      </c>
      <c r="F1219" s="81" t="s">
        <v>341</v>
      </c>
      <c r="G1219" s="81" t="s">
        <v>342</v>
      </c>
      <c r="H1219" s="81" t="s">
        <v>299</v>
      </c>
      <c r="I1219" s="81" t="s">
        <v>223</v>
      </c>
      <c r="J1219" s="81" t="s">
        <v>223</v>
      </c>
    </row>
    <row r="1220" spans="1:10" x14ac:dyDescent="0.2">
      <c r="A1220" s="79">
        <v>44608</v>
      </c>
      <c r="B1220" s="76">
        <v>44608</v>
      </c>
      <c r="C1220" s="80">
        <v>3</v>
      </c>
      <c r="D1220" s="81" t="s">
        <v>368</v>
      </c>
      <c r="E1220" s="81" t="s">
        <v>223</v>
      </c>
      <c r="F1220" s="81" t="s">
        <v>341</v>
      </c>
      <c r="G1220" s="81" t="s">
        <v>342</v>
      </c>
      <c r="H1220" s="81" t="s">
        <v>299</v>
      </c>
      <c r="I1220" s="81" t="s">
        <v>223</v>
      </c>
      <c r="J1220" s="81" t="s">
        <v>223</v>
      </c>
    </row>
    <row r="1221" spans="1:10" x14ac:dyDescent="0.2">
      <c r="A1221" s="79">
        <v>44685</v>
      </c>
      <c r="B1221" s="76">
        <v>44664</v>
      </c>
      <c r="C1221" s="80">
        <v>1</v>
      </c>
      <c r="D1221" s="81" t="s">
        <v>368</v>
      </c>
      <c r="E1221" s="81" t="s">
        <v>223</v>
      </c>
      <c r="F1221" s="81" t="s">
        <v>341</v>
      </c>
      <c r="G1221" s="81" t="s">
        <v>342</v>
      </c>
      <c r="H1221" s="81" t="s">
        <v>299</v>
      </c>
      <c r="I1221" s="81" t="s">
        <v>223</v>
      </c>
      <c r="J1221" s="81" t="s">
        <v>223</v>
      </c>
    </row>
    <row r="1222" spans="1:10" x14ac:dyDescent="0.2">
      <c r="A1222" s="79">
        <v>44685</v>
      </c>
      <c r="B1222" s="76">
        <v>44670</v>
      </c>
      <c r="C1222" s="80">
        <v>1</v>
      </c>
      <c r="D1222" s="81" t="s">
        <v>368</v>
      </c>
      <c r="E1222" s="81" t="s">
        <v>223</v>
      </c>
      <c r="F1222" s="81" t="s">
        <v>341</v>
      </c>
      <c r="G1222" s="81" t="s">
        <v>342</v>
      </c>
      <c r="H1222" s="81" t="s">
        <v>299</v>
      </c>
      <c r="I1222" s="81" t="s">
        <v>223</v>
      </c>
      <c r="J1222" s="81" t="s">
        <v>223</v>
      </c>
    </row>
    <row r="1223" spans="1:10" x14ac:dyDescent="0.2">
      <c r="A1223" s="79">
        <v>44685</v>
      </c>
      <c r="B1223" s="76">
        <v>44677</v>
      </c>
      <c r="C1223" s="80">
        <v>3</v>
      </c>
      <c r="D1223" s="81" t="s">
        <v>368</v>
      </c>
      <c r="E1223" s="81" t="s">
        <v>223</v>
      </c>
      <c r="F1223" s="81" t="s">
        <v>341</v>
      </c>
      <c r="G1223" s="81" t="s">
        <v>342</v>
      </c>
      <c r="H1223" s="81" t="s">
        <v>299</v>
      </c>
      <c r="I1223" s="81" t="s">
        <v>223</v>
      </c>
      <c r="J1223" s="81" t="s">
        <v>223</v>
      </c>
    </row>
    <row r="1224" spans="1:10" x14ac:dyDescent="0.2">
      <c r="A1224" s="79">
        <v>44685</v>
      </c>
      <c r="B1224" s="76">
        <v>44680</v>
      </c>
      <c r="C1224" s="80">
        <v>1</v>
      </c>
      <c r="D1224" s="81" t="s">
        <v>368</v>
      </c>
      <c r="E1224" s="81" t="s">
        <v>223</v>
      </c>
      <c r="F1224" s="81" t="s">
        <v>341</v>
      </c>
      <c r="G1224" s="81" t="s">
        <v>342</v>
      </c>
      <c r="H1224" s="81" t="s">
        <v>299</v>
      </c>
      <c r="I1224" s="81" t="s">
        <v>223</v>
      </c>
      <c r="J1224" s="81" t="s">
        <v>223</v>
      </c>
    </row>
    <row r="1225" spans="1:10" x14ac:dyDescent="0.2">
      <c r="A1225" s="79">
        <v>44686</v>
      </c>
      <c r="B1225" s="76">
        <v>44686</v>
      </c>
      <c r="C1225" s="80">
        <v>1</v>
      </c>
      <c r="D1225" s="81" t="s">
        <v>368</v>
      </c>
      <c r="E1225" s="81" t="s">
        <v>223</v>
      </c>
      <c r="F1225" s="81" t="s">
        <v>341</v>
      </c>
      <c r="G1225" s="81" t="s">
        <v>342</v>
      </c>
      <c r="H1225" s="81" t="s">
        <v>299</v>
      </c>
      <c r="I1225" s="81" t="s">
        <v>223</v>
      </c>
      <c r="J1225" s="81" t="s">
        <v>223</v>
      </c>
    </row>
    <row r="1226" spans="1:10" x14ac:dyDescent="0.2">
      <c r="A1226" s="79">
        <v>44687</v>
      </c>
      <c r="B1226" s="76">
        <v>44687</v>
      </c>
      <c r="C1226" s="80">
        <v>2</v>
      </c>
      <c r="D1226" s="81" t="s">
        <v>368</v>
      </c>
      <c r="E1226" s="81" t="s">
        <v>223</v>
      </c>
      <c r="F1226" s="81" t="s">
        <v>341</v>
      </c>
      <c r="G1226" s="81" t="s">
        <v>342</v>
      </c>
      <c r="H1226" s="81" t="s">
        <v>299</v>
      </c>
      <c r="I1226" s="81" t="s">
        <v>223</v>
      </c>
      <c r="J1226" s="81" t="s">
        <v>223</v>
      </c>
    </row>
    <row r="1227" spans="1:10" x14ac:dyDescent="0.2">
      <c r="A1227" s="79">
        <v>44692</v>
      </c>
      <c r="B1227" s="76">
        <v>44690</v>
      </c>
      <c r="C1227" s="80">
        <v>5</v>
      </c>
      <c r="D1227" s="81" t="s">
        <v>368</v>
      </c>
      <c r="E1227" s="81" t="s">
        <v>223</v>
      </c>
      <c r="F1227" s="81" t="s">
        <v>341</v>
      </c>
      <c r="G1227" s="81" t="s">
        <v>342</v>
      </c>
      <c r="H1227" s="81" t="s">
        <v>299</v>
      </c>
      <c r="I1227" s="81" t="s">
        <v>223</v>
      </c>
      <c r="J1227" s="81" t="s">
        <v>223</v>
      </c>
    </row>
    <row r="1228" spans="1:10" x14ac:dyDescent="0.2">
      <c r="A1228" s="79">
        <v>44692</v>
      </c>
      <c r="B1228" s="76">
        <v>44691</v>
      </c>
      <c r="C1228" s="80">
        <v>3</v>
      </c>
      <c r="D1228" s="81" t="s">
        <v>368</v>
      </c>
      <c r="E1228" s="81" t="s">
        <v>223</v>
      </c>
      <c r="F1228" s="81" t="s">
        <v>341</v>
      </c>
      <c r="G1228" s="81" t="s">
        <v>342</v>
      </c>
      <c r="H1228" s="81" t="s">
        <v>299</v>
      </c>
      <c r="I1228" s="81" t="s">
        <v>223</v>
      </c>
      <c r="J1228" s="81" t="s">
        <v>223</v>
      </c>
    </row>
    <row r="1229" spans="1:10" x14ac:dyDescent="0.2">
      <c r="A1229" s="79">
        <v>44692</v>
      </c>
      <c r="B1229" s="76">
        <v>44692</v>
      </c>
      <c r="C1229" s="80">
        <v>2</v>
      </c>
      <c r="D1229" s="81" t="s">
        <v>368</v>
      </c>
      <c r="E1229" s="81" t="s">
        <v>223</v>
      </c>
      <c r="F1229" s="81" t="s">
        <v>341</v>
      </c>
      <c r="G1229" s="81" t="s">
        <v>342</v>
      </c>
      <c r="H1229" s="81" t="s">
        <v>299</v>
      </c>
      <c r="I1229" s="81" t="s">
        <v>223</v>
      </c>
      <c r="J1229" s="81" t="s">
        <v>223</v>
      </c>
    </row>
    <row r="1230" spans="1:10" x14ac:dyDescent="0.2">
      <c r="A1230" s="79">
        <v>44706</v>
      </c>
      <c r="B1230" s="76">
        <v>44704</v>
      </c>
      <c r="C1230" s="80">
        <v>1</v>
      </c>
      <c r="D1230" s="81" t="s">
        <v>368</v>
      </c>
      <c r="E1230" s="81" t="s">
        <v>223</v>
      </c>
      <c r="F1230" s="81" t="s">
        <v>341</v>
      </c>
      <c r="G1230" s="81" t="s">
        <v>342</v>
      </c>
      <c r="H1230" s="81" t="s">
        <v>299</v>
      </c>
      <c r="I1230" s="81" t="s">
        <v>223</v>
      </c>
      <c r="J1230" s="81" t="s">
        <v>223</v>
      </c>
    </row>
    <row r="1231" spans="1:10" x14ac:dyDescent="0.2">
      <c r="A1231" s="79">
        <v>44706</v>
      </c>
      <c r="B1231" s="76">
        <v>44705</v>
      </c>
      <c r="C1231" s="80">
        <v>1</v>
      </c>
      <c r="D1231" s="81" t="s">
        <v>368</v>
      </c>
      <c r="E1231" s="81" t="s">
        <v>223</v>
      </c>
      <c r="F1231" s="81" t="s">
        <v>341</v>
      </c>
      <c r="G1231" s="81" t="s">
        <v>342</v>
      </c>
      <c r="H1231" s="81" t="s">
        <v>299</v>
      </c>
      <c r="I1231" s="81" t="s">
        <v>223</v>
      </c>
      <c r="J1231" s="81" t="s">
        <v>223</v>
      </c>
    </row>
    <row r="1232" spans="1:10" x14ac:dyDescent="0.2">
      <c r="A1232" s="79">
        <v>44706</v>
      </c>
      <c r="B1232" s="76">
        <v>44706</v>
      </c>
      <c r="C1232" s="80">
        <v>2</v>
      </c>
      <c r="D1232" s="81" t="s">
        <v>368</v>
      </c>
      <c r="E1232" s="81" t="s">
        <v>223</v>
      </c>
      <c r="F1232" s="81" t="s">
        <v>341</v>
      </c>
      <c r="G1232" s="81" t="s">
        <v>342</v>
      </c>
      <c r="H1232" s="81" t="s">
        <v>299</v>
      </c>
      <c r="I1232" s="81" t="s">
        <v>223</v>
      </c>
      <c r="J1232" s="81" t="s">
        <v>223</v>
      </c>
    </row>
    <row r="1233" spans="1:10" x14ac:dyDescent="0.2">
      <c r="A1233" s="79">
        <v>44755</v>
      </c>
      <c r="B1233" s="76">
        <v>44747</v>
      </c>
      <c r="C1233" s="80">
        <v>1</v>
      </c>
      <c r="D1233" s="81" t="s">
        <v>368</v>
      </c>
      <c r="E1233" s="81" t="s">
        <v>223</v>
      </c>
      <c r="F1233" s="81" t="s">
        <v>341</v>
      </c>
      <c r="G1233" s="81" t="s">
        <v>342</v>
      </c>
      <c r="H1233" s="81" t="s">
        <v>299</v>
      </c>
      <c r="I1233" s="81" t="s">
        <v>223</v>
      </c>
      <c r="J1233" s="81" t="s">
        <v>223</v>
      </c>
    </row>
    <row r="1234" spans="1:10" x14ac:dyDescent="0.2">
      <c r="A1234" s="79">
        <v>44755</v>
      </c>
      <c r="B1234" s="76">
        <v>44753</v>
      </c>
      <c r="C1234" s="80">
        <v>2</v>
      </c>
      <c r="D1234" s="81" t="s">
        <v>368</v>
      </c>
      <c r="E1234" s="81" t="s">
        <v>223</v>
      </c>
      <c r="F1234" s="81" t="s">
        <v>341</v>
      </c>
      <c r="G1234" s="81" t="s">
        <v>342</v>
      </c>
      <c r="H1234" s="81" t="s">
        <v>299</v>
      </c>
      <c r="I1234" s="81" t="s">
        <v>223</v>
      </c>
      <c r="J1234" s="81" t="s">
        <v>223</v>
      </c>
    </row>
    <row r="1235" spans="1:10" x14ac:dyDescent="0.2">
      <c r="A1235" s="79">
        <v>44761</v>
      </c>
      <c r="B1235" s="76">
        <v>44761</v>
      </c>
      <c r="C1235" s="80">
        <v>1</v>
      </c>
      <c r="D1235" s="81" t="s">
        <v>368</v>
      </c>
      <c r="E1235" s="81" t="s">
        <v>223</v>
      </c>
      <c r="F1235" s="81" t="s">
        <v>341</v>
      </c>
      <c r="G1235" s="81" t="s">
        <v>342</v>
      </c>
      <c r="H1235" s="81" t="s">
        <v>299</v>
      </c>
      <c r="I1235" s="81" t="s">
        <v>223</v>
      </c>
      <c r="J1235" s="81" t="s">
        <v>223</v>
      </c>
    </row>
    <row r="1236" spans="1:10" x14ac:dyDescent="0.2">
      <c r="A1236" s="79">
        <v>44764</v>
      </c>
      <c r="B1236" s="76">
        <v>44764</v>
      </c>
      <c r="C1236" s="80">
        <v>1</v>
      </c>
      <c r="D1236" s="81" t="s">
        <v>368</v>
      </c>
      <c r="E1236" s="81" t="s">
        <v>223</v>
      </c>
      <c r="F1236" s="81" t="s">
        <v>341</v>
      </c>
      <c r="G1236" s="81" t="s">
        <v>342</v>
      </c>
      <c r="H1236" s="81" t="s">
        <v>299</v>
      </c>
      <c r="I1236" s="81" t="s">
        <v>223</v>
      </c>
      <c r="J1236" s="81" t="s">
        <v>223</v>
      </c>
    </row>
    <row r="1237" spans="1:10" x14ac:dyDescent="0.2">
      <c r="A1237" s="79">
        <v>44767</v>
      </c>
      <c r="B1237" s="76">
        <v>44767</v>
      </c>
      <c r="C1237" s="80">
        <v>1</v>
      </c>
      <c r="D1237" s="81" t="s">
        <v>368</v>
      </c>
      <c r="E1237" s="81" t="s">
        <v>223</v>
      </c>
      <c r="F1237" s="81" t="s">
        <v>341</v>
      </c>
      <c r="G1237" s="81" t="s">
        <v>342</v>
      </c>
      <c r="H1237" s="81" t="s">
        <v>299</v>
      </c>
      <c r="I1237" s="81" t="s">
        <v>223</v>
      </c>
      <c r="J1237" s="81" t="s">
        <v>223</v>
      </c>
    </row>
    <row r="1238" spans="1:10" x14ac:dyDescent="0.2">
      <c r="A1238" s="79">
        <v>44770</v>
      </c>
      <c r="B1238" s="76">
        <v>44770</v>
      </c>
      <c r="C1238" s="80">
        <v>1</v>
      </c>
      <c r="D1238" s="81" t="s">
        <v>368</v>
      </c>
      <c r="E1238" s="81" t="s">
        <v>223</v>
      </c>
      <c r="F1238" s="81" t="s">
        <v>341</v>
      </c>
      <c r="G1238" s="81" t="s">
        <v>342</v>
      </c>
      <c r="H1238" s="81" t="s">
        <v>299</v>
      </c>
      <c r="I1238" s="81" t="s">
        <v>223</v>
      </c>
      <c r="J1238" s="81" t="s">
        <v>223</v>
      </c>
    </row>
    <row r="1239" spans="1:10" x14ac:dyDescent="0.2">
      <c r="A1239" s="79">
        <v>44706</v>
      </c>
      <c r="B1239" s="76">
        <v>44690</v>
      </c>
      <c r="C1239" s="80">
        <v>8</v>
      </c>
      <c r="D1239" s="81" t="s">
        <v>371</v>
      </c>
      <c r="E1239" s="81" t="s">
        <v>223</v>
      </c>
      <c r="F1239" s="81" t="s">
        <v>347</v>
      </c>
      <c r="G1239" s="81" t="s">
        <v>348</v>
      </c>
      <c r="H1239" s="81" t="s">
        <v>324</v>
      </c>
      <c r="I1239" s="81" t="s">
        <v>223</v>
      </c>
      <c r="J1239" s="81" t="s">
        <v>223</v>
      </c>
    </row>
    <row r="1240" spans="1:10" x14ac:dyDescent="0.2">
      <c r="A1240" s="79">
        <v>44683</v>
      </c>
      <c r="B1240" s="76">
        <v>44679</v>
      </c>
      <c r="C1240" s="80">
        <v>1</v>
      </c>
      <c r="D1240" s="81" t="s">
        <v>361</v>
      </c>
      <c r="E1240" s="81" t="s">
        <v>223</v>
      </c>
      <c r="F1240" s="81" t="s">
        <v>347</v>
      </c>
      <c r="G1240" s="81" t="s">
        <v>348</v>
      </c>
      <c r="H1240" s="81" t="s">
        <v>324</v>
      </c>
      <c r="I1240" s="81" t="s">
        <v>223</v>
      </c>
      <c r="J1240" s="81" t="s">
        <v>223</v>
      </c>
    </row>
    <row r="1241" spans="1:10" x14ac:dyDescent="0.2">
      <c r="A1241" s="79">
        <v>44731</v>
      </c>
      <c r="B1241" s="76">
        <v>44725</v>
      </c>
      <c r="C1241" s="80">
        <v>2</v>
      </c>
      <c r="D1241" s="81" t="s">
        <v>359</v>
      </c>
      <c r="E1241" s="81" t="s">
        <v>223</v>
      </c>
      <c r="F1241" s="81" t="s">
        <v>347</v>
      </c>
      <c r="G1241" s="81" t="s">
        <v>348</v>
      </c>
      <c r="H1241" s="81" t="s">
        <v>324</v>
      </c>
      <c r="I1241" s="81" t="s">
        <v>223</v>
      </c>
      <c r="J1241" s="81" t="s">
        <v>223</v>
      </c>
    </row>
    <row r="1242" spans="1:10" x14ac:dyDescent="0.2">
      <c r="A1242" s="79">
        <v>44731</v>
      </c>
      <c r="B1242" s="76">
        <v>44727</v>
      </c>
      <c r="C1242" s="80">
        <v>1</v>
      </c>
      <c r="D1242" s="81" t="s">
        <v>359</v>
      </c>
      <c r="E1242" s="81" t="s">
        <v>223</v>
      </c>
      <c r="F1242" s="81" t="s">
        <v>347</v>
      </c>
      <c r="G1242" s="81" t="s">
        <v>348</v>
      </c>
      <c r="H1242" s="81" t="s">
        <v>324</v>
      </c>
      <c r="I1242" s="81" t="s">
        <v>223</v>
      </c>
      <c r="J1242" s="81" t="s">
        <v>223</v>
      </c>
    </row>
    <row r="1243" spans="1:10" x14ac:dyDescent="0.2">
      <c r="A1243" s="79">
        <v>44731</v>
      </c>
      <c r="B1243" s="76">
        <v>44729</v>
      </c>
      <c r="C1243" s="80">
        <v>3</v>
      </c>
      <c r="D1243" s="81" t="s">
        <v>359</v>
      </c>
      <c r="E1243" s="81" t="s">
        <v>223</v>
      </c>
      <c r="F1243" s="81" t="s">
        <v>347</v>
      </c>
      <c r="G1243" s="81" t="s">
        <v>348</v>
      </c>
      <c r="H1243" s="81" t="s">
        <v>324</v>
      </c>
      <c r="I1243" s="81" t="s">
        <v>223</v>
      </c>
      <c r="J1243" s="81" t="s">
        <v>223</v>
      </c>
    </row>
    <row r="1244" spans="1:10" x14ac:dyDescent="0.2">
      <c r="A1244" s="79">
        <v>44736</v>
      </c>
      <c r="B1244" s="76">
        <v>44732</v>
      </c>
      <c r="C1244" s="80">
        <v>2</v>
      </c>
      <c r="D1244" s="81" t="s">
        <v>359</v>
      </c>
      <c r="E1244" s="81" t="s">
        <v>223</v>
      </c>
      <c r="F1244" s="81" t="s">
        <v>347</v>
      </c>
      <c r="G1244" s="81" t="s">
        <v>348</v>
      </c>
      <c r="H1244" s="81" t="s">
        <v>324</v>
      </c>
      <c r="I1244" s="81" t="s">
        <v>223</v>
      </c>
      <c r="J1244" s="81" t="s">
        <v>223</v>
      </c>
    </row>
    <row r="1245" spans="1:10" x14ac:dyDescent="0.2">
      <c r="A1245" s="79">
        <v>44736</v>
      </c>
      <c r="B1245" s="76">
        <v>44736</v>
      </c>
      <c r="C1245" s="80">
        <v>1</v>
      </c>
      <c r="D1245" s="81" t="s">
        <v>359</v>
      </c>
      <c r="E1245" s="81" t="s">
        <v>223</v>
      </c>
      <c r="F1245" s="81" t="s">
        <v>347</v>
      </c>
      <c r="G1245" s="81" t="s">
        <v>348</v>
      </c>
      <c r="H1245" s="81" t="s">
        <v>324</v>
      </c>
      <c r="I1245" s="81" t="s">
        <v>223</v>
      </c>
      <c r="J1245" s="81" t="s">
        <v>223</v>
      </c>
    </row>
    <row r="1246" spans="1:10" x14ac:dyDescent="0.2">
      <c r="A1246" s="79">
        <v>44747</v>
      </c>
      <c r="B1246" s="76">
        <v>44741</v>
      </c>
      <c r="C1246" s="80">
        <v>1</v>
      </c>
      <c r="D1246" s="81" t="s">
        <v>359</v>
      </c>
      <c r="E1246" s="81" t="s">
        <v>223</v>
      </c>
      <c r="F1246" s="81" t="s">
        <v>347</v>
      </c>
      <c r="G1246" s="81" t="s">
        <v>348</v>
      </c>
      <c r="H1246" s="81" t="s">
        <v>324</v>
      </c>
      <c r="I1246" s="81" t="s">
        <v>223</v>
      </c>
      <c r="J1246" s="81" t="s">
        <v>223</v>
      </c>
    </row>
    <row r="1247" spans="1:10" x14ac:dyDescent="0.2">
      <c r="A1247" s="79">
        <v>44747</v>
      </c>
      <c r="B1247" s="76">
        <v>44742</v>
      </c>
      <c r="C1247" s="80">
        <v>0.5</v>
      </c>
      <c r="D1247" s="81" t="s">
        <v>359</v>
      </c>
      <c r="E1247" s="81" t="s">
        <v>223</v>
      </c>
      <c r="F1247" s="81" t="s">
        <v>347</v>
      </c>
      <c r="G1247" s="81" t="s">
        <v>348</v>
      </c>
      <c r="H1247" s="81" t="s">
        <v>324</v>
      </c>
      <c r="I1247" s="81" t="s">
        <v>223</v>
      </c>
      <c r="J1247" s="81" t="s">
        <v>223</v>
      </c>
    </row>
    <row r="1248" spans="1:10" x14ac:dyDescent="0.2">
      <c r="A1248" s="79">
        <v>44747</v>
      </c>
      <c r="B1248" s="76">
        <v>44743</v>
      </c>
      <c r="C1248" s="80">
        <v>1</v>
      </c>
      <c r="D1248" s="81" t="s">
        <v>359</v>
      </c>
      <c r="E1248" s="81" t="s">
        <v>223</v>
      </c>
      <c r="F1248" s="81" t="s">
        <v>347</v>
      </c>
      <c r="G1248" s="81" t="s">
        <v>348</v>
      </c>
      <c r="H1248" s="81" t="s">
        <v>324</v>
      </c>
      <c r="I1248" s="81" t="s">
        <v>223</v>
      </c>
      <c r="J1248" s="81" t="s">
        <v>223</v>
      </c>
    </row>
    <row r="1249" spans="1:10" x14ac:dyDescent="0.2">
      <c r="A1249" s="79">
        <v>44760</v>
      </c>
      <c r="B1249" s="76">
        <v>44750</v>
      </c>
      <c r="C1249" s="80">
        <v>2</v>
      </c>
      <c r="D1249" s="81" t="s">
        <v>359</v>
      </c>
      <c r="E1249" s="81" t="s">
        <v>223</v>
      </c>
      <c r="F1249" s="81" t="s">
        <v>347</v>
      </c>
      <c r="G1249" s="81" t="s">
        <v>348</v>
      </c>
      <c r="H1249" s="81" t="s">
        <v>324</v>
      </c>
      <c r="I1249" s="81" t="s">
        <v>223</v>
      </c>
      <c r="J1249" s="81" t="s">
        <v>223</v>
      </c>
    </row>
    <row r="1250" spans="1:10" x14ac:dyDescent="0.2">
      <c r="A1250" s="79">
        <v>44760</v>
      </c>
      <c r="B1250" s="76">
        <v>44753</v>
      </c>
      <c r="C1250" s="80">
        <v>1</v>
      </c>
      <c r="D1250" s="81" t="s">
        <v>359</v>
      </c>
      <c r="E1250" s="81" t="s">
        <v>223</v>
      </c>
      <c r="F1250" s="81" t="s">
        <v>347</v>
      </c>
      <c r="G1250" s="81" t="s">
        <v>348</v>
      </c>
      <c r="H1250" s="81" t="s">
        <v>324</v>
      </c>
      <c r="I1250" s="81" t="s">
        <v>223</v>
      </c>
      <c r="J1250" s="81" t="s">
        <v>223</v>
      </c>
    </row>
    <row r="1251" spans="1:10" x14ac:dyDescent="0.2">
      <c r="A1251" s="79">
        <v>44760</v>
      </c>
      <c r="B1251" s="76">
        <v>44754</v>
      </c>
      <c r="C1251" s="80">
        <v>2</v>
      </c>
      <c r="D1251" s="81" t="s">
        <v>359</v>
      </c>
      <c r="E1251" s="81" t="s">
        <v>223</v>
      </c>
      <c r="F1251" s="81" t="s">
        <v>347</v>
      </c>
      <c r="G1251" s="81" t="s">
        <v>348</v>
      </c>
      <c r="H1251" s="81" t="s">
        <v>324</v>
      </c>
      <c r="I1251" s="81" t="s">
        <v>223</v>
      </c>
      <c r="J1251" s="81" t="s">
        <v>223</v>
      </c>
    </row>
    <row r="1252" spans="1:10" x14ac:dyDescent="0.2">
      <c r="A1252" s="79">
        <v>44760</v>
      </c>
      <c r="B1252" s="76">
        <v>44756</v>
      </c>
      <c r="C1252" s="80">
        <v>0.5</v>
      </c>
      <c r="D1252" s="81" t="s">
        <v>359</v>
      </c>
      <c r="E1252" s="81" t="s">
        <v>223</v>
      </c>
      <c r="F1252" s="81" t="s">
        <v>347</v>
      </c>
      <c r="G1252" s="81" t="s">
        <v>348</v>
      </c>
      <c r="H1252" s="81" t="s">
        <v>324</v>
      </c>
      <c r="I1252" s="81" t="s">
        <v>223</v>
      </c>
      <c r="J1252" s="81" t="s">
        <v>223</v>
      </c>
    </row>
    <row r="1253" spans="1:10" x14ac:dyDescent="0.2">
      <c r="A1253" s="79">
        <v>44760</v>
      </c>
      <c r="B1253" s="76">
        <v>44757</v>
      </c>
      <c r="C1253" s="80">
        <v>1</v>
      </c>
      <c r="D1253" s="81" t="s">
        <v>359</v>
      </c>
      <c r="E1253" s="81" t="s">
        <v>223</v>
      </c>
      <c r="F1253" s="81" t="s">
        <v>347</v>
      </c>
      <c r="G1253" s="81" t="s">
        <v>348</v>
      </c>
      <c r="H1253" s="81" t="s">
        <v>324</v>
      </c>
      <c r="I1253" s="81" t="s">
        <v>223</v>
      </c>
      <c r="J1253" s="81" t="s">
        <v>223</v>
      </c>
    </row>
    <row r="1254" spans="1:10" x14ac:dyDescent="0.2">
      <c r="A1254" s="79">
        <v>44798</v>
      </c>
      <c r="B1254" s="76">
        <v>44775</v>
      </c>
      <c r="C1254" s="80">
        <v>1</v>
      </c>
      <c r="D1254" s="81" t="s">
        <v>359</v>
      </c>
      <c r="E1254" s="81" t="s">
        <v>223</v>
      </c>
      <c r="F1254" s="81" t="s">
        <v>347</v>
      </c>
      <c r="G1254" s="81" t="s">
        <v>348</v>
      </c>
      <c r="H1254" s="81" t="s">
        <v>324</v>
      </c>
      <c r="I1254" s="81" t="s">
        <v>223</v>
      </c>
      <c r="J1254" s="81" t="s">
        <v>223</v>
      </c>
    </row>
    <row r="1255" spans="1:10" x14ac:dyDescent="0.2">
      <c r="A1255" s="79">
        <v>44565</v>
      </c>
      <c r="B1255" s="76">
        <v>44550</v>
      </c>
      <c r="C1255" s="80">
        <v>2.5</v>
      </c>
      <c r="D1255" s="81" t="s">
        <v>372</v>
      </c>
      <c r="E1255" s="81" t="s">
        <v>223</v>
      </c>
      <c r="F1255" s="81" t="s">
        <v>373</v>
      </c>
      <c r="G1255" s="81" t="s">
        <v>374</v>
      </c>
      <c r="H1255" s="81" t="s">
        <v>305</v>
      </c>
      <c r="I1255" s="81" t="s">
        <v>223</v>
      </c>
      <c r="J1255" s="81" t="s">
        <v>223</v>
      </c>
    </row>
    <row r="1256" spans="1:10" x14ac:dyDescent="0.2">
      <c r="A1256" s="79">
        <v>44565</v>
      </c>
      <c r="B1256" s="76">
        <v>44551</v>
      </c>
      <c r="C1256" s="80">
        <v>2</v>
      </c>
      <c r="D1256" s="81" t="s">
        <v>372</v>
      </c>
      <c r="E1256" s="81" t="s">
        <v>223</v>
      </c>
      <c r="F1256" s="81" t="s">
        <v>373</v>
      </c>
      <c r="G1256" s="81" t="s">
        <v>374</v>
      </c>
      <c r="H1256" s="81" t="s">
        <v>305</v>
      </c>
      <c r="I1256" s="81" t="s">
        <v>223</v>
      </c>
      <c r="J1256" s="81" t="s">
        <v>223</v>
      </c>
    </row>
    <row r="1257" spans="1:10" x14ac:dyDescent="0.2">
      <c r="A1257" s="79">
        <v>44579</v>
      </c>
      <c r="B1257" s="76">
        <v>44564</v>
      </c>
      <c r="C1257" s="80">
        <v>0.5</v>
      </c>
      <c r="D1257" s="81" t="s">
        <v>372</v>
      </c>
      <c r="E1257" s="81" t="s">
        <v>223</v>
      </c>
      <c r="F1257" s="81" t="s">
        <v>373</v>
      </c>
      <c r="G1257" s="81" t="s">
        <v>374</v>
      </c>
      <c r="H1257" s="81" t="s">
        <v>305</v>
      </c>
      <c r="I1257" s="81" t="s">
        <v>223</v>
      </c>
      <c r="J1257" s="81" t="s">
        <v>223</v>
      </c>
    </row>
    <row r="1258" spans="1:10" x14ac:dyDescent="0.2">
      <c r="A1258" s="79">
        <v>44579</v>
      </c>
      <c r="B1258" s="76">
        <v>44568</v>
      </c>
      <c r="C1258" s="80">
        <v>1</v>
      </c>
      <c r="D1258" s="81" t="s">
        <v>372</v>
      </c>
      <c r="E1258" s="81" t="s">
        <v>223</v>
      </c>
      <c r="F1258" s="81" t="s">
        <v>373</v>
      </c>
      <c r="G1258" s="81" t="s">
        <v>374</v>
      </c>
      <c r="H1258" s="81" t="s">
        <v>305</v>
      </c>
      <c r="I1258" s="81" t="s">
        <v>223</v>
      </c>
      <c r="J1258" s="81" t="s">
        <v>223</v>
      </c>
    </row>
    <row r="1259" spans="1:10" x14ac:dyDescent="0.2">
      <c r="A1259" s="79">
        <v>44579</v>
      </c>
      <c r="B1259" s="76">
        <v>44572</v>
      </c>
      <c r="C1259" s="80">
        <v>1.25</v>
      </c>
      <c r="D1259" s="81" t="s">
        <v>372</v>
      </c>
      <c r="E1259" s="81" t="s">
        <v>223</v>
      </c>
      <c r="F1259" s="81" t="s">
        <v>373</v>
      </c>
      <c r="G1259" s="81" t="s">
        <v>374</v>
      </c>
      <c r="H1259" s="81" t="s">
        <v>305</v>
      </c>
      <c r="I1259" s="81" t="s">
        <v>223</v>
      </c>
      <c r="J1259" s="81" t="s">
        <v>223</v>
      </c>
    </row>
    <row r="1260" spans="1:10" x14ac:dyDescent="0.2">
      <c r="A1260" s="79">
        <v>44579</v>
      </c>
      <c r="B1260" s="76">
        <v>44573</v>
      </c>
      <c r="C1260" s="80">
        <v>1.75</v>
      </c>
      <c r="D1260" s="81" t="s">
        <v>372</v>
      </c>
      <c r="E1260" s="81" t="s">
        <v>223</v>
      </c>
      <c r="F1260" s="81" t="s">
        <v>373</v>
      </c>
      <c r="G1260" s="81" t="s">
        <v>374</v>
      </c>
      <c r="H1260" s="81" t="s">
        <v>305</v>
      </c>
      <c r="I1260" s="81" t="s">
        <v>223</v>
      </c>
      <c r="J1260" s="81" t="s">
        <v>223</v>
      </c>
    </row>
    <row r="1261" spans="1:10" x14ac:dyDescent="0.2">
      <c r="A1261" s="79">
        <v>44579</v>
      </c>
      <c r="B1261" s="76">
        <v>44574</v>
      </c>
      <c r="C1261" s="80">
        <v>1.5</v>
      </c>
      <c r="D1261" s="81" t="s">
        <v>372</v>
      </c>
      <c r="E1261" s="81" t="s">
        <v>223</v>
      </c>
      <c r="F1261" s="81" t="s">
        <v>373</v>
      </c>
      <c r="G1261" s="81" t="s">
        <v>374</v>
      </c>
      <c r="H1261" s="81" t="s">
        <v>305</v>
      </c>
      <c r="I1261" s="81" t="s">
        <v>223</v>
      </c>
      <c r="J1261" s="81" t="s">
        <v>223</v>
      </c>
    </row>
    <row r="1262" spans="1:10" x14ac:dyDescent="0.2">
      <c r="A1262" s="79">
        <v>44579</v>
      </c>
      <c r="B1262" s="76">
        <v>44575</v>
      </c>
      <c r="C1262" s="80">
        <v>0.5</v>
      </c>
      <c r="D1262" s="81" t="s">
        <v>372</v>
      </c>
      <c r="E1262" s="81" t="s">
        <v>223</v>
      </c>
      <c r="F1262" s="81" t="s">
        <v>373</v>
      </c>
      <c r="G1262" s="81" t="s">
        <v>374</v>
      </c>
      <c r="H1262" s="81" t="s">
        <v>305</v>
      </c>
      <c r="I1262" s="81" t="s">
        <v>223</v>
      </c>
      <c r="J1262" s="81" t="s">
        <v>223</v>
      </c>
    </row>
    <row r="1263" spans="1:10" x14ac:dyDescent="0.2">
      <c r="A1263" s="79">
        <v>44592</v>
      </c>
      <c r="B1263" s="76">
        <v>44580</v>
      </c>
      <c r="C1263" s="80">
        <v>2.75</v>
      </c>
      <c r="D1263" s="81" t="s">
        <v>372</v>
      </c>
      <c r="E1263" s="81" t="s">
        <v>223</v>
      </c>
      <c r="F1263" s="81" t="s">
        <v>373</v>
      </c>
      <c r="G1263" s="81" t="s">
        <v>374</v>
      </c>
      <c r="H1263" s="81" t="s">
        <v>305</v>
      </c>
      <c r="I1263" s="81" t="s">
        <v>223</v>
      </c>
      <c r="J1263" s="81" t="s">
        <v>223</v>
      </c>
    </row>
    <row r="1264" spans="1:10" x14ac:dyDescent="0.2">
      <c r="A1264" s="79">
        <v>44592</v>
      </c>
      <c r="B1264" s="76">
        <v>44581</v>
      </c>
      <c r="C1264" s="80">
        <v>1.5</v>
      </c>
      <c r="D1264" s="81" t="s">
        <v>372</v>
      </c>
      <c r="E1264" s="81" t="s">
        <v>223</v>
      </c>
      <c r="F1264" s="81" t="s">
        <v>373</v>
      </c>
      <c r="G1264" s="81" t="s">
        <v>374</v>
      </c>
      <c r="H1264" s="81" t="s">
        <v>305</v>
      </c>
      <c r="I1264" s="81" t="s">
        <v>223</v>
      </c>
      <c r="J1264" s="81" t="s">
        <v>223</v>
      </c>
    </row>
    <row r="1265" spans="1:10" x14ac:dyDescent="0.2">
      <c r="A1265" s="79">
        <v>44592</v>
      </c>
      <c r="B1265" s="76">
        <v>44585</v>
      </c>
      <c r="C1265" s="80">
        <v>5.25</v>
      </c>
      <c r="D1265" s="81" t="s">
        <v>372</v>
      </c>
      <c r="E1265" s="81" t="s">
        <v>223</v>
      </c>
      <c r="F1265" s="81" t="s">
        <v>373</v>
      </c>
      <c r="G1265" s="81" t="s">
        <v>374</v>
      </c>
      <c r="H1265" s="81" t="s">
        <v>305</v>
      </c>
      <c r="I1265" s="81" t="s">
        <v>223</v>
      </c>
      <c r="J1265" s="81" t="s">
        <v>223</v>
      </c>
    </row>
    <row r="1266" spans="1:10" x14ac:dyDescent="0.2">
      <c r="A1266" s="79">
        <v>44592</v>
      </c>
      <c r="B1266" s="76">
        <v>44586</v>
      </c>
      <c r="C1266" s="80">
        <v>3</v>
      </c>
      <c r="D1266" s="81" t="s">
        <v>372</v>
      </c>
      <c r="E1266" s="81" t="s">
        <v>223</v>
      </c>
      <c r="F1266" s="81" t="s">
        <v>373</v>
      </c>
      <c r="G1266" s="81" t="s">
        <v>374</v>
      </c>
      <c r="H1266" s="81" t="s">
        <v>305</v>
      </c>
      <c r="I1266" s="81" t="s">
        <v>223</v>
      </c>
      <c r="J1266" s="81" t="s">
        <v>223</v>
      </c>
    </row>
    <row r="1267" spans="1:10" x14ac:dyDescent="0.2">
      <c r="A1267" s="79">
        <v>44592</v>
      </c>
      <c r="B1267" s="76">
        <v>44588</v>
      </c>
      <c r="C1267" s="80">
        <v>3.75</v>
      </c>
      <c r="D1267" s="81" t="s">
        <v>372</v>
      </c>
      <c r="E1267" s="81" t="s">
        <v>223</v>
      </c>
      <c r="F1267" s="81" t="s">
        <v>373</v>
      </c>
      <c r="G1267" s="81" t="s">
        <v>374</v>
      </c>
      <c r="H1267" s="81" t="s">
        <v>305</v>
      </c>
      <c r="I1267" s="81" t="s">
        <v>223</v>
      </c>
      <c r="J1267" s="81" t="s">
        <v>223</v>
      </c>
    </row>
    <row r="1268" spans="1:10" x14ac:dyDescent="0.2">
      <c r="A1268" s="79">
        <v>44592</v>
      </c>
      <c r="B1268" s="76">
        <v>44589</v>
      </c>
      <c r="C1268" s="80">
        <v>2.5</v>
      </c>
      <c r="D1268" s="81" t="s">
        <v>372</v>
      </c>
      <c r="E1268" s="81" t="s">
        <v>223</v>
      </c>
      <c r="F1268" s="81" t="s">
        <v>373</v>
      </c>
      <c r="G1268" s="81" t="s">
        <v>374</v>
      </c>
      <c r="H1268" s="81" t="s">
        <v>305</v>
      </c>
      <c r="I1268" s="81" t="s">
        <v>223</v>
      </c>
      <c r="J1268" s="81" t="s">
        <v>223</v>
      </c>
    </row>
    <row r="1269" spans="1:10" x14ac:dyDescent="0.2">
      <c r="A1269" s="79">
        <v>44608</v>
      </c>
      <c r="B1269" s="76">
        <v>44592</v>
      </c>
      <c r="C1269" s="80">
        <v>2.75</v>
      </c>
      <c r="D1269" s="81" t="s">
        <v>372</v>
      </c>
      <c r="E1269" s="81" t="s">
        <v>223</v>
      </c>
      <c r="F1269" s="81" t="s">
        <v>373</v>
      </c>
      <c r="G1269" s="81" t="s">
        <v>374</v>
      </c>
      <c r="H1269" s="81" t="s">
        <v>305</v>
      </c>
      <c r="I1269" s="81" t="s">
        <v>223</v>
      </c>
      <c r="J1269" s="81" t="s">
        <v>223</v>
      </c>
    </row>
    <row r="1270" spans="1:10" x14ac:dyDescent="0.2">
      <c r="A1270" s="79">
        <v>44608</v>
      </c>
      <c r="B1270" s="76">
        <v>44593</v>
      </c>
      <c r="C1270" s="80">
        <v>0.5</v>
      </c>
      <c r="D1270" s="81" t="s">
        <v>372</v>
      </c>
      <c r="E1270" s="81" t="s">
        <v>223</v>
      </c>
      <c r="F1270" s="81" t="s">
        <v>373</v>
      </c>
      <c r="G1270" s="81" t="s">
        <v>374</v>
      </c>
      <c r="H1270" s="81" t="s">
        <v>305</v>
      </c>
      <c r="I1270" s="81" t="s">
        <v>223</v>
      </c>
      <c r="J1270" s="81" t="s">
        <v>223</v>
      </c>
    </row>
    <row r="1271" spans="1:10" x14ac:dyDescent="0.2">
      <c r="A1271" s="79">
        <v>44608</v>
      </c>
      <c r="B1271" s="76">
        <v>44594</v>
      </c>
      <c r="C1271" s="80">
        <v>2.25</v>
      </c>
      <c r="D1271" s="81" t="s">
        <v>372</v>
      </c>
      <c r="E1271" s="81" t="s">
        <v>223</v>
      </c>
      <c r="F1271" s="81" t="s">
        <v>373</v>
      </c>
      <c r="G1271" s="81" t="s">
        <v>374</v>
      </c>
      <c r="H1271" s="81" t="s">
        <v>305</v>
      </c>
      <c r="I1271" s="81" t="s">
        <v>223</v>
      </c>
      <c r="J1271" s="81" t="s">
        <v>223</v>
      </c>
    </row>
    <row r="1272" spans="1:10" x14ac:dyDescent="0.2">
      <c r="A1272" s="79">
        <v>44608</v>
      </c>
      <c r="B1272" s="76">
        <v>44595</v>
      </c>
      <c r="C1272" s="80">
        <v>1.5</v>
      </c>
      <c r="D1272" s="81" t="s">
        <v>372</v>
      </c>
      <c r="E1272" s="81" t="s">
        <v>223</v>
      </c>
      <c r="F1272" s="81" t="s">
        <v>373</v>
      </c>
      <c r="G1272" s="81" t="s">
        <v>374</v>
      </c>
      <c r="H1272" s="81" t="s">
        <v>305</v>
      </c>
      <c r="I1272" s="81" t="s">
        <v>223</v>
      </c>
      <c r="J1272" s="81" t="s">
        <v>223</v>
      </c>
    </row>
    <row r="1273" spans="1:10" x14ac:dyDescent="0.2">
      <c r="A1273" s="79">
        <v>44608</v>
      </c>
      <c r="B1273" s="76">
        <v>44596</v>
      </c>
      <c r="C1273" s="80">
        <v>2.25</v>
      </c>
      <c r="D1273" s="81" t="s">
        <v>372</v>
      </c>
      <c r="E1273" s="81" t="s">
        <v>223</v>
      </c>
      <c r="F1273" s="81" t="s">
        <v>373</v>
      </c>
      <c r="G1273" s="81" t="s">
        <v>374</v>
      </c>
      <c r="H1273" s="81" t="s">
        <v>305</v>
      </c>
      <c r="I1273" s="81" t="s">
        <v>223</v>
      </c>
      <c r="J1273" s="81" t="s">
        <v>223</v>
      </c>
    </row>
    <row r="1274" spans="1:10" x14ac:dyDescent="0.2">
      <c r="A1274" s="79">
        <v>44608</v>
      </c>
      <c r="B1274" s="76">
        <v>44599</v>
      </c>
      <c r="C1274" s="80">
        <v>2.5</v>
      </c>
      <c r="D1274" s="81" t="s">
        <v>372</v>
      </c>
      <c r="E1274" s="81" t="s">
        <v>223</v>
      </c>
      <c r="F1274" s="81" t="s">
        <v>373</v>
      </c>
      <c r="G1274" s="81" t="s">
        <v>374</v>
      </c>
      <c r="H1274" s="81" t="s">
        <v>305</v>
      </c>
      <c r="I1274" s="81" t="s">
        <v>223</v>
      </c>
      <c r="J1274" s="81" t="s">
        <v>223</v>
      </c>
    </row>
    <row r="1275" spans="1:10" x14ac:dyDescent="0.2">
      <c r="A1275" s="79">
        <v>44608</v>
      </c>
      <c r="B1275" s="76">
        <v>44601</v>
      </c>
      <c r="C1275" s="80">
        <v>2.75</v>
      </c>
      <c r="D1275" s="81" t="s">
        <v>372</v>
      </c>
      <c r="E1275" s="81" t="s">
        <v>223</v>
      </c>
      <c r="F1275" s="81" t="s">
        <v>373</v>
      </c>
      <c r="G1275" s="81" t="s">
        <v>374</v>
      </c>
      <c r="H1275" s="81" t="s">
        <v>305</v>
      </c>
      <c r="I1275" s="81" t="s">
        <v>223</v>
      </c>
      <c r="J1275" s="81" t="s">
        <v>223</v>
      </c>
    </row>
    <row r="1276" spans="1:10" x14ac:dyDescent="0.2">
      <c r="A1276" s="79">
        <v>44608</v>
      </c>
      <c r="B1276" s="76">
        <v>44602</v>
      </c>
      <c r="C1276" s="80">
        <v>2.75</v>
      </c>
      <c r="D1276" s="81" t="s">
        <v>372</v>
      </c>
      <c r="E1276" s="81" t="s">
        <v>223</v>
      </c>
      <c r="F1276" s="81" t="s">
        <v>373</v>
      </c>
      <c r="G1276" s="81" t="s">
        <v>374</v>
      </c>
      <c r="H1276" s="81" t="s">
        <v>305</v>
      </c>
      <c r="I1276" s="81" t="s">
        <v>223</v>
      </c>
      <c r="J1276" s="81" t="s">
        <v>223</v>
      </c>
    </row>
    <row r="1277" spans="1:10" x14ac:dyDescent="0.2">
      <c r="A1277" s="79">
        <v>44608</v>
      </c>
      <c r="B1277" s="76">
        <v>44603</v>
      </c>
      <c r="C1277" s="80">
        <v>1.5</v>
      </c>
      <c r="D1277" s="81" t="s">
        <v>372</v>
      </c>
      <c r="E1277" s="81" t="s">
        <v>223</v>
      </c>
      <c r="F1277" s="81" t="s">
        <v>373</v>
      </c>
      <c r="G1277" s="81" t="s">
        <v>374</v>
      </c>
      <c r="H1277" s="81" t="s">
        <v>305</v>
      </c>
      <c r="I1277" s="81" t="s">
        <v>223</v>
      </c>
      <c r="J1277" s="81" t="s">
        <v>223</v>
      </c>
    </row>
    <row r="1278" spans="1:10" x14ac:dyDescent="0.2">
      <c r="A1278" s="79">
        <v>44620</v>
      </c>
      <c r="B1278" s="76">
        <v>44606</v>
      </c>
      <c r="C1278" s="80">
        <v>2</v>
      </c>
      <c r="D1278" s="81" t="s">
        <v>372</v>
      </c>
      <c r="E1278" s="81" t="s">
        <v>223</v>
      </c>
      <c r="F1278" s="81" t="s">
        <v>373</v>
      </c>
      <c r="G1278" s="81" t="s">
        <v>374</v>
      </c>
      <c r="H1278" s="81" t="s">
        <v>305</v>
      </c>
      <c r="I1278" s="81" t="s">
        <v>223</v>
      </c>
      <c r="J1278" s="81" t="s">
        <v>223</v>
      </c>
    </row>
    <row r="1279" spans="1:10" x14ac:dyDescent="0.2">
      <c r="A1279" s="79">
        <v>44620</v>
      </c>
      <c r="B1279" s="76">
        <v>44607</v>
      </c>
      <c r="C1279" s="80">
        <v>5.75</v>
      </c>
      <c r="D1279" s="81" t="s">
        <v>372</v>
      </c>
      <c r="E1279" s="81" t="s">
        <v>223</v>
      </c>
      <c r="F1279" s="81" t="s">
        <v>373</v>
      </c>
      <c r="G1279" s="81" t="s">
        <v>374</v>
      </c>
      <c r="H1279" s="81" t="s">
        <v>305</v>
      </c>
      <c r="I1279" s="81" t="s">
        <v>223</v>
      </c>
      <c r="J1279" s="81" t="s">
        <v>223</v>
      </c>
    </row>
    <row r="1280" spans="1:10" x14ac:dyDescent="0.2">
      <c r="A1280" s="79">
        <v>44620</v>
      </c>
      <c r="B1280" s="76">
        <v>44608</v>
      </c>
      <c r="C1280" s="80">
        <v>5</v>
      </c>
      <c r="D1280" s="81" t="s">
        <v>372</v>
      </c>
      <c r="E1280" s="81" t="s">
        <v>223</v>
      </c>
      <c r="F1280" s="81" t="s">
        <v>373</v>
      </c>
      <c r="G1280" s="81" t="s">
        <v>374</v>
      </c>
      <c r="H1280" s="81" t="s">
        <v>305</v>
      </c>
      <c r="I1280" s="81" t="s">
        <v>223</v>
      </c>
      <c r="J1280" s="81" t="s">
        <v>223</v>
      </c>
    </row>
    <row r="1281" spans="1:10" x14ac:dyDescent="0.2">
      <c r="A1281" s="79">
        <v>44620</v>
      </c>
      <c r="B1281" s="76">
        <v>44609</v>
      </c>
      <c r="C1281" s="80">
        <v>5</v>
      </c>
      <c r="D1281" s="81" t="s">
        <v>372</v>
      </c>
      <c r="E1281" s="81" t="s">
        <v>223</v>
      </c>
      <c r="F1281" s="81" t="s">
        <v>373</v>
      </c>
      <c r="G1281" s="81" t="s">
        <v>374</v>
      </c>
      <c r="H1281" s="81" t="s">
        <v>305</v>
      </c>
      <c r="I1281" s="81" t="s">
        <v>223</v>
      </c>
      <c r="J1281" s="81" t="s">
        <v>223</v>
      </c>
    </row>
    <row r="1282" spans="1:10" x14ac:dyDescent="0.2">
      <c r="A1282" s="79">
        <v>44620</v>
      </c>
      <c r="B1282" s="76">
        <v>44610</v>
      </c>
      <c r="C1282" s="80">
        <v>5</v>
      </c>
      <c r="D1282" s="81" t="s">
        <v>372</v>
      </c>
      <c r="E1282" s="81" t="s">
        <v>223</v>
      </c>
      <c r="F1282" s="81" t="s">
        <v>373</v>
      </c>
      <c r="G1282" s="81" t="s">
        <v>374</v>
      </c>
      <c r="H1282" s="81" t="s">
        <v>305</v>
      </c>
      <c r="I1282" s="81" t="s">
        <v>223</v>
      </c>
      <c r="J1282" s="81" t="s">
        <v>223</v>
      </c>
    </row>
    <row r="1283" spans="1:10" x14ac:dyDescent="0.2">
      <c r="A1283" s="79">
        <v>44620</v>
      </c>
      <c r="B1283" s="76">
        <v>44613</v>
      </c>
      <c r="C1283" s="80">
        <v>6.75</v>
      </c>
      <c r="D1283" s="81" t="s">
        <v>372</v>
      </c>
      <c r="E1283" s="81" t="s">
        <v>223</v>
      </c>
      <c r="F1283" s="81" t="s">
        <v>373</v>
      </c>
      <c r="G1283" s="81" t="s">
        <v>374</v>
      </c>
      <c r="H1283" s="81" t="s">
        <v>305</v>
      </c>
      <c r="I1283" s="81" t="s">
        <v>223</v>
      </c>
      <c r="J1283" s="81" t="s">
        <v>223</v>
      </c>
    </row>
    <row r="1284" spans="1:10" x14ac:dyDescent="0.2">
      <c r="A1284" s="79">
        <v>44620</v>
      </c>
      <c r="B1284" s="76">
        <v>44614</v>
      </c>
      <c r="C1284" s="80">
        <v>5</v>
      </c>
      <c r="D1284" s="81" t="s">
        <v>372</v>
      </c>
      <c r="E1284" s="81" t="s">
        <v>223</v>
      </c>
      <c r="F1284" s="81" t="s">
        <v>373</v>
      </c>
      <c r="G1284" s="81" t="s">
        <v>374</v>
      </c>
      <c r="H1284" s="81" t="s">
        <v>305</v>
      </c>
      <c r="I1284" s="81" t="s">
        <v>223</v>
      </c>
      <c r="J1284" s="81" t="s">
        <v>223</v>
      </c>
    </row>
    <row r="1285" spans="1:10" x14ac:dyDescent="0.2">
      <c r="A1285" s="79">
        <v>44620</v>
      </c>
      <c r="B1285" s="76">
        <v>44615</v>
      </c>
      <c r="C1285" s="80">
        <v>4.25</v>
      </c>
      <c r="D1285" s="81" t="s">
        <v>372</v>
      </c>
      <c r="E1285" s="81" t="s">
        <v>223</v>
      </c>
      <c r="F1285" s="81" t="s">
        <v>373</v>
      </c>
      <c r="G1285" s="81" t="s">
        <v>374</v>
      </c>
      <c r="H1285" s="81" t="s">
        <v>305</v>
      </c>
      <c r="I1285" s="81" t="s">
        <v>223</v>
      </c>
      <c r="J1285" s="81" t="s">
        <v>223</v>
      </c>
    </row>
    <row r="1286" spans="1:10" x14ac:dyDescent="0.2">
      <c r="A1286" s="79">
        <v>44620</v>
      </c>
      <c r="B1286" s="76">
        <v>44616</v>
      </c>
      <c r="C1286" s="80">
        <v>5.5</v>
      </c>
      <c r="D1286" s="81" t="s">
        <v>372</v>
      </c>
      <c r="E1286" s="81" t="s">
        <v>223</v>
      </c>
      <c r="F1286" s="81" t="s">
        <v>373</v>
      </c>
      <c r="G1286" s="81" t="s">
        <v>374</v>
      </c>
      <c r="H1286" s="81" t="s">
        <v>305</v>
      </c>
      <c r="I1286" s="81" t="s">
        <v>223</v>
      </c>
      <c r="J1286" s="81" t="s">
        <v>223</v>
      </c>
    </row>
    <row r="1287" spans="1:10" x14ac:dyDescent="0.2">
      <c r="A1287" s="79">
        <v>44620</v>
      </c>
      <c r="B1287" s="76">
        <v>44617</v>
      </c>
      <c r="C1287" s="80">
        <v>4.75</v>
      </c>
      <c r="D1287" s="81" t="s">
        <v>372</v>
      </c>
      <c r="E1287" s="81" t="s">
        <v>223</v>
      </c>
      <c r="F1287" s="81" t="s">
        <v>373</v>
      </c>
      <c r="G1287" s="81" t="s">
        <v>374</v>
      </c>
      <c r="H1287" s="81" t="s">
        <v>305</v>
      </c>
      <c r="I1287" s="81" t="s">
        <v>223</v>
      </c>
      <c r="J1287" s="81" t="s">
        <v>223</v>
      </c>
    </row>
    <row r="1288" spans="1:10" x14ac:dyDescent="0.2">
      <c r="A1288" s="79">
        <v>44634</v>
      </c>
      <c r="B1288" s="76">
        <v>44620</v>
      </c>
      <c r="C1288" s="80">
        <v>3.5</v>
      </c>
      <c r="D1288" s="81" t="s">
        <v>372</v>
      </c>
      <c r="E1288" s="81" t="s">
        <v>223</v>
      </c>
      <c r="F1288" s="81" t="s">
        <v>373</v>
      </c>
      <c r="G1288" s="81" t="s">
        <v>374</v>
      </c>
      <c r="H1288" s="81" t="s">
        <v>305</v>
      </c>
      <c r="I1288" s="81" t="s">
        <v>223</v>
      </c>
      <c r="J1288" s="81" t="s">
        <v>223</v>
      </c>
    </row>
    <row r="1289" spans="1:10" x14ac:dyDescent="0.2">
      <c r="A1289" s="79">
        <v>44634</v>
      </c>
      <c r="B1289" s="76">
        <v>44621</v>
      </c>
      <c r="C1289" s="80">
        <v>3.25</v>
      </c>
      <c r="D1289" s="81" t="s">
        <v>372</v>
      </c>
      <c r="E1289" s="81" t="s">
        <v>223</v>
      </c>
      <c r="F1289" s="81" t="s">
        <v>373</v>
      </c>
      <c r="G1289" s="81" t="s">
        <v>374</v>
      </c>
      <c r="H1289" s="81" t="s">
        <v>305</v>
      </c>
      <c r="I1289" s="81" t="s">
        <v>223</v>
      </c>
      <c r="J1289" s="81" t="s">
        <v>223</v>
      </c>
    </row>
    <row r="1290" spans="1:10" x14ac:dyDescent="0.2">
      <c r="A1290" s="79">
        <v>44634</v>
      </c>
      <c r="B1290" s="76">
        <v>44622</v>
      </c>
      <c r="C1290" s="80">
        <v>3.75</v>
      </c>
      <c r="D1290" s="81" t="s">
        <v>372</v>
      </c>
      <c r="E1290" s="81" t="s">
        <v>223</v>
      </c>
      <c r="F1290" s="81" t="s">
        <v>373</v>
      </c>
      <c r="G1290" s="81" t="s">
        <v>374</v>
      </c>
      <c r="H1290" s="81" t="s">
        <v>305</v>
      </c>
      <c r="I1290" s="81" t="s">
        <v>223</v>
      </c>
      <c r="J1290" s="81" t="s">
        <v>223</v>
      </c>
    </row>
    <row r="1291" spans="1:10" x14ac:dyDescent="0.2">
      <c r="A1291" s="79">
        <v>44634</v>
      </c>
      <c r="B1291" s="76">
        <v>44623</v>
      </c>
      <c r="C1291" s="80">
        <v>3.5</v>
      </c>
      <c r="D1291" s="81" t="s">
        <v>372</v>
      </c>
      <c r="E1291" s="81" t="s">
        <v>223</v>
      </c>
      <c r="F1291" s="81" t="s">
        <v>373</v>
      </c>
      <c r="G1291" s="81" t="s">
        <v>374</v>
      </c>
      <c r="H1291" s="81" t="s">
        <v>305</v>
      </c>
      <c r="I1291" s="81" t="s">
        <v>223</v>
      </c>
      <c r="J1291" s="81" t="s">
        <v>223</v>
      </c>
    </row>
    <row r="1292" spans="1:10" x14ac:dyDescent="0.2">
      <c r="A1292" s="79">
        <v>44634</v>
      </c>
      <c r="B1292" s="76">
        <v>44624</v>
      </c>
      <c r="C1292" s="80">
        <v>2.5</v>
      </c>
      <c r="D1292" s="81" t="s">
        <v>372</v>
      </c>
      <c r="E1292" s="81" t="s">
        <v>223</v>
      </c>
      <c r="F1292" s="81" t="s">
        <v>373</v>
      </c>
      <c r="G1292" s="81" t="s">
        <v>374</v>
      </c>
      <c r="H1292" s="81" t="s">
        <v>305</v>
      </c>
      <c r="I1292" s="81" t="s">
        <v>223</v>
      </c>
      <c r="J1292" s="81" t="s">
        <v>223</v>
      </c>
    </row>
    <row r="1293" spans="1:10" x14ac:dyDescent="0.2">
      <c r="A1293" s="79">
        <v>44634</v>
      </c>
      <c r="B1293" s="76">
        <v>44627</v>
      </c>
      <c r="C1293" s="80">
        <v>1.5</v>
      </c>
      <c r="D1293" s="81" t="s">
        <v>372</v>
      </c>
      <c r="E1293" s="81" t="s">
        <v>223</v>
      </c>
      <c r="F1293" s="81" t="s">
        <v>373</v>
      </c>
      <c r="G1293" s="81" t="s">
        <v>374</v>
      </c>
      <c r="H1293" s="81" t="s">
        <v>305</v>
      </c>
      <c r="I1293" s="81" t="s">
        <v>223</v>
      </c>
      <c r="J1293" s="81" t="s">
        <v>223</v>
      </c>
    </row>
    <row r="1294" spans="1:10" x14ac:dyDescent="0.2">
      <c r="A1294" s="79">
        <v>44634</v>
      </c>
      <c r="B1294" s="76">
        <v>44628</v>
      </c>
      <c r="C1294" s="80">
        <v>2.25</v>
      </c>
      <c r="D1294" s="81" t="s">
        <v>372</v>
      </c>
      <c r="E1294" s="81" t="s">
        <v>223</v>
      </c>
      <c r="F1294" s="81" t="s">
        <v>373</v>
      </c>
      <c r="G1294" s="81" t="s">
        <v>374</v>
      </c>
      <c r="H1294" s="81" t="s">
        <v>305</v>
      </c>
      <c r="I1294" s="81" t="s">
        <v>223</v>
      </c>
      <c r="J1294" s="81" t="s">
        <v>223</v>
      </c>
    </row>
    <row r="1295" spans="1:10" x14ac:dyDescent="0.2">
      <c r="A1295" s="79">
        <v>44634</v>
      </c>
      <c r="B1295" s="76">
        <v>44629</v>
      </c>
      <c r="C1295" s="80">
        <v>2.5</v>
      </c>
      <c r="D1295" s="81" t="s">
        <v>372</v>
      </c>
      <c r="E1295" s="81" t="s">
        <v>223</v>
      </c>
      <c r="F1295" s="81" t="s">
        <v>373</v>
      </c>
      <c r="G1295" s="81" t="s">
        <v>374</v>
      </c>
      <c r="H1295" s="81" t="s">
        <v>305</v>
      </c>
      <c r="I1295" s="81" t="s">
        <v>223</v>
      </c>
      <c r="J1295" s="81" t="s">
        <v>223</v>
      </c>
    </row>
    <row r="1296" spans="1:10" x14ac:dyDescent="0.2">
      <c r="A1296" s="79">
        <v>44634</v>
      </c>
      <c r="B1296" s="76">
        <v>44630</v>
      </c>
      <c r="C1296" s="80">
        <v>2</v>
      </c>
      <c r="D1296" s="81" t="s">
        <v>372</v>
      </c>
      <c r="E1296" s="81" t="s">
        <v>223</v>
      </c>
      <c r="F1296" s="81" t="s">
        <v>373</v>
      </c>
      <c r="G1296" s="81" t="s">
        <v>374</v>
      </c>
      <c r="H1296" s="81" t="s">
        <v>305</v>
      </c>
      <c r="I1296" s="81" t="s">
        <v>223</v>
      </c>
      <c r="J1296" s="81" t="s">
        <v>223</v>
      </c>
    </row>
    <row r="1297" spans="1:10" x14ac:dyDescent="0.2">
      <c r="A1297" s="79">
        <v>44634</v>
      </c>
      <c r="B1297" s="76">
        <v>44631</v>
      </c>
      <c r="C1297" s="80">
        <v>4</v>
      </c>
      <c r="D1297" s="81" t="s">
        <v>372</v>
      </c>
      <c r="E1297" s="81" t="s">
        <v>223</v>
      </c>
      <c r="F1297" s="81" t="s">
        <v>373</v>
      </c>
      <c r="G1297" s="81" t="s">
        <v>374</v>
      </c>
      <c r="H1297" s="81" t="s">
        <v>305</v>
      </c>
      <c r="I1297" s="81" t="s">
        <v>223</v>
      </c>
      <c r="J1297" s="81" t="s">
        <v>223</v>
      </c>
    </row>
    <row r="1298" spans="1:10" x14ac:dyDescent="0.2">
      <c r="A1298" s="79">
        <v>44645</v>
      </c>
      <c r="B1298" s="76">
        <v>44634</v>
      </c>
      <c r="C1298" s="80">
        <v>3.75</v>
      </c>
      <c r="D1298" s="81" t="s">
        <v>372</v>
      </c>
      <c r="E1298" s="81" t="s">
        <v>223</v>
      </c>
      <c r="F1298" s="81" t="s">
        <v>373</v>
      </c>
      <c r="G1298" s="81" t="s">
        <v>374</v>
      </c>
      <c r="H1298" s="81" t="s">
        <v>305</v>
      </c>
      <c r="I1298" s="81" t="s">
        <v>223</v>
      </c>
      <c r="J1298" s="81" t="s">
        <v>223</v>
      </c>
    </row>
    <row r="1299" spans="1:10" x14ac:dyDescent="0.2">
      <c r="A1299" s="79">
        <v>44645</v>
      </c>
      <c r="B1299" s="76">
        <v>44635</v>
      </c>
      <c r="C1299" s="80">
        <v>4</v>
      </c>
      <c r="D1299" s="81" t="s">
        <v>372</v>
      </c>
      <c r="E1299" s="81" t="s">
        <v>223</v>
      </c>
      <c r="F1299" s="81" t="s">
        <v>373</v>
      </c>
      <c r="G1299" s="81" t="s">
        <v>374</v>
      </c>
      <c r="H1299" s="81" t="s">
        <v>305</v>
      </c>
      <c r="I1299" s="81" t="s">
        <v>223</v>
      </c>
      <c r="J1299" s="81" t="s">
        <v>223</v>
      </c>
    </row>
    <row r="1300" spans="1:10" x14ac:dyDescent="0.2">
      <c r="A1300" s="79">
        <v>44645</v>
      </c>
      <c r="B1300" s="76">
        <v>44636</v>
      </c>
      <c r="C1300" s="80">
        <v>5.5</v>
      </c>
      <c r="D1300" s="81" t="s">
        <v>372</v>
      </c>
      <c r="E1300" s="81" t="s">
        <v>223</v>
      </c>
      <c r="F1300" s="81" t="s">
        <v>373</v>
      </c>
      <c r="G1300" s="81" t="s">
        <v>374</v>
      </c>
      <c r="H1300" s="81" t="s">
        <v>305</v>
      </c>
      <c r="I1300" s="81" t="s">
        <v>223</v>
      </c>
      <c r="J1300" s="81" t="s">
        <v>223</v>
      </c>
    </row>
    <row r="1301" spans="1:10" x14ac:dyDescent="0.2">
      <c r="A1301" s="79">
        <v>44645</v>
      </c>
      <c r="B1301" s="76">
        <v>44637</v>
      </c>
      <c r="C1301" s="80">
        <v>3.75</v>
      </c>
      <c r="D1301" s="81" t="s">
        <v>372</v>
      </c>
      <c r="E1301" s="81" t="s">
        <v>223</v>
      </c>
      <c r="F1301" s="81" t="s">
        <v>373</v>
      </c>
      <c r="G1301" s="81" t="s">
        <v>374</v>
      </c>
      <c r="H1301" s="81" t="s">
        <v>305</v>
      </c>
      <c r="I1301" s="81" t="s">
        <v>223</v>
      </c>
      <c r="J1301" s="81" t="s">
        <v>223</v>
      </c>
    </row>
    <row r="1302" spans="1:10" x14ac:dyDescent="0.2">
      <c r="A1302" s="79">
        <v>44645</v>
      </c>
      <c r="B1302" s="76">
        <v>44638</v>
      </c>
      <c r="C1302" s="80">
        <v>4.5</v>
      </c>
      <c r="D1302" s="81" t="s">
        <v>372</v>
      </c>
      <c r="E1302" s="81" t="s">
        <v>223</v>
      </c>
      <c r="F1302" s="81" t="s">
        <v>373</v>
      </c>
      <c r="G1302" s="81" t="s">
        <v>374</v>
      </c>
      <c r="H1302" s="81" t="s">
        <v>305</v>
      </c>
      <c r="I1302" s="81" t="s">
        <v>223</v>
      </c>
      <c r="J1302" s="81" t="s">
        <v>223</v>
      </c>
    </row>
    <row r="1303" spans="1:10" x14ac:dyDescent="0.2">
      <c r="A1303" s="79">
        <v>44645</v>
      </c>
      <c r="B1303" s="76">
        <v>44641</v>
      </c>
      <c r="C1303" s="80">
        <v>5.25</v>
      </c>
      <c r="D1303" s="81" t="s">
        <v>372</v>
      </c>
      <c r="E1303" s="81" t="s">
        <v>223</v>
      </c>
      <c r="F1303" s="81" t="s">
        <v>373</v>
      </c>
      <c r="G1303" s="81" t="s">
        <v>374</v>
      </c>
      <c r="H1303" s="81" t="s">
        <v>305</v>
      </c>
      <c r="I1303" s="81" t="s">
        <v>223</v>
      </c>
      <c r="J1303" s="81" t="s">
        <v>223</v>
      </c>
    </row>
    <row r="1304" spans="1:10" x14ac:dyDescent="0.2">
      <c r="A1304" s="79">
        <v>44645</v>
      </c>
      <c r="B1304" s="76">
        <v>44642</v>
      </c>
      <c r="C1304" s="80">
        <v>4.25</v>
      </c>
      <c r="D1304" s="81" t="s">
        <v>372</v>
      </c>
      <c r="E1304" s="81" t="s">
        <v>223</v>
      </c>
      <c r="F1304" s="81" t="s">
        <v>373</v>
      </c>
      <c r="G1304" s="81" t="s">
        <v>374</v>
      </c>
      <c r="H1304" s="81" t="s">
        <v>305</v>
      </c>
      <c r="I1304" s="81" t="s">
        <v>223</v>
      </c>
      <c r="J1304" s="81" t="s">
        <v>223</v>
      </c>
    </row>
    <row r="1305" spans="1:10" x14ac:dyDescent="0.2">
      <c r="A1305" s="79">
        <v>44645</v>
      </c>
      <c r="B1305" s="76">
        <v>44643</v>
      </c>
      <c r="C1305" s="80">
        <v>3.25</v>
      </c>
      <c r="D1305" s="81" t="s">
        <v>372</v>
      </c>
      <c r="E1305" s="81" t="s">
        <v>223</v>
      </c>
      <c r="F1305" s="81" t="s">
        <v>373</v>
      </c>
      <c r="G1305" s="81" t="s">
        <v>374</v>
      </c>
      <c r="H1305" s="81" t="s">
        <v>305</v>
      </c>
      <c r="I1305" s="81" t="s">
        <v>223</v>
      </c>
      <c r="J1305" s="81" t="s">
        <v>223</v>
      </c>
    </row>
    <row r="1306" spans="1:10" x14ac:dyDescent="0.2">
      <c r="A1306" s="79">
        <v>44645</v>
      </c>
      <c r="B1306" s="76">
        <v>44644</v>
      </c>
      <c r="C1306" s="80">
        <v>3</v>
      </c>
      <c r="D1306" s="81" t="s">
        <v>372</v>
      </c>
      <c r="E1306" s="81" t="s">
        <v>223</v>
      </c>
      <c r="F1306" s="81" t="s">
        <v>373</v>
      </c>
      <c r="G1306" s="81" t="s">
        <v>374</v>
      </c>
      <c r="H1306" s="81" t="s">
        <v>305</v>
      </c>
      <c r="I1306" s="81" t="s">
        <v>223</v>
      </c>
      <c r="J1306" s="81" t="s">
        <v>223</v>
      </c>
    </row>
    <row r="1307" spans="1:10" x14ac:dyDescent="0.2">
      <c r="A1307" s="79">
        <v>44662</v>
      </c>
      <c r="B1307" s="76">
        <v>44648</v>
      </c>
      <c r="C1307" s="80">
        <v>1.75</v>
      </c>
      <c r="D1307" s="81" t="s">
        <v>372</v>
      </c>
      <c r="E1307" s="81" t="s">
        <v>223</v>
      </c>
      <c r="F1307" s="81" t="s">
        <v>373</v>
      </c>
      <c r="G1307" s="81" t="s">
        <v>374</v>
      </c>
      <c r="H1307" s="81" t="s">
        <v>305</v>
      </c>
      <c r="I1307" s="81" t="s">
        <v>223</v>
      </c>
      <c r="J1307" s="81" t="s">
        <v>223</v>
      </c>
    </row>
    <row r="1308" spans="1:10" x14ac:dyDescent="0.2">
      <c r="A1308" s="79">
        <v>44662</v>
      </c>
      <c r="B1308" s="76">
        <v>44649</v>
      </c>
      <c r="C1308" s="80">
        <v>2</v>
      </c>
      <c r="D1308" s="81" t="s">
        <v>372</v>
      </c>
      <c r="E1308" s="81" t="s">
        <v>223</v>
      </c>
      <c r="F1308" s="81" t="s">
        <v>373</v>
      </c>
      <c r="G1308" s="81" t="s">
        <v>374</v>
      </c>
      <c r="H1308" s="81" t="s">
        <v>305</v>
      </c>
      <c r="I1308" s="81" t="s">
        <v>223</v>
      </c>
      <c r="J1308" s="81" t="s">
        <v>223</v>
      </c>
    </row>
    <row r="1309" spans="1:10" x14ac:dyDescent="0.2">
      <c r="A1309" s="79">
        <v>44662</v>
      </c>
      <c r="B1309" s="76">
        <v>44650</v>
      </c>
      <c r="C1309" s="80">
        <v>2</v>
      </c>
      <c r="D1309" s="81" t="s">
        <v>372</v>
      </c>
      <c r="E1309" s="81" t="s">
        <v>223</v>
      </c>
      <c r="F1309" s="81" t="s">
        <v>373</v>
      </c>
      <c r="G1309" s="81" t="s">
        <v>374</v>
      </c>
      <c r="H1309" s="81" t="s">
        <v>305</v>
      </c>
      <c r="I1309" s="81" t="s">
        <v>223</v>
      </c>
      <c r="J1309" s="81" t="s">
        <v>223</v>
      </c>
    </row>
    <row r="1310" spans="1:10" x14ac:dyDescent="0.2">
      <c r="A1310" s="79">
        <v>44662</v>
      </c>
      <c r="B1310" s="76">
        <v>44651</v>
      </c>
      <c r="C1310" s="80">
        <v>1.5</v>
      </c>
      <c r="D1310" s="81" t="s">
        <v>372</v>
      </c>
      <c r="E1310" s="81" t="s">
        <v>223</v>
      </c>
      <c r="F1310" s="81" t="s">
        <v>373</v>
      </c>
      <c r="G1310" s="81" t="s">
        <v>374</v>
      </c>
      <c r="H1310" s="81" t="s">
        <v>305</v>
      </c>
      <c r="I1310" s="81" t="s">
        <v>223</v>
      </c>
      <c r="J1310" s="81" t="s">
        <v>223</v>
      </c>
    </row>
    <row r="1311" spans="1:10" x14ac:dyDescent="0.2">
      <c r="A1311" s="79">
        <v>44662</v>
      </c>
      <c r="B1311" s="76">
        <v>44652</v>
      </c>
      <c r="C1311" s="80">
        <v>1.25</v>
      </c>
      <c r="D1311" s="81" t="s">
        <v>372</v>
      </c>
      <c r="E1311" s="81" t="s">
        <v>223</v>
      </c>
      <c r="F1311" s="81" t="s">
        <v>373</v>
      </c>
      <c r="G1311" s="81" t="s">
        <v>374</v>
      </c>
      <c r="H1311" s="81" t="s">
        <v>305</v>
      </c>
      <c r="I1311" s="81" t="s">
        <v>223</v>
      </c>
      <c r="J1311" s="81" t="s">
        <v>223</v>
      </c>
    </row>
    <row r="1312" spans="1:10" x14ac:dyDescent="0.2">
      <c r="A1312" s="79">
        <v>44662</v>
      </c>
      <c r="B1312" s="76">
        <v>44655</v>
      </c>
      <c r="C1312" s="80">
        <v>1</v>
      </c>
      <c r="D1312" s="81" t="s">
        <v>372</v>
      </c>
      <c r="E1312" s="81" t="s">
        <v>223</v>
      </c>
      <c r="F1312" s="81" t="s">
        <v>373</v>
      </c>
      <c r="G1312" s="81" t="s">
        <v>374</v>
      </c>
      <c r="H1312" s="81" t="s">
        <v>305</v>
      </c>
      <c r="I1312" s="81" t="s">
        <v>223</v>
      </c>
      <c r="J1312" s="81" t="s">
        <v>223</v>
      </c>
    </row>
    <row r="1313" spans="1:10" x14ac:dyDescent="0.2">
      <c r="A1313" s="79">
        <v>44662</v>
      </c>
      <c r="B1313" s="76">
        <v>44656</v>
      </c>
      <c r="C1313" s="80">
        <v>2.75</v>
      </c>
      <c r="D1313" s="81" t="s">
        <v>372</v>
      </c>
      <c r="E1313" s="81" t="s">
        <v>223</v>
      </c>
      <c r="F1313" s="81" t="s">
        <v>373</v>
      </c>
      <c r="G1313" s="81" t="s">
        <v>374</v>
      </c>
      <c r="H1313" s="81" t="s">
        <v>305</v>
      </c>
      <c r="I1313" s="81" t="s">
        <v>223</v>
      </c>
      <c r="J1313" s="81" t="s">
        <v>223</v>
      </c>
    </row>
    <row r="1314" spans="1:10" x14ac:dyDescent="0.2">
      <c r="A1314" s="79">
        <v>44662</v>
      </c>
      <c r="B1314" s="76">
        <v>44657</v>
      </c>
      <c r="C1314" s="80">
        <v>1.75</v>
      </c>
      <c r="D1314" s="81" t="s">
        <v>372</v>
      </c>
      <c r="E1314" s="81" t="s">
        <v>223</v>
      </c>
      <c r="F1314" s="81" t="s">
        <v>373</v>
      </c>
      <c r="G1314" s="81" t="s">
        <v>374</v>
      </c>
      <c r="H1314" s="81" t="s">
        <v>305</v>
      </c>
      <c r="I1314" s="81" t="s">
        <v>223</v>
      </c>
      <c r="J1314" s="81" t="s">
        <v>223</v>
      </c>
    </row>
    <row r="1315" spans="1:10" x14ac:dyDescent="0.2">
      <c r="A1315" s="79">
        <v>44662</v>
      </c>
      <c r="B1315" s="76">
        <v>44658</v>
      </c>
      <c r="C1315" s="80">
        <v>1.75</v>
      </c>
      <c r="D1315" s="81" t="s">
        <v>372</v>
      </c>
      <c r="E1315" s="81" t="s">
        <v>223</v>
      </c>
      <c r="F1315" s="81" t="s">
        <v>373</v>
      </c>
      <c r="G1315" s="81" t="s">
        <v>374</v>
      </c>
      <c r="H1315" s="81" t="s">
        <v>305</v>
      </c>
      <c r="I1315" s="81" t="s">
        <v>223</v>
      </c>
      <c r="J1315" s="81" t="s">
        <v>223</v>
      </c>
    </row>
    <row r="1316" spans="1:10" x14ac:dyDescent="0.2">
      <c r="A1316" s="79">
        <v>44662</v>
      </c>
      <c r="B1316" s="76">
        <v>44659</v>
      </c>
      <c r="C1316" s="80">
        <v>0.75</v>
      </c>
      <c r="D1316" s="81" t="s">
        <v>372</v>
      </c>
      <c r="E1316" s="81" t="s">
        <v>223</v>
      </c>
      <c r="F1316" s="81" t="s">
        <v>373</v>
      </c>
      <c r="G1316" s="81" t="s">
        <v>374</v>
      </c>
      <c r="H1316" s="81" t="s">
        <v>305</v>
      </c>
      <c r="I1316" s="81" t="s">
        <v>223</v>
      </c>
      <c r="J1316" s="81" t="s">
        <v>223</v>
      </c>
    </row>
    <row r="1317" spans="1:10" x14ac:dyDescent="0.2">
      <c r="A1317" s="79">
        <v>44687</v>
      </c>
      <c r="B1317" s="76">
        <v>44662</v>
      </c>
      <c r="C1317" s="80">
        <v>3.25</v>
      </c>
      <c r="D1317" s="81" t="s">
        <v>372</v>
      </c>
      <c r="E1317" s="81" t="s">
        <v>223</v>
      </c>
      <c r="F1317" s="81" t="s">
        <v>373</v>
      </c>
      <c r="G1317" s="81" t="s">
        <v>374</v>
      </c>
      <c r="H1317" s="81" t="s">
        <v>305</v>
      </c>
      <c r="I1317" s="81" t="s">
        <v>223</v>
      </c>
      <c r="J1317" s="81" t="s">
        <v>223</v>
      </c>
    </row>
    <row r="1318" spans="1:10" x14ac:dyDescent="0.2">
      <c r="A1318" s="79">
        <v>44687</v>
      </c>
      <c r="B1318" s="76">
        <v>44663</v>
      </c>
      <c r="C1318" s="80">
        <v>3.25</v>
      </c>
      <c r="D1318" s="81" t="s">
        <v>372</v>
      </c>
      <c r="E1318" s="81" t="s">
        <v>223</v>
      </c>
      <c r="F1318" s="81" t="s">
        <v>373</v>
      </c>
      <c r="G1318" s="81" t="s">
        <v>374</v>
      </c>
      <c r="H1318" s="81" t="s">
        <v>305</v>
      </c>
      <c r="I1318" s="81" t="s">
        <v>223</v>
      </c>
      <c r="J1318" s="81" t="s">
        <v>223</v>
      </c>
    </row>
    <row r="1319" spans="1:10" x14ac:dyDescent="0.2">
      <c r="A1319" s="79">
        <v>44687</v>
      </c>
      <c r="B1319" s="76">
        <v>44664</v>
      </c>
      <c r="C1319" s="80">
        <v>2.25</v>
      </c>
      <c r="D1319" s="81" t="s">
        <v>372</v>
      </c>
      <c r="E1319" s="81" t="s">
        <v>223</v>
      </c>
      <c r="F1319" s="81" t="s">
        <v>373</v>
      </c>
      <c r="G1319" s="81" t="s">
        <v>374</v>
      </c>
      <c r="H1319" s="81" t="s">
        <v>305</v>
      </c>
      <c r="I1319" s="81" t="s">
        <v>223</v>
      </c>
      <c r="J1319" s="81" t="s">
        <v>223</v>
      </c>
    </row>
    <row r="1320" spans="1:10" x14ac:dyDescent="0.2">
      <c r="A1320" s="79">
        <v>44687</v>
      </c>
      <c r="B1320" s="76">
        <v>44665</v>
      </c>
      <c r="C1320" s="80">
        <v>4.25</v>
      </c>
      <c r="D1320" s="81" t="s">
        <v>372</v>
      </c>
      <c r="E1320" s="81" t="s">
        <v>223</v>
      </c>
      <c r="F1320" s="81" t="s">
        <v>373</v>
      </c>
      <c r="G1320" s="81" t="s">
        <v>374</v>
      </c>
      <c r="H1320" s="81" t="s">
        <v>305</v>
      </c>
      <c r="I1320" s="81" t="s">
        <v>223</v>
      </c>
      <c r="J1320" s="81" t="s">
        <v>223</v>
      </c>
    </row>
    <row r="1321" spans="1:10" x14ac:dyDescent="0.2">
      <c r="A1321" s="79">
        <v>44687</v>
      </c>
      <c r="B1321" s="76">
        <v>44666</v>
      </c>
      <c r="C1321" s="80">
        <v>5.5</v>
      </c>
      <c r="D1321" s="81" t="s">
        <v>372</v>
      </c>
      <c r="E1321" s="81" t="s">
        <v>223</v>
      </c>
      <c r="F1321" s="81" t="s">
        <v>373</v>
      </c>
      <c r="G1321" s="81" t="s">
        <v>374</v>
      </c>
      <c r="H1321" s="81" t="s">
        <v>305</v>
      </c>
      <c r="I1321" s="81" t="s">
        <v>223</v>
      </c>
      <c r="J1321" s="81" t="s">
        <v>223</v>
      </c>
    </row>
    <row r="1322" spans="1:10" x14ac:dyDescent="0.2">
      <c r="A1322" s="79">
        <v>44687</v>
      </c>
      <c r="B1322" s="76">
        <v>44669</v>
      </c>
      <c r="C1322" s="80">
        <v>3.5</v>
      </c>
      <c r="D1322" s="81" t="s">
        <v>372</v>
      </c>
      <c r="E1322" s="81" t="s">
        <v>223</v>
      </c>
      <c r="F1322" s="81" t="s">
        <v>373</v>
      </c>
      <c r="G1322" s="81" t="s">
        <v>374</v>
      </c>
      <c r="H1322" s="81" t="s">
        <v>305</v>
      </c>
      <c r="I1322" s="81" t="s">
        <v>223</v>
      </c>
      <c r="J1322" s="81" t="s">
        <v>223</v>
      </c>
    </row>
    <row r="1323" spans="1:10" x14ac:dyDescent="0.2">
      <c r="A1323" s="79">
        <v>44687</v>
      </c>
      <c r="B1323" s="76">
        <v>44670</v>
      </c>
      <c r="C1323" s="80">
        <v>4</v>
      </c>
      <c r="D1323" s="81" t="s">
        <v>372</v>
      </c>
      <c r="E1323" s="81" t="s">
        <v>223</v>
      </c>
      <c r="F1323" s="81" t="s">
        <v>373</v>
      </c>
      <c r="G1323" s="81" t="s">
        <v>374</v>
      </c>
      <c r="H1323" s="81" t="s">
        <v>305</v>
      </c>
      <c r="I1323" s="81" t="s">
        <v>223</v>
      </c>
      <c r="J1323" s="81" t="s">
        <v>223</v>
      </c>
    </row>
    <row r="1324" spans="1:10" x14ac:dyDescent="0.2">
      <c r="A1324" s="79">
        <v>44687</v>
      </c>
      <c r="B1324" s="76">
        <v>44671</v>
      </c>
      <c r="C1324" s="80">
        <v>5.5</v>
      </c>
      <c r="D1324" s="81" t="s">
        <v>372</v>
      </c>
      <c r="E1324" s="81" t="s">
        <v>223</v>
      </c>
      <c r="F1324" s="81" t="s">
        <v>373</v>
      </c>
      <c r="G1324" s="81" t="s">
        <v>374</v>
      </c>
      <c r="H1324" s="81" t="s">
        <v>305</v>
      </c>
      <c r="I1324" s="81" t="s">
        <v>223</v>
      </c>
      <c r="J1324" s="81" t="s">
        <v>223</v>
      </c>
    </row>
    <row r="1325" spans="1:10" x14ac:dyDescent="0.2">
      <c r="A1325" s="79">
        <v>44687</v>
      </c>
      <c r="B1325" s="76">
        <v>44672</v>
      </c>
      <c r="C1325" s="80">
        <v>3.5</v>
      </c>
      <c r="D1325" s="81" t="s">
        <v>372</v>
      </c>
      <c r="E1325" s="81" t="s">
        <v>223</v>
      </c>
      <c r="F1325" s="81" t="s">
        <v>373</v>
      </c>
      <c r="G1325" s="81" t="s">
        <v>374</v>
      </c>
      <c r="H1325" s="81" t="s">
        <v>305</v>
      </c>
      <c r="I1325" s="81" t="s">
        <v>223</v>
      </c>
      <c r="J1325" s="81" t="s">
        <v>223</v>
      </c>
    </row>
    <row r="1326" spans="1:10" x14ac:dyDescent="0.2">
      <c r="A1326" s="79">
        <v>44687</v>
      </c>
      <c r="B1326" s="76">
        <v>44676</v>
      </c>
      <c r="C1326" s="80">
        <v>0.75</v>
      </c>
      <c r="D1326" s="81" t="s">
        <v>372</v>
      </c>
      <c r="E1326" s="81" t="s">
        <v>223</v>
      </c>
      <c r="F1326" s="81" t="s">
        <v>373</v>
      </c>
      <c r="G1326" s="81" t="s">
        <v>374</v>
      </c>
      <c r="H1326" s="81" t="s">
        <v>305</v>
      </c>
      <c r="I1326" s="81" t="s">
        <v>223</v>
      </c>
      <c r="J1326" s="81" t="s">
        <v>223</v>
      </c>
    </row>
    <row r="1327" spans="1:10" x14ac:dyDescent="0.2">
      <c r="A1327" s="79">
        <v>44687</v>
      </c>
      <c r="B1327" s="76">
        <v>44677</v>
      </c>
      <c r="C1327" s="80">
        <v>3</v>
      </c>
      <c r="D1327" s="81" t="s">
        <v>372</v>
      </c>
      <c r="E1327" s="81" t="s">
        <v>223</v>
      </c>
      <c r="F1327" s="81" t="s">
        <v>373</v>
      </c>
      <c r="G1327" s="81" t="s">
        <v>374</v>
      </c>
      <c r="H1327" s="81" t="s">
        <v>305</v>
      </c>
      <c r="I1327" s="81" t="s">
        <v>223</v>
      </c>
      <c r="J1327" s="81" t="s">
        <v>223</v>
      </c>
    </row>
    <row r="1328" spans="1:10" x14ac:dyDescent="0.2">
      <c r="A1328" s="79">
        <v>44687</v>
      </c>
      <c r="B1328" s="76">
        <v>44678</v>
      </c>
      <c r="C1328" s="80">
        <v>3.25</v>
      </c>
      <c r="D1328" s="81" t="s">
        <v>372</v>
      </c>
      <c r="E1328" s="81" t="s">
        <v>223</v>
      </c>
      <c r="F1328" s="81" t="s">
        <v>373</v>
      </c>
      <c r="G1328" s="81" t="s">
        <v>374</v>
      </c>
      <c r="H1328" s="81" t="s">
        <v>305</v>
      </c>
      <c r="I1328" s="81" t="s">
        <v>223</v>
      </c>
      <c r="J1328" s="81" t="s">
        <v>223</v>
      </c>
    </row>
    <row r="1329" spans="1:10" x14ac:dyDescent="0.2">
      <c r="A1329" s="79">
        <v>44687</v>
      </c>
      <c r="B1329" s="76">
        <v>44679</v>
      </c>
      <c r="C1329" s="80">
        <v>7.5</v>
      </c>
      <c r="D1329" s="81" t="s">
        <v>372</v>
      </c>
      <c r="E1329" s="81" t="s">
        <v>223</v>
      </c>
      <c r="F1329" s="81" t="s">
        <v>373</v>
      </c>
      <c r="G1329" s="81" t="s">
        <v>374</v>
      </c>
      <c r="H1329" s="81" t="s">
        <v>305</v>
      </c>
      <c r="I1329" s="81" t="s">
        <v>223</v>
      </c>
      <c r="J1329" s="81" t="s">
        <v>223</v>
      </c>
    </row>
    <row r="1330" spans="1:10" x14ac:dyDescent="0.2">
      <c r="A1330" s="79">
        <v>44687</v>
      </c>
      <c r="B1330" s="76">
        <v>44680</v>
      </c>
      <c r="C1330" s="80">
        <v>5.5</v>
      </c>
      <c r="D1330" s="81" t="s">
        <v>372</v>
      </c>
      <c r="E1330" s="81" t="s">
        <v>223</v>
      </c>
      <c r="F1330" s="81" t="s">
        <v>373</v>
      </c>
      <c r="G1330" s="81" t="s">
        <v>374</v>
      </c>
      <c r="H1330" s="81" t="s">
        <v>305</v>
      </c>
      <c r="I1330" s="81" t="s">
        <v>223</v>
      </c>
      <c r="J1330" s="81" t="s">
        <v>223</v>
      </c>
    </row>
    <row r="1331" spans="1:10" x14ac:dyDescent="0.2">
      <c r="A1331" s="79">
        <v>44687</v>
      </c>
      <c r="B1331" s="76">
        <v>44683</v>
      </c>
      <c r="C1331" s="80">
        <v>6</v>
      </c>
      <c r="D1331" s="81" t="s">
        <v>372</v>
      </c>
      <c r="E1331" s="81" t="s">
        <v>223</v>
      </c>
      <c r="F1331" s="81" t="s">
        <v>373</v>
      </c>
      <c r="G1331" s="81" t="s">
        <v>374</v>
      </c>
      <c r="H1331" s="81" t="s">
        <v>305</v>
      </c>
      <c r="I1331" s="81" t="s">
        <v>223</v>
      </c>
      <c r="J1331" s="81" t="s">
        <v>223</v>
      </c>
    </row>
    <row r="1332" spans="1:10" x14ac:dyDescent="0.2">
      <c r="A1332" s="79">
        <v>44687</v>
      </c>
      <c r="B1332" s="76">
        <v>44684</v>
      </c>
      <c r="C1332" s="80">
        <v>5.5</v>
      </c>
      <c r="D1332" s="81" t="s">
        <v>372</v>
      </c>
      <c r="E1332" s="81" t="s">
        <v>223</v>
      </c>
      <c r="F1332" s="81" t="s">
        <v>373</v>
      </c>
      <c r="G1332" s="81" t="s">
        <v>374</v>
      </c>
      <c r="H1332" s="81" t="s">
        <v>305</v>
      </c>
      <c r="I1332" s="81" t="s">
        <v>223</v>
      </c>
      <c r="J1332" s="81" t="s">
        <v>223</v>
      </c>
    </row>
    <row r="1333" spans="1:10" x14ac:dyDescent="0.2">
      <c r="A1333" s="79">
        <v>44687</v>
      </c>
      <c r="B1333" s="76">
        <v>44685</v>
      </c>
      <c r="C1333" s="80">
        <v>4.25</v>
      </c>
      <c r="D1333" s="81" t="s">
        <v>372</v>
      </c>
      <c r="E1333" s="81" t="s">
        <v>223</v>
      </c>
      <c r="F1333" s="81" t="s">
        <v>373</v>
      </c>
      <c r="G1333" s="81" t="s">
        <v>374</v>
      </c>
      <c r="H1333" s="81" t="s">
        <v>305</v>
      </c>
      <c r="I1333" s="81" t="s">
        <v>223</v>
      </c>
      <c r="J1333" s="81" t="s">
        <v>223</v>
      </c>
    </row>
    <row r="1334" spans="1:10" x14ac:dyDescent="0.2">
      <c r="A1334" s="79">
        <v>44687</v>
      </c>
      <c r="B1334" s="76">
        <v>44686</v>
      </c>
      <c r="C1334" s="80">
        <v>3.25</v>
      </c>
      <c r="D1334" s="81" t="s">
        <v>372</v>
      </c>
      <c r="E1334" s="81" t="s">
        <v>223</v>
      </c>
      <c r="F1334" s="81" t="s">
        <v>373</v>
      </c>
      <c r="G1334" s="81" t="s">
        <v>374</v>
      </c>
      <c r="H1334" s="81" t="s">
        <v>305</v>
      </c>
      <c r="I1334" s="81" t="s">
        <v>223</v>
      </c>
      <c r="J1334" s="81" t="s">
        <v>223</v>
      </c>
    </row>
    <row r="1335" spans="1:10" x14ac:dyDescent="0.2">
      <c r="A1335" s="79">
        <v>44687</v>
      </c>
      <c r="B1335" s="76">
        <v>44687</v>
      </c>
      <c r="C1335" s="80">
        <v>1.5</v>
      </c>
      <c r="D1335" s="81" t="s">
        <v>372</v>
      </c>
      <c r="E1335" s="81" t="s">
        <v>223</v>
      </c>
      <c r="F1335" s="81" t="s">
        <v>373</v>
      </c>
      <c r="G1335" s="81" t="s">
        <v>374</v>
      </c>
      <c r="H1335" s="81" t="s">
        <v>305</v>
      </c>
      <c r="I1335" s="81" t="s">
        <v>223</v>
      </c>
      <c r="J1335" s="81" t="s">
        <v>223</v>
      </c>
    </row>
    <row r="1336" spans="1:10" x14ac:dyDescent="0.2">
      <c r="A1336" s="79">
        <v>44704</v>
      </c>
      <c r="B1336" s="76">
        <v>44690</v>
      </c>
      <c r="C1336" s="80">
        <v>2.75</v>
      </c>
      <c r="D1336" s="81" t="s">
        <v>372</v>
      </c>
      <c r="E1336" s="81" t="s">
        <v>223</v>
      </c>
      <c r="F1336" s="81" t="s">
        <v>373</v>
      </c>
      <c r="G1336" s="81" t="s">
        <v>374</v>
      </c>
      <c r="H1336" s="81" t="s">
        <v>305</v>
      </c>
      <c r="I1336" s="81" t="s">
        <v>223</v>
      </c>
      <c r="J1336" s="81" t="s">
        <v>223</v>
      </c>
    </row>
    <row r="1337" spans="1:10" x14ac:dyDescent="0.2">
      <c r="A1337" s="79">
        <v>44704</v>
      </c>
      <c r="B1337" s="76">
        <v>44691</v>
      </c>
      <c r="C1337" s="80">
        <v>3.5</v>
      </c>
      <c r="D1337" s="81" t="s">
        <v>372</v>
      </c>
      <c r="E1337" s="81" t="s">
        <v>223</v>
      </c>
      <c r="F1337" s="81" t="s">
        <v>373</v>
      </c>
      <c r="G1337" s="81" t="s">
        <v>374</v>
      </c>
      <c r="H1337" s="81" t="s">
        <v>305</v>
      </c>
      <c r="I1337" s="81" t="s">
        <v>223</v>
      </c>
      <c r="J1337" s="81" t="s">
        <v>223</v>
      </c>
    </row>
    <row r="1338" spans="1:10" x14ac:dyDescent="0.2">
      <c r="A1338" s="79">
        <v>44704</v>
      </c>
      <c r="B1338" s="76">
        <v>44692</v>
      </c>
      <c r="C1338" s="80">
        <v>2.5</v>
      </c>
      <c r="D1338" s="81" t="s">
        <v>372</v>
      </c>
      <c r="E1338" s="81" t="s">
        <v>223</v>
      </c>
      <c r="F1338" s="81" t="s">
        <v>373</v>
      </c>
      <c r="G1338" s="81" t="s">
        <v>374</v>
      </c>
      <c r="H1338" s="81" t="s">
        <v>305</v>
      </c>
      <c r="I1338" s="81" t="s">
        <v>223</v>
      </c>
      <c r="J1338" s="81" t="s">
        <v>223</v>
      </c>
    </row>
    <row r="1339" spans="1:10" x14ac:dyDescent="0.2">
      <c r="A1339" s="79">
        <v>44704</v>
      </c>
      <c r="B1339" s="76">
        <v>44693</v>
      </c>
      <c r="C1339" s="80">
        <v>1.5</v>
      </c>
      <c r="D1339" s="81" t="s">
        <v>372</v>
      </c>
      <c r="E1339" s="81" t="s">
        <v>223</v>
      </c>
      <c r="F1339" s="81" t="s">
        <v>373</v>
      </c>
      <c r="G1339" s="81" t="s">
        <v>374</v>
      </c>
      <c r="H1339" s="81" t="s">
        <v>305</v>
      </c>
      <c r="I1339" s="81" t="s">
        <v>223</v>
      </c>
      <c r="J1339" s="81" t="s">
        <v>223</v>
      </c>
    </row>
    <row r="1340" spans="1:10" x14ac:dyDescent="0.2">
      <c r="A1340" s="79">
        <v>44704</v>
      </c>
      <c r="B1340" s="76">
        <v>44694</v>
      </c>
      <c r="C1340" s="80">
        <v>1.5</v>
      </c>
      <c r="D1340" s="81" t="s">
        <v>372</v>
      </c>
      <c r="E1340" s="81" t="s">
        <v>223</v>
      </c>
      <c r="F1340" s="81" t="s">
        <v>373</v>
      </c>
      <c r="G1340" s="81" t="s">
        <v>374</v>
      </c>
      <c r="H1340" s="81" t="s">
        <v>305</v>
      </c>
      <c r="I1340" s="81" t="s">
        <v>223</v>
      </c>
      <c r="J1340" s="81" t="s">
        <v>223</v>
      </c>
    </row>
    <row r="1341" spans="1:10" x14ac:dyDescent="0.2">
      <c r="A1341" s="79">
        <v>44704</v>
      </c>
      <c r="B1341" s="76">
        <v>44697</v>
      </c>
      <c r="C1341" s="80">
        <v>6.25</v>
      </c>
      <c r="D1341" s="81" t="s">
        <v>372</v>
      </c>
      <c r="E1341" s="81" t="s">
        <v>223</v>
      </c>
      <c r="F1341" s="81" t="s">
        <v>373</v>
      </c>
      <c r="G1341" s="81" t="s">
        <v>374</v>
      </c>
      <c r="H1341" s="81" t="s">
        <v>305</v>
      </c>
      <c r="I1341" s="81" t="s">
        <v>223</v>
      </c>
      <c r="J1341" s="81" t="s">
        <v>223</v>
      </c>
    </row>
    <row r="1342" spans="1:10" x14ac:dyDescent="0.2">
      <c r="A1342" s="79">
        <v>44704</v>
      </c>
      <c r="B1342" s="76">
        <v>44698</v>
      </c>
      <c r="C1342" s="80">
        <v>5.25</v>
      </c>
      <c r="D1342" s="81" t="s">
        <v>372</v>
      </c>
      <c r="E1342" s="81" t="s">
        <v>223</v>
      </c>
      <c r="F1342" s="81" t="s">
        <v>373</v>
      </c>
      <c r="G1342" s="81" t="s">
        <v>374</v>
      </c>
      <c r="H1342" s="81" t="s">
        <v>305</v>
      </c>
      <c r="I1342" s="81" t="s">
        <v>223</v>
      </c>
      <c r="J1342" s="81" t="s">
        <v>223</v>
      </c>
    </row>
    <row r="1343" spans="1:10" x14ac:dyDescent="0.2">
      <c r="A1343" s="79">
        <v>44704</v>
      </c>
      <c r="B1343" s="76">
        <v>44699</v>
      </c>
      <c r="C1343" s="80">
        <v>2.5</v>
      </c>
      <c r="D1343" s="81" t="s">
        <v>372</v>
      </c>
      <c r="E1343" s="81" t="s">
        <v>223</v>
      </c>
      <c r="F1343" s="81" t="s">
        <v>373</v>
      </c>
      <c r="G1343" s="81" t="s">
        <v>374</v>
      </c>
      <c r="H1343" s="81" t="s">
        <v>305</v>
      </c>
      <c r="I1343" s="81" t="s">
        <v>223</v>
      </c>
      <c r="J1343" s="81" t="s">
        <v>223</v>
      </c>
    </row>
    <row r="1344" spans="1:10" x14ac:dyDescent="0.2">
      <c r="A1344" s="79">
        <v>44704</v>
      </c>
      <c r="B1344" s="76">
        <v>44700</v>
      </c>
      <c r="C1344" s="80">
        <v>0.5</v>
      </c>
      <c r="D1344" s="81" t="s">
        <v>372</v>
      </c>
      <c r="E1344" s="81" t="s">
        <v>223</v>
      </c>
      <c r="F1344" s="81" t="s">
        <v>373</v>
      </c>
      <c r="G1344" s="81" t="s">
        <v>374</v>
      </c>
      <c r="H1344" s="81" t="s">
        <v>305</v>
      </c>
      <c r="I1344" s="81" t="s">
        <v>223</v>
      </c>
      <c r="J1344" s="81" t="s">
        <v>223</v>
      </c>
    </row>
    <row r="1345" spans="1:10" x14ac:dyDescent="0.2">
      <c r="A1345" s="79">
        <v>44704</v>
      </c>
      <c r="B1345" s="76">
        <v>44701</v>
      </c>
      <c r="C1345" s="80">
        <v>1.75</v>
      </c>
      <c r="D1345" s="81" t="s">
        <v>372</v>
      </c>
      <c r="E1345" s="81" t="s">
        <v>223</v>
      </c>
      <c r="F1345" s="81" t="s">
        <v>373</v>
      </c>
      <c r="G1345" s="81" t="s">
        <v>374</v>
      </c>
      <c r="H1345" s="81" t="s">
        <v>305</v>
      </c>
      <c r="I1345" s="81" t="s">
        <v>223</v>
      </c>
      <c r="J1345" s="81" t="s">
        <v>223</v>
      </c>
    </row>
    <row r="1346" spans="1:10" x14ac:dyDescent="0.2">
      <c r="A1346" s="79">
        <v>44718</v>
      </c>
      <c r="B1346" s="76">
        <v>44704</v>
      </c>
      <c r="C1346" s="80">
        <v>5.25</v>
      </c>
      <c r="D1346" s="81" t="s">
        <v>372</v>
      </c>
      <c r="E1346" s="81" t="s">
        <v>223</v>
      </c>
      <c r="F1346" s="81" t="s">
        <v>373</v>
      </c>
      <c r="G1346" s="81" t="s">
        <v>374</v>
      </c>
      <c r="H1346" s="81" t="s">
        <v>305</v>
      </c>
      <c r="I1346" s="81" t="s">
        <v>223</v>
      </c>
      <c r="J1346" s="81" t="s">
        <v>223</v>
      </c>
    </row>
    <row r="1347" spans="1:10" x14ac:dyDescent="0.2">
      <c r="A1347" s="79">
        <v>44718</v>
      </c>
      <c r="B1347" s="76">
        <v>44705</v>
      </c>
      <c r="C1347" s="80">
        <v>6.75</v>
      </c>
      <c r="D1347" s="81" t="s">
        <v>372</v>
      </c>
      <c r="E1347" s="81" t="s">
        <v>223</v>
      </c>
      <c r="F1347" s="81" t="s">
        <v>373</v>
      </c>
      <c r="G1347" s="81" t="s">
        <v>374</v>
      </c>
      <c r="H1347" s="81" t="s">
        <v>305</v>
      </c>
      <c r="I1347" s="81" t="s">
        <v>223</v>
      </c>
      <c r="J1347" s="81" t="s">
        <v>223</v>
      </c>
    </row>
    <row r="1348" spans="1:10" x14ac:dyDescent="0.2">
      <c r="A1348" s="79">
        <v>44718</v>
      </c>
      <c r="B1348" s="76">
        <v>44706</v>
      </c>
      <c r="C1348" s="80">
        <v>5.5</v>
      </c>
      <c r="D1348" s="81" t="s">
        <v>372</v>
      </c>
      <c r="E1348" s="81" t="s">
        <v>223</v>
      </c>
      <c r="F1348" s="81" t="s">
        <v>373</v>
      </c>
      <c r="G1348" s="81" t="s">
        <v>374</v>
      </c>
      <c r="H1348" s="81" t="s">
        <v>305</v>
      </c>
      <c r="I1348" s="81" t="s">
        <v>223</v>
      </c>
      <c r="J1348" s="81" t="s">
        <v>223</v>
      </c>
    </row>
    <row r="1349" spans="1:10" x14ac:dyDescent="0.2">
      <c r="A1349" s="79">
        <v>44718</v>
      </c>
      <c r="B1349" s="76">
        <v>44707</v>
      </c>
      <c r="C1349" s="80">
        <v>4</v>
      </c>
      <c r="D1349" s="81" t="s">
        <v>372</v>
      </c>
      <c r="E1349" s="81" t="s">
        <v>223</v>
      </c>
      <c r="F1349" s="81" t="s">
        <v>373</v>
      </c>
      <c r="G1349" s="81" t="s">
        <v>374</v>
      </c>
      <c r="H1349" s="81" t="s">
        <v>305</v>
      </c>
      <c r="I1349" s="81" t="s">
        <v>223</v>
      </c>
      <c r="J1349" s="81" t="s">
        <v>223</v>
      </c>
    </row>
    <row r="1350" spans="1:10" x14ac:dyDescent="0.2">
      <c r="A1350" s="79">
        <v>44718</v>
      </c>
      <c r="B1350" s="76">
        <v>44708</v>
      </c>
      <c r="C1350" s="80">
        <v>4.75</v>
      </c>
      <c r="D1350" s="81" t="s">
        <v>372</v>
      </c>
      <c r="E1350" s="81" t="s">
        <v>223</v>
      </c>
      <c r="F1350" s="81" t="s">
        <v>373</v>
      </c>
      <c r="G1350" s="81" t="s">
        <v>374</v>
      </c>
      <c r="H1350" s="81" t="s">
        <v>305</v>
      </c>
      <c r="I1350" s="81" t="s">
        <v>223</v>
      </c>
      <c r="J1350" s="81" t="s">
        <v>223</v>
      </c>
    </row>
    <row r="1351" spans="1:10" x14ac:dyDescent="0.2">
      <c r="A1351" s="79">
        <v>44718</v>
      </c>
      <c r="B1351" s="76">
        <v>44712</v>
      </c>
      <c r="C1351" s="80">
        <v>2.25</v>
      </c>
      <c r="D1351" s="81" t="s">
        <v>372</v>
      </c>
      <c r="E1351" s="81" t="s">
        <v>223</v>
      </c>
      <c r="F1351" s="81" t="s">
        <v>373</v>
      </c>
      <c r="G1351" s="81" t="s">
        <v>374</v>
      </c>
      <c r="H1351" s="81" t="s">
        <v>305</v>
      </c>
      <c r="I1351" s="81" t="s">
        <v>223</v>
      </c>
      <c r="J1351" s="81" t="s">
        <v>223</v>
      </c>
    </row>
    <row r="1352" spans="1:10" x14ac:dyDescent="0.2">
      <c r="A1352" s="79">
        <v>44718</v>
      </c>
      <c r="B1352" s="76">
        <v>44713</v>
      </c>
      <c r="C1352" s="80">
        <v>0.5</v>
      </c>
      <c r="D1352" s="81" t="s">
        <v>372</v>
      </c>
      <c r="E1352" s="81" t="s">
        <v>223</v>
      </c>
      <c r="F1352" s="81" t="s">
        <v>373</v>
      </c>
      <c r="G1352" s="81" t="s">
        <v>374</v>
      </c>
      <c r="H1352" s="81" t="s">
        <v>305</v>
      </c>
      <c r="I1352" s="81" t="s">
        <v>223</v>
      </c>
      <c r="J1352" s="81" t="s">
        <v>223</v>
      </c>
    </row>
    <row r="1353" spans="1:10" x14ac:dyDescent="0.2">
      <c r="A1353" s="79">
        <v>44729</v>
      </c>
      <c r="B1353" s="76">
        <v>44718</v>
      </c>
      <c r="C1353" s="80">
        <v>0.5</v>
      </c>
      <c r="D1353" s="81" t="s">
        <v>372</v>
      </c>
      <c r="E1353" s="81" t="s">
        <v>223</v>
      </c>
      <c r="F1353" s="81" t="s">
        <v>373</v>
      </c>
      <c r="G1353" s="81" t="s">
        <v>374</v>
      </c>
      <c r="H1353" s="81" t="s">
        <v>305</v>
      </c>
      <c r="I1353" s="81" t="s">
        <v>223</v>
      </c>
      <c r="J1353" s="81" t="s">
        <v>223</v>
      </c>
    </row>
    <row r="1354" spans="1:10" x14ac:dyDescent="0.2">
      <c r="A1354" s="79">
        <v>44729</v>
      </c>
      <c r="B1354" s="76">
        <v>44720</v>
      </c>
      <c r="C1354" s="80">
        <v>1</v>
      </c>
      <c r="D1354" s="81" t="s">
        <v>372</v>
      </c>
      <c r="E1354" s="81" t="s">
        <v>223</v>
      </c>
      <c r="F1354" s="81" t="s">
        <v>373</v>
      </c>
      <c r="G1354" s="81" t="s">
        <v>374</v>
      </c>
      <c r="H1354" s="81" t="s">
        <v>305</v>
      </c>
      <c r="I1354" s="81" t="s">
        <v>223</v>
      </c>
      <c r="J1354" s="81" t="s">
        <v>223</v>
      </c>
    </row>
    <row r="1355" spans="1:10" x14ac:dyDescent="0.2">
      <c r="A1355" s="79">
        <v>44729</v>
      </c>
      <c r="B1355" s="76">
        <v>44721</v>
      </c>
      <c r="C1355" s="80">
        <v>1.25</v>
      </c>
      <c r="D1355" s="81" t="s">
        <v>372</v>
      </c>
      <c r="E1355" s="81" t="s">
        <v>223</v>
      </c>
      <c r="F1355" s="81" t="s">
        <v>373</v>
      </c>
      <c r="G1355" s="81" t="s">
        <v>374</v>
      </c>
      <c r="H1355" s="81" t="s">
        <v>305</v>
      </c>
      <c r="I1355" s="81" t="s">
        <v>223</v>
      </c>
      <c r="J1355" s="81" t="s">
        <v>223</v>
      </c>
    </row>
    <row r="1356" spans="1:10" x14ac:dyDescent="0.2">
      <c r="A1356" s="79">
        <v>44729</v>
      </c>
      <c r="B1356" s="76">
        <v>44722</v>
      </c>
      <c r="C1356" s="80">
        <v>1</v>
      </c>
      <c r="D1356" s="81" t="s">
        <v>372</v>
      </c>
      <c r="E1356" s="81" t="s">
        <v>223</v>
      </c>
      <c r="F1356" s="81" t="s">
        <v>373</v>
      </c>
      <c r="G1356" s="81" t="s">
        <v>374</v>
      </c>
      <c r="H1356" s="81" t="s">
        <v>305</v>
      </c>
      <c r="I1356" s="81" t="s">
        <v>223</v>
      </c>
      <c r="J1356" s="81" t="s">
        <v>223</v>
      </c>
    </row>
    <row r="1357" spans="1:10" x14ac:dyDescent="0.2">
      <c r="A1357" s="79">
        <v>44733</v>
      </c>
      <c r="B1357" s="76">
        <v>44725</v>
      </c>
      <c r="C1357" s="80">
        <v>1.5</v>
      </c>
      <c r="D1357" s="81" t="s">
        <v>372</v>
      </c>
      <c r="E1357" s="81" t="s">
        <v>223</v>
      </c>
      <c r="F1357" s="81" t="s">
        <v>373</v>
      </c>
      <c r="G1357" s="81" t="s">
        <v>374</v>
      </c>
      <c r="H1357" s="81" t="s">
        <v>305</v>
      </c>
      <c r="I1357" s="81" t="s">
        <v>223</v>
      </c>
      <c r="J1357" s="81" t="s">
        <v>223</v>
      </c>
    </row>
    <row r="1358" spans="1:10" x14ac:dyDescent="0.2">
      <c r="A1358" s="79">
        <v>44733</v>
      </c>
      <c r="B1358" s="76">
        <v>44726</v>
      </c>
      <c r="C1358" s="80">
        <v>3</v>
      </c>
      <c r="D1358" s="81" t="s">
        <v>372</v>
      </c>
      <c r="E1358" s="81" t="s">
        <v>223</v>
      </c>
      <c r="F1358" s="81" t="s">
        <v>373</v>
      </c>
      <c r="G1358" s="81" t="s">
        <v>374</v>
      </c>
      <c r="H1358" s="81" t="s">
        <v>305</v>
      </c>
      <c r="I1358" s="81" t="s">
        <v>223</v>
      </c>
      <c r="J1358" s="81" t="s">
        <v>223</v>
      </c>
    </row>
    <row r="1359" spans="1:10" x14ac:dyDescent="0.2">
      <c r="A1359" s="79">
        <v>44733</v>
      </c>
      <c r="B1359" s="76">
        <v>44727</v>
      </c>
      <c r="C1359" s="80">
        <v>2</v>
      </c>
      <c r="D1359" s="81" t="s">
        <v>372</v>
      </c>
      <c r="E1359" s="81" t="s">
        <v>223</v>
      </c>
      <c r="F1359" s="81" t="s">
        <v>373</v>
      </c>
      <c r="G1359" s="81" t="s">
        <v>374</v>
      </c>
      <c r="H1359" s="81" t="s">
        <v>305</v>
      </c>
      <c r="I1359" s="81" t="s">
        <v>223</v>
      </c>
      <c r="J1359" s="81" t="s">
        <v>223</v>
      </c>
    </row>
    <row r="1360" spans="1:10" x14ac:dyDescent="0.2">
      <c r="A1360" s="79">
        <v>44733</v>
      </c>
      <c r="B1360" s="76">
        <v>44728</v>
      </c>
      <c r="C1360" s="80">
        <v>3</v>
      </c>
      <c r="D1360" s="81" t="s">
        <v>372</v>
      </c>
      <c r="E1360" s="81" t="s">
        <v>223</v>
      </c>
      <c r="F1360" s="81" t="s">
        <v>373</v>
      </c>
      <c r="G1360" s="81" t="s">
        <v>374</v>
      </c>
      <c r="H1360" s="81" t="s">
        <v>305</v>
      </c>
      <c r="I1360" s="81" t="s">
        <v>223</v>
      </c>
      <c r="J1360" s="81" t="s">
        <v>223</v>
      </c>
    </row>
    <row r="1361" spans="1:10" x14ac:dyDescent="0.2">
      <c r="A1361" s="79">
        <v>44733</v>
      </c>
      <c r="B1361" s="76">
        <v>44729</v>
      </c>
      <c r="C1361" s="80">
        <v>2.25</v>
      </c>
      <c r="D1361" s="81" t="s">
        <v>372</v>
      </c>
      <c r="E1361" s="81" t="s">
        <v>223</v>
      </c>
      <c r="F1361" s="81" t="s">
        <v>373</v>
      </c>
      <c r="G1361" s="81" t="s">
        <v>374</v>
      </c>
      <c r="H1361" s="81" t="s">
        <v>305</v>
      </c>
      <c r="I1361" s="81" t="s">
        <v>223</v>
      </c>
      <c r="J1361" s="81" t="s">
        <v>223</v>
      </c>
    </row>
    <row r="1362" spans="1:10" x14ac:dyDescent="0.2">
      <c r="A1362" s="79">
        <v>44748</v>
      </c>
      <c r="B1362" s="76">
        <v>44732</v>
      </c>
      <c r="C1362" s="80">
        <v>3.25</v>
      </c>
      <c r="D1362" s="81" t="s">
        <v>372</v>
      </c>
      <c r="E1362" s="81" t="s">
        <v>223</v>
      </c>
      <c r="F1362" s="81" t="s">
        <v>373</v>
      </c>
      <c r="G1362" s="81" t="s">
        <v>374</v>
      </c>
      <c r="H1362" s="81" t="s">
        <v>305</v>
      </c>
      <c r="I1362" s="81" t="s">
        <v>223</v>
      </c>
      <c r="J1362" s="81" t="s">
        <v>223</v>
      </c>
    </row>
    <row r="1363" spans="1:10" x14ac:dyDescent="0.2">
      <c r="A1363" s="79">
        <v>44748</v>
      </c>
      <c r="B1363" s="76">
        <v>44733</v>
      </c>
      <c r="C1363" s="80">
        <v>3.75</v>
      </c>
      <c r="D1363" s="81" t="s">
        <v>372</v>
      </c>
      <c r="E1363" s="81" t="s">
        <v>223</v>
      </c>
      <c r="F1363" s="81" t="s">
        <v>373</v>
      </c>
      <c r="G1363" s="81" t="s">
        <v>374</v>
      </c>
      <c r="H1363" s="81" t="s">
        <v>305</v>
      </c>
      <c r="I1363" s="81" t="s">
        <v>223</v>
      </c>
      <c r="J1363" s="81" t="s">
        <v>223</v>
      </c>
    </row>
    <row r="1364" spans="1:10" x14ac:dyDescent="0.2">
      <c r="A1364" s="79">
        <v>44748</v>
      </c>
      <c r="B1364" s="76">
        <v>44734</v>
      </c>
      <c r="C1364" s="80">
        <v>3.5</v>
      </c>
      <c r="D1364" s="81" t="s">
        <v>372</v>
      </c>
      <c r="E1364" s="81" t="s">
        <v>223</v>
      </c>
      <c r="F1364" s="81" t="s">
        <v>373</v>
      </c>
      <c r="G1364" s="81" t="s">
        <v>374</v>
      </c>
      <c r="H1364" s="81" t="s">
        <v>305</v>
      </c>
      <c r="I1364" s="81" t="s">
        <v>223</v>
      </c>
      <c r="J1364" s="81" t="s">
        <v>223</v>
      </c>
    </row>
    <row r="1365" spans="1:10" x14ac:dyDescent="0.2">
      <c r="A1365" s="79">
        <v>44748</v>
      </c>
      <c r="B1365" s="76">
        <v>44735</v>
      </c>
      <c r="C1365" s="80">
        <v>3</v>
      </c>
      <c r="D1365" s="81" t="s">
        <v>372</v>
      </c>
      <c r="E1365" s="81" t="s">
        <v>223</v>
      </c>
      <c r="F1365" s="81" t="s">
        <v>373</v>
      </c>
      <c r="G1365" s="81" t="s">
        <v>374</v>
      </c>
      <c r="H1365" s="81" t="s">
        <v>305</v>
      </c>
      <c r="I1365" s="81" t="s">
        <v>223</v>
      </c>
      <c r="J1365" s="81" t="s">
        <v>223</v>
      </c>
    </row>
    <row r="1366" spans="1:10" x14ac:dyDescent="0.2">
      <c r="A1366" s="79">
        <v>44748</v>
      </c>
      <c r="B1366" s="76">
        <v>44736</v>
      </c>
      <c r="C1366" s="80">
        <v>6.5</v>
      </c>
      <c r="D1366" s="81" t="s">
        <v>372</v>
      </c>
      <c r="E1366" s="81" t="s">
        <v>223</v>
      </c>
      <c r="F1366" s="81" t="s">
        <v>373</v>
      </c>
      <c r="G1366" s="81" t="s">
        <v>374</v>
      </c>
      <c r="H1366" s="81" t="s">
        <v>305</v>
      </c>
      <c r="I1366" s="81" t="s">
        <v>223</v>
      </c>
      <c r="J1366" s="81" t="s">
        <v>223</v>
      </c>
    </row>
    <row r="1367" spans="1:10" x14ac:dyDescent="0.2">
      <c r="A1367" s="79">
        <v>44748</v>
      </c>
      <c r="B1367" s="76">
        <v>44739</v>
      </c>
      <c r="C1367" s="80">
        <v>6</v>
      </c>
      <c r="D1367" s="81" t="s">
        <v>372</v>
      </c>
      <c r="E1367" s="81" t="s">
        <v>223</v>
      </c>
      <c r="F1367" s="81" t="s">
        <v>373</v>
      </c>
      <c r="G1367" s="81" t="s">
        <v>374</v>
      </c>
      <c r="H1367" s="81" t="s">
        <v>305</v>
      </c>
      <c r="I1367" s="81" t="s">
        <v>223</v>
      </c>
      <c r="J1367" s="81" t="s">
        <v>223</v>
      </c>
    </row>
    <row r="1368" spans="1:10" x14ac:dyDescent="0.2">
      <c r="A1368" s="79">
        <v>44748</v>
      </c>
      <c r="B1368" s="76">
        <v>44740</v>
      </c>
      <c r="C1368" s="80">
        <v>5.5</v>
      </c>
      <c r="D1368" s="81" t="s">
        <v>372</v>
      </c>
      <c r="E1368" s="81" t="s">
        <v>223</v>
      </c>
      <c r="F1368" s="81" t="s">
        <v>373</v>
      </c>
      <c r="G1368" s="81" t="s">
        <v>374</v>
      </c>
      <c r="H1368" s="81" t="s">
        <v>305</v>
      </c>
      <c r="I1368" s="81" t="s">
        <v>223</v>
      </c>
      <c r="J1368" s="81" t="s">
        <v>223</v>
      </c>
    </row>
    <row r="1369" spans="1:10" x14ac:dyDescent="0.2">
      <c r="A1369" s="79">
        <v>44748</v>
      </c>
      <c r="B1369" s="76">
        <v>44741</v>
      </c>
      <c r="C1369" s="80">
        <v>4.75</v>
      </c>
      <c r="D1369" s="81" t="s">
        <v>372</v>
      </c>
      <c r="E1369" s="81" t="s">
        <v>223</v>
      </c>
      <c r="F1369" s="81" t="s">
        <v>373</v>
      </c>
      <c r="G1369" s="81" t="s">
        <v>374</v>
      </c>
      <c r="H1369" s="81" t="s">
        <v>305</v>
      </c>
      <c r="I1369" s="81" t="s">
        <v>223</v>
      </c>
      <c r="J1369" s="81" t="s">
        <v>223</v>
      </c>
    </row>
    <row r="1370" spans="1:10" x14ac:dyDescent="0.2">
      <c r="A1370" s="79">
        <v>44757</v>
      </c>
      <c r="B1370" s="76">
        <v>44747</v>
      </c>
      <c r="C1370" s="80">
        <v>4.75</v>
      </c>
      <c r="D1370" s="81" t="s">
        <v>372</v>
      </c>
      <c r="E1370" s="81" t="s">
        <v>223</v>
      </c>
      <c r="F1370" s="81" t="s">
        <v>373</v>
      </c>
      <c r="G1370" s="81" t="s">
        <v>374</v>
      </c>
      <c r="H1370" s="81" t="s">
        <v>305</v>
      </c>
      <c r="I1370" s="81" t="s">
        <v>223</v>
      </c>
      <c r="J1370" s="81" t="s">
        <v>223</v>
      </c>
    </row>
    <row r="1371" spans="1:10" x14ac:dyDescent="0.2">
      <c r="A1371" s="79">
        <v>44757</v>
      </c>
      <c r="B1371" s="76">
        <v>44748</v>
      </c>
      <c r="C1371" s="80">
        <v>6.5</v>
      </c>
      <c r="D1371" s="81" t="s">
        <v>372</v>
      </c>
      <c r="E1371" s="81" t="s">
        <v>223</v>
      </c>
      <c r="F1371" s="81" t="s">
        <v>373</v>
      </c>
      <c r="G1371" s="81" t="s">
        <v>374</v>
      </c>
      <c r="H1371" s="81" t="s">
        <v>305</v>
      </c>
      <c r="I1371" s="81" t="s">
        <v>223</v>
      </c>
      <c r="J1371" s="81" t="s">
        <v>223</v>
      </c>
    </row>
    <row r="1372" spans="1:10" x14ac:dyDescent="0.2">
      <c r="A1372" s="79">
        <v>44757</v>
      </c>
      <c r="B1372" s="76">
        <v>44749</v>
      </c>
      <c r="C1372" s="80">
        <v>5.25</v>
      </c>
      <c r="D1372" s="81" t="s">
        <v>372</v>
      </c>
      <c r="E1372" s="81" t="s">
        <v>223</v>
      </c>
      <c r="F1372" s="81" t="s">
        <v>373</v>
      </c>
      <c r="G1372" s="81" t="s">
        <v>374</v>
      </c>
      <c r="H1372" s="81" t="s">
        <v>305</v>
      </c>
      <c r="I1372" s="81" t="s">
        <v>223</v>
      </c>
      <c r="J1372" s="81" t="s">
        <v>223</v>
      </c>
    </row>
    <row r="1373" spans="1:10" x14ac:dyDescent="0.2">
      <c r="A1373" s="79">
        <v>44757</v>
      </c>
      <c r="B1373" s="76">
        <v>44750</v>
      </c>
      <c r="C1373" s="80">
        <v>5.75</v>
      </c>
      <c r="D1373" s="81" t="s">
        <v>372</v>
      </c>
      <c r="E1373" s="81" t="s">
        <v>223</v>
      </c>
      <c r="F1373" s="81" t="s">
        <v>373</v>
      </c>
      <c r="G1373" s="81" t="s">
        <v>374</v>
      </c>
      <c r="H1373" s="81" t="s">
        <v>305</v>
      </c>
      <c r="I1373" s="81" t="s">
        <v>223</v>
      </c>
      <c r="J1373" s="81" t="s">
        <v>223</v>
      </c>
    </row>
    <row r="1374" spans="1:10" x14ac:dyDescent="0.2">
      <c r="A1374" s="79">
        <v>44757</v>
      </c>
      <c r="B1374" s="76">
        <v>44753</v>
      </c>
      <c r="C1374" s="80">
        <v>7.25</v>
      </c>
      <c r="D1374" s="81" t="s">
        <v>372</v>
      </c>
      <c r="E1374" s="81" t="s">
        <v>223</v>
      </c>
      <c r="F1374" s="81" t="s">
        <v>373</v>
      </c>
      <c r="G1374" s="81" t="s">
        <v>374</v>
      </c>
      <c r="H1374" s="81" t="s">
        <v>305</v>
      </c>
      <c r="I1374" s="81" t="s">
        <v>223</v>
      </c>
      <c r="J1374" s="81" t="s">
        <v>223</v>
      </c>
    </row>
    <row r="1375" spans="1:10" x14ac:dyDescent="0.2">
      <c r="A1375" s="79">
        <v>44757</v>
      </c>
      <c r="B1375" s="76">
        <v>44754</v>
      </c>
      <c r="C1375" s="80">
        <v>4</v>
      </c>
      <c r="D1375" s="81" t="s">
        <v>372</v>
      </c>
      <c r="E1375" s="81" t="s">
        <v>223</v>
      </c>
      <c r="F1375" s="81" t="s">
        <v>373</v>
      </c>
      <c r="G1375" s="81" t="s">
        <v>374</v>
      </c>
      <c r="H1375" s="81" t="s">
        <v>305</v>
      </c>
      <c r="I1375" s="81" t="s">
        <v>223</v>
      </c>
      <c r="J1375" s="81" t="s">
        <v>223</v>
      </c>
    </row>
    <row r="1376" spans="1:10" x14ac:dyDescent="0.2">
      <c r="A1376" s="79">
        <v>44757</v>
      </c>
      <c r="B1376" s="76">
        <v>44755</v>
      </c>
      <c r="C1376" s="80">
        <v>7.25</v>
      </c>
      <c r="D1376" s="81" t="s">
        <v>372</v>
      </c>
      <c r="E1376" s="81" t="s">
        <v>223</v>
      </c>
      <c r="F1376" s="81" t="s">
        <v>373</v>
      </c>
      <c r="G1376" s="81" t="s">
        <v>374</v>
      </c>
      <c r="H1376" s="81" t="s">
        <v>305</v>
      </c>
      <c r="I1376" s="81" t="s">
        <v>223</v>
      </c>
      <c r="J1376" s="81" t="s">
        <v>223</v>
      </c>
    </row>
    <row r="1377" spans="1:10" x14ac:dyDescent="0.2">
      <c r="A1377" s="79">
        <v>44757</v>
      </c>
      <c r="B1377" s="76">
        <v>44756</v>
      </c>
      <c r="C1377" s="80">
        <v>2.5</v>
      </c>
      <c r="D1377" s="81" t="s">
        <v>372</v>
      </c>
      <c r="E1377" s="81" t="s">
        <v>223</v>
      </c>
      <c r="F1377" s="81" t="s">
        <v>373</v>
      </c>
      <c r="G1377" s="81" t="s">
        <v>374</v>
      </c>
      <c r="H1377" s="81" t="s">
        <v>305</v>
      </c>
      <c r="I1377" s="81" t="s">
        <v>223</v>
      </c>
      <c r="J1377" s="81" t="s">
        <v>223</v>
      </c>
    </row>
    <row r="1378" spans="1:10" x14ac:dyDescent="0.2">
      <c r="A1378" s="79">
        <v>44757</v>
      </c>
      <c r="B1378" s="76">
        <v>44757</v>
      </c>
      <c r="C1378" s="80">
        <v>5</v>
      </c>
      <c r="D1378" s="81" t="s">
        <v>372</v>
      </c>
      <c r="E1378" s="81" t="s">
        <v>223</v>
      </c>
      <c r="F1378" s="81" t="s">
        <v>373</v>
      </c>
      <c r="G1378" s="81" t="s">
        <v>374</v>
      </c>
      <c r="H1378" s="81" t="s">
        <v>305</v>
      </c>
      <c r="I1378" s="81" t="s">
        <v>223</v>
      </c>
      <c r="J1378" s="81" t="s">
        <v>223</v>
      </c>
    </row>
    <row r="1379" spans="1:10" x14ac:dyDescent="0.2">
      <c r="A1379" s="79">
        <v>44771</v>
      </c>
      <c r="B1379" s="76">
        <v>44760</v>
      </c>
      <c r="C1379" s="80">
        <v>3.75</v>
      </c>
      <c r="D1379" s="81" t="s">
        <v>372</v>
      </c>
      <c r="E1379" s="81" t="s">
        <v>223</v>
      </c>
      <c r="F1379" s="81" t="s">
        <v>373</v>
      </c>
      <c r="G1379" s="81" t="s">
        <v>374</v>
      </c>
      <c r="H1379" s="81" t="s">
        <v>305</v>
      </c>
      <c r="I1379" s="81" t="s">
        <v>223</v>
      </c>
      <c r="J1379" s="81" t="s">
        <v>223</v>
      </c>
    </row>
    <row r="1380" spans="1:10" x14ac:dyDescent="0.2">
      <c r="A1380" s="79">
        <v>44771</v>
      </c>
      <c r="B1380" s="76">
        <v>44761</v>
      </c>
      <c r="C1380" s="80">
        <v>5.5</v>
      </c>
      <c r="D1380" s="81" t="s">
        <v>372</v>
      </c>
      <c r="E1380" s="81" t="s">
        <v>223</v>
      </c>
      <c r="F1380" s="81" t="s">
        <v>373</v>
      </c>
      <c r="G1380" s="81" t="s">
        <v>374</v>
      </c>
      <c r="H1380" s="81" t="s">
        <v>305</v>
      </c>
      <c r="I1380" s="81" t="s">
        <v>223</v>
      </c>
      <c r="J1380" s="81" t="s">
        <v>223</v>
      </c>
    </row>
    <row r="1381" spans="1:10" x14ac:dyDescent="0.2">
      <c r="A1381" s="79">
        <v>44771</v>
      </c>
      <c r="B1381" s="76">
        <v>44762</v>
      </c>
      <c r="C1381" s="80">
        <v>4.75</v>
      </c>
      <c r="D1381" s="81" t="s">
        <v>372</v>
      </c>
      <c r="E1381" s="81" t="s">
        <v>223</v>
      </c>
      <c r="F1381" s="81" t="s">
        <v>373</v>
      </c>
      <c r="G1381" s="81" t="s">
        <v>374</v>
      </c>
      <c r="H1381" s="81" t="s">
        <v>305</v>
      </c>
      <c r="I1381" s="81" t="s">
        <v>223</v>
      </c>
      <c r="J1381" s="81" t="s">
        <v>223</v>
      </c>
    </row>
    <row r="1382" spans="1:10" x14ac:dyDescent="0.2">
      <c r="A1382" s="79">
        <v>44771</v>
      </c>
      <c r="B1382" s="76">
        <v>44763</v>
      </c>
      <c r="C1382" s="80">
        <v>4.75</v>
      </c>
      <c r="D1382" s="81" t="s">
        <v>372</v>
      </c>
      <c r="E1382" s="81" t="s">
        <v>223</v>
      </c>
      <c r="F1382" s="81" t="s">
        <v>373</v>
      </c>
      <c r="G1382" s="81" t="s">
        <v>374</v>
      </c>
      <c r="H1382" s="81" t="s">
        <v>305</v>
      </c>
      <c r="I1382" s="81" t="s">
        <v>223</v>
      </c>
      <c r="J1382" s="81" t="s">
        <v>223</v>
      </c>
    </row>
    <row r="1383" spans="1:10" x14ac:dyDescent="0.2">
      <c r="A1383" s="79">
        <v>44771</v>
      </c>
      <c r="B1383" s="76">
        <v>44764</v>
      </c>
      <c r="C1383" s="80">
        <v>3</v>
      </c>
      <c r="D1383" s="81" t="s">
        <v>372</v>
      </c>
      <c r="E1383" s="81" t="s">
        <v>223</v>
      </c>
      <c r="F1383" s="81" t="s">
        <v>373</v>
      </c>
      <c r="G1383" s="81" t="s">
        <v>374</v>
      </c>
      <c r="H1383" s="81" t="s">
        <v>305</v>
      </c>
      <c r="I1383" s="81" t="s">
        <v>223</v>
      </c>
      <c r="J1383" s="81" t="s">
        <v>223</v>
      </c>
    </row>
    <row r="1384" spans="1:10" x14ac:dyDescent="0.2">
      <c r="A1384" s="79">
        <v>44771</v>
      </c>
      <c r="B1384" s="76">
        <v>44767</v>
      </c>
      <c r="C1384" s="80">
        <v>4.5</v>
      </c>
      <c r="D1384" s="81" t="s">
        <v>372</v>
      </c>
      <c r="E1384" s="81" t="s">
        <v>223</v>
      </c>
      <c r="F1384" s="81" t="s">
        <v>373</v>
      </c>
      <c r="G1384" s="81" t="s">
        <v>374</v>
      </c>
      <c r="H1384" s="81" t="s">
        <v>305</v>
      </c>
      <c r="I1384" s="81" t="s">
        <v>223</v>
      </c>
      <c r="J1384" s="81" t="s">
        <v>223</v>
      </c>
    </row>
    <row r="1385" spans="1:10" x14ac:dyDescent="0.2">
      <c r="A1385" s="79">
        <v>44771</v>
      </c>
      <c r="B1385" s="76">
        <v>44768</v>
      </c>
      <c r="C1385" s="80">
        <v>4.75</v>
      </c>
      <c r="D1385" s="81" t="s">
        <v>372</v>
      </c>
      <c r="E1385" s="81" t="s">
        <v>223</v>
      </c>
      <c r="F1385" s="81" t="s">
        <v>373</v>
      </c>
      <c r="G1385" s="81" t="s">
        <v>374</v>
      </c>
      <c r="H1385" s="81" t="s">
        <v>305</v>
      </c>
      <c r="I1385" s="81" t="s">
        <v>223</v>
      </c>
      <c r="J1385" s="81" t="s">
        <v>223</v>
      </c>
    </row>
    <row r="1386" spans="1:10" x14ac:dyDescent="0.2">
      <c r="A1386" s="79">
        <v>44771</v>
      </c>
      <c r="B1386" s="76">
        <v>44769</v>
      </c>
      <c r="C1386" s="80">
        <v>3.75</v>
      </c>
      <c r="D1386" s="81" t="s">
        <v>372</v>
      </c>
      <c r="E1386" s="81" t="s">
        <v>223</v>
      </c>
      <c r="F1386" s="81" t="s">
        <v>373</v>
      </c>
      <c r="G1386" s="81" t="s">
        <v>374</v>
      </c>
      <c r="H1386" s="81" t="s">
        <v>305</v>
      </c>
      <c r="I1386" s="81" t="s">
        <v>223</v>
      </c>
      <c r="J1386" s="81" t="s">
        <v>223</v>
      </c>
    </row>
    <row r="1387" spans="1:10" x14ac:dyDescent="0.2">
      <c r="A1387" s="79">
        <v>44771</v>
      </c>
      <c r="B1387" s="76">
        <v>44770</v>
      </c>
      <c r="C1387" s="80">
        <v>2.25</v>
      </c>
      <c r="D1387" s="81" t="s">
        <v>372</v>
      </c>
      <c r="E1387" s="81" t="s">
        <v>223</v>
      </c>
      <c r="F1387" s="81" t="s">
        <v>373</v>
      </c>
      <c r="G1387" s="81" t="s">
        <v>374</v>
      </c>
      <c r="H1387" s="81" t="s">
        <v>305</v>
      </c>
      <c r="I1387" s="81" t="s">
        <v>223</v>
      </c>
      <c r="J1387" s="81" t="s">
        <v>223</v>
      </c>
    </row>
    <row r="1388" spans="1:10" x14ac:dyDescent="0.2">
      <c r="A1388" s="79">
        <v>44789</v>
      </c>
      <c r="B1388" s="76">
        <v>44774</v>
      </c>
      <c r="C1388" s="80">
        <v>4</v>
      </c>
      <c r="D1388" s="81" t="s">
        <v>372</v>
      </c>
      <c r="E1388" s="81" t="s">
        <v>223</v>
      </c>
      <c r="F1388" s="81" t="s">
        <v>373</v>
      </c>
      <c r="G1388" s="81" t="s">
        <v>374</v>
      </c>
      <c r="H1388" s="81" t="s">
        <v>305</v>
      </c>
      <c r="I1388" s="81" t="s">
        <v>223</v>
      </c>
      <c r="J1388" s="81" t="s">
        <v>223</v>
      </c>
    </row>
    <row r="1389" spans="1:10" x14ac:dyDescent="0.2">
      <c r="A1389" s="79">
        <v>44789</v>
      </c>
      <c r="B1389" s="76">
        <v>44775</v>
      </c>
      <c r="C1389" s="80">
        <v>4</v>
      </c>
      <c r="D1389" s="81" t="s">
        <v>372</v>
      </c>
      <c r="E1389" s="81" t="s">
        <v>223</v>
      </c>
      <c r="F1389" s="81" t="s">
        <v>373</v>
      </c>
      <c r="G1389" s="81" t="s">
        <v>374</v>
      </c>
      <c r="H1389" s="81" t="s">
        <v>305</v>
      </c>
      <c r="I1389" s="81" t="s">
        <v>223</v>
      </c>
      <c r="J1389" s="81" t="s">
        <v>223</v>
      </c>
    </row>
    <row r="1390" spans="1:10" x14ac:dyDescent="0.2">
      <c r="A1390" s="79">
        <v>44789</v>
      </c>
      <c r="B1390" s="76">
        <v>44776</v>
      </c>
      <c r="C1390" s="80">
        <v>2</v>
      </c>
      <c r="D1390" s="81" t="s">
        <v>372</v>
      </c>
      <c r="E1390" s="81" t="s">
        <v>223</v>
      </c>
      <c r="F1390" s="81" t="s">
        <v>373</v>
      </c>
      <c r="G1390" s="81" t="s">
        <v>374</v>
      </c>
      <c r="H1390" s="81" t="s">
        <v>305</v>
      </c>
      <c r="I1390" s="81" t="s">
        <v>223</v>
      </c>
      <c r="J1390" s="81" t="s">
        <v>223</v>
      </c>
    </row>
    <row r="1391" spans="1:10" x14ac:dyDescent="0.2">
      <c r="A1391" s="79">
        <v>44789</v>
      </c>
      <c r="B1391" s="76">
        <v>44777</v>
      </c>
      <c r="C1391" s="80">
        <v>5</v>
      </c>
      <c r="D1391" s="81" t="s">
        <v>372</v>
      </c>
      <c r="E1391" s="81" t="s">
        <v>223</v>
      </c>
      <c r="F1391" s="81" t="s">
        <v>373</v>
      </c>
      <c r="G1391" s="81" t="s">
        <v>374</v>
      </c>
      <c r="H1391" s="81" t="s">
        <v>305</v>
      </c>
      <c r="I1391" s="81" t="s">
        <v>223</v>
      </c>
      <c r="J1391" s="81" t="s">
        <v>223</v>
      </c>
    </row>
    <row r="1392" spans="1:10" x14ac:dyDescent="0.2">
      <c r="A1392" s="79">
        <v>44789</v>
      </c>
      <c r="B1392" s="76">
        <v>44778</v>
      </c>
      <c r="C1392" s="80">
        <v>4</v>
      </c>
      <c r="D1392" s="81" t="s">
        <v>372</v>
      </c>
      <c r="E1392" s="81" t="s">
        <v>223</v>
      </c>
      <c r="F1392" s="81" t="s">
        <v>373</v>
      </c>
      <c r="G1392" s="81" t="s">
        <v>374</v>
      </c>
      <c r="H1392" s="81" t="s">
        <v>305</v>
      </c>
      <c r="I1392" s="81" t="s">
        <v>223</v>
      </c>
      <c r="J1392" s="81" t="s">
        <v>223</v>
      </c>
    </row>
    <row r="1393" spans="1:10" x14ac:dyDescent="0.2">
      <c r="A1393" s="79">
        <v>44789</v>
      </c>
      <c r="B1393" s="76">
        <v>44781</v>
      </c>
      <c r="C1393" s="80">
        <v>3.5</v>
      </c>
      <c r="D1393" s="81" t="s">
        <v>372</v>
      </c>
      <c r="E1393" s="81" t="s">
        <v>223</v>
      </c>
      <c r="F1393" s="81" t="s">
        <v>373</v>
      </c>
      <c r="G1393" s="81" t="s">
        <v>374</v>
      </c>
      <c r="H1393" s="81" t="s">
        <v>305</v>
      </c>
      <c r="I1393" s="81" t="s">
        <v>223</v>
      </c>
      <c r="J1393" s="81" t="s">
        <v>223</v>
      </c>
    </row>
    <row r="1394" spans="1:10" x14ac:dyDescent="0.2">
      <c r="A1394" s="79">
        <v>44789</v>
      </c>
      <c r="B1394" s="76">
        <v>44782</v>
      </c>
      <c r="C1394" s="80">
        <v>3</v>
      </c>
      <c r="D1394" s="81" t="s">
        <v>372</v>
      </c>
      <c r="E1394" s="81" t="s">
        <v>223</v>
      </c>
      <c r="F1394" s="81" t="s">
        <v>373</v>
      </c>
      <c r="G1394" s="81" t="s">
        <v>374</v>
      </c>
      <c r="H1394" s="81" t="s">
        <v>305</v>
      </c>
      <c r="I1394" s="81" t="s">
        <v>223</v>
      </c>
      <c r="J1394" s="81" t="s">
        <v>223</v>
      </c>
    </row>
    <row r="1395" spans="1:10" x14ac:dyDescent="0.2">
      <c r="A1395" s="79">
        <v>44789</v>
      </c>
      <c r="B1395" s="76">
        <v>44783</v>
      </c>
      <c r="C1395" s="80">
        <v>0.75</v>
      </c>
      <c r="D1395" s="81" t="s">
        <v>372</v>
      </c>
      <c r="E1395" s="81" t="s">
        <v>223</v>
      </c>
      <c r="F1395" s="81" t="s">
        <v>373</v>
      </c>
      <c r="G1395" s="81" t="s">
        <v>374</v>
      </c>
      <c r="H1395" s="81" t="s">
        <v>305</v>
      </c>
      <c r="I1395" s="81" t="s">
        <v>223</v>
      </c>
      <c r="J1395" s="81" t="s">
        <v>223</v>
      </c>
    </row>
    <row r="1396" spans="1:10" x14ac:dyDescent="0.2">
      <c r="A1396" s="79">
        <v>44789</v>
      </c>
      <c r="B1396" s="76">
        <v>44784</v>
      </c>
      <c r="C1396" s="80">
        <v>4.5</v>
      </c>
      <c r="D1396" s="81" t="s">
        <v>372</v>
      </c>
      <c r="E1396" s="81" t="s">
        <v>223</v>
      </c>
      <c r="F1396" s="81" t="s">
        <v>373</v>
      </c>
      <c r="G1396" s="81" t="s">
        <v>374</v>
      </c>
      <c r="H1396" s="81" t="s">
        <v>305</v>
      </c>
      <c r="I1396" s="81" t="s">
        <v>223</v>
      </c>
      <c r="J1396" s="81" t="s">
        <v>223</v>
      </c>
    </row>
    <row r="1397" spans="1:10" x14ac:dyDescent="0.2">
      <c r="A1397" s="79">
        <v>44789</v>
      </c>
      <c r="B1397" s="76">
        <v>44785</v>
      </c>
      <c r="C1397" s="80">
        <v>6</v>
      </c>
      <c r="D1397" s="81" t="s">
        <v>372</v>
      </c>
      <c r="E1397" s="81" t="s">
        <v>223</v>
      </c>
      <c r="F1397" s="81" t="s">
        <v>373</v>
      </c>
      <c r="G1397" s="81" t="s">
        <v>374</v>
      </c>
      <c r="H1397" s="81" t="s">
        <v>305</v>
      </c>
      <c r="I1397" s="81" t="s">
        <v>223</v>
      </c>
      <c r="J1397" s="81" t="s">
        <v>223</v>
      </c>
    </row>
    <row r="1398" spans="1:10" x14ac:dyDescent="0.2">
      <c r="A1398" s="79">
        <v>44769</v>
      </c>
      <c r="B1398" s="76">
        <v>44725</v>
      </c>
      <c r="C1398" s="80">
        <v>1</v>
      </c>
      <c r="D1398" s="81" t="s">
        <v>375</v>
      </c>
      <c r="E1398" s="81" t="s">
        <v>223</v>
      </c>
      <c r="F1398" s="81" t="s">
        <v>369</v>
      </c>
      <c r="G1398" s="81" t="s">
        <v>370</v>
      </c>
      <c r="H1398" s="81" t="s">
        <v>307</v>
      </c>
      <c r="I1398" s="81" t="s">
        <v>223</v>
      </c>
      <c r="J1398" s="81" t="s">
        <v>223</v>
      </c>
    </row>
    <row r="1399" spans="1:10" x14ac:dyDescent="0.2">
      <c r="A1399" s="79">
        <v>44769</v>
      </c>
      <c r="B1399" s="76">
        <v>44727</v>
      </c>
      <c r="C1399" s="80">
        <v>0.25</v>
      </c>
      <c r="D1399" s="81" t="s">
        <v>375</v>
      </c>
      <c r="E1399" s="81" t="s">
        <v>223</v>
      </c>
      <c r="F1399" s="81" t="s">
        <v>369</v>
      </c>
      <c r="G1399" s="81" t="s">
        <v>370</v>
      </c>
      <c r="H1399" s="81" t="s">
        <v>307</v>
      </c>
      <c r="I1399" s="81" t="s">
        <v>223</v>
      </c>
      <c r="J1399" s="81" t="s">
        <v>223</v>
      </c>
    </row>
    <row r="1400" spans="1:10" x14ac:dyDescent="0.2">
      <c r="A1400" s="79">
        <v>44769</v>
      </c>
      <c r="B1400" s="76">
        <v>44735</v>
      </c>
      <c r="C1400" s="80">
        <v>0.5</v>
      </c>
      <c r="D1400" s="81" t="s">
        <v>375</v>
      </c>
      <c r="E1400" s="81" t="s">
        <v>223</v>
      </c>
      <c r="F1400" s="81" t="s">
        <v>369</v>
      </c>
      <c r="G1400" s="81" t="s">
        <v>370</v>
      </c>
      <c r="H1400" s="81" t="s">
        <v>307</v>
      </c>
      <c r="I1400" s="81" t="s">
        <v>223</v>
      </c>
      <c r="J1400" s="81" t="s">
        <v>223</v>
      </c>
    </row>
    <row r="1401" spans="1:10" x14ac:dyDescent="0.2">
      <c r="A1401" s="79">
        <v>44769</v>
      </c>
      <c r="B1401" s="76">
        <v>44736</v>
      </c>
      <c r="C1401" s="80">
        <v>0.25</v>
      </c>
      <c r="D1401" s="81" t="s">
        <v>375</v>
      </c>
      <c r="E1401" s="81" t="s">
        <v>223</v>
      </c>
      <c r="F1401" s="81" t="s">
        <v>369</v>
      </c>
      <c r="G1401" s="81" t="s">
        <v>370</v>
      </c>
      <c r="H1401" s="81" t="s">
        <v>307</v>
      </c>
      <c r="I1401" s="81" t="s">
        <v>223</v>
      </c>
      <c r="J1401" s="81" t="s">
        <v>223</v>
      </c>
    </row>
    <row r="1402" spans="1:10" x14ac:dyDescent="0.2">
      <c r="A1402" s="79">
        <v>44769</v>
      </c>
      <c r="B1402" s="76">
        <v>44757</v>
      </c>
      <c r="C1402" s="80">
        <v>0.5</v>
      </c>
      <c r="D1402" s="81" t="s">
        <v>375</v>
      </c>
      <c r="E1402" s="81" t="s">
        <v>223</v>
      </c>
      <c r="F1402" s="81" t="s">
        <v>369</v>
      </c>
      <c r="G1402" s="81" t="s">
        <v>370</v>
      </c>
      <c r="H1402" s="81" t="s">
        <v>307</v>
      </c>
      <c r="I1402" s="81" t="s">
        <v>223</v>
      </c>
      <c r="J1402" s="81" t="s">
        <v>223</v>
      </c>
    </row>
    <row r="1403" spans="1:10" x14ac:dyDescent="0.2">
      <c r="A1403" s="79">
        <v>44769</v>
      </c>
      <c r="B1403" s="76">
        <v>44760</v>
      </c>
      <c r="C1403" s="80">
        <v>1</v>
      </c>
      <c r="D1403" s="81" t="s">
        <v>375</v>
      </c>
      <c r="E1403" s="81" t="s">
        <v>223</v>
      </c>
      <c r="F1403" s="81" t="s">
        <v>369</v>
      </c>
      <c r="G1403" s="81" t="s">
        <v>370</v>
      </c>
      <c r="H1403" s="81" t="s">
        <v>307</v>
      </c>
      <c r="I1403" s="81" t="s">
        <v>223</v>
      </c>
      <c r="J1403" s="81" t="s">
        <v>223</v>
      </c>
    </row>
    <row r="1404" spans="1:10" x14ac:dyDescent="0.2">
      <c r="A1404" s="79">
        <v>44769</v>
      </c>
      <c r="B1404" s="76">
        <v>44761</v>
      </c>
      <c r="C1404" s="80">
        <v>0.75</v>
      </c>
      <c r="D1404" s="81" t="s">
        <v>375</v>
      </c>
      <c r="E1404" s="81" t="s">
        <v>223</v>
      </c>
      <c r="F1404" s="81" t="s">
        <v>369</v>
      </c>
      <c r="G1404" s="81" t="s">
        <v>370</v>
      </c>
      <c r="H1404" s="81" t="s">
        <v>307</v>
      </c>
      <c r="I1404" s="81" t="s">
        <v>223</v>
      </c>
      <c r="J1404" s="81" t="s">
        <v>223</v>
      </c>
    </row>
    <row r="1405" spans="1:10" x14ac:dyDescent="0.2">
      <c r="A1405" s="79">
        <v>44769</v>
      </c>
      <c r="B1405" s="76">
        <v>44762</v>
      </c>
      <c r="C1405" s="80">
        <v>0.25</v>
      </c>
      <c r="D1405" s="81" t="s">
        <v>375</v>
      </c>
      <c r="E1405" s="81" t="s">
        <v>223</v>
      </c>
      <c r="F1405" s="81" t="s">
        <v>369</v>
      </c>
      <c r="G1405" s="81" t="s">
        <v>370</v>
      </c>
      <c r="H1405" s="81" t="s">
        <v>307</v>
      </c>
      <c r="I1405" s="81" t="s">
        <v>223</v>
      </c>
      <c r="J1405" s="81" t="s">
        <v>223</v>
      </c>
    </row>
    <row r="1406" spans="1:10" x14ac:dyDescent="0.2">
      <c r="A1406" s="79">
        <v>44769</v>
      </c>
      <c r="B1406" s="76">
        <v>44767</v>
      </c>
      <c r="C1406" s="80">
        <v>0.25</v>
      </c>
      <c r="D1406" s="81" t="s">
        <v>375</v>
      </c>
      <c r="E1406" s="81" t="s">
        <v>223</v>
      </c>
      <c r="F1406" s="81" t="s">
        <v>369</v>
      </c>
      <c r="G1406" s="81" t="s">
        <v>370</v>
      </c>
      <c r="H1406" s="81" t="s">
        <v>307</v>
      </c>
      <c r="I1406" s="81" t="s">
        <v>223</v>
      </c>
      <c r="J1406" s="81" t="s">
        <v>223</v>
      </c>
    </row>
    <row r="1407" spans="1:10" x14ac:dyDescent="0.2">
      <c r="A1407" s="79">
        <v>44771</v>
      </c>
      <c r="B1407" s="76">
        <v>44718</v>
      </c>
      <c r="C1407" s="80">
        <v>3.2</v>
      </c>
      <c r="D1407" s="81" t="s">
        <v>376</v>
      </c>
      <c r="E1407" s="81" t="s">
        <v>223</v>
      </c>
      <c r="F1407" s="81" t="s">
        <v>357</v>
      </c>
      <c r="G1407" s="81" t="s">
        <v>358</v>
      </c>
      <c r="H1407" s="81" t="s">
        <v>308</v>
      </c>
      <c r="I1407" s="81" t="s">
        <v>223</v>
      </c>
      <c r="J1407" s="81" t="s">
        <v>223</v>
      </c>
    </row>
    <row r="1408" spans="1:10" x14ac:dyDescent="0.2">
      <c r="A1408" s="79">
        <v>44771</v>
      </c>
      <c r="B1408" s="76">
        <v>44719</v>
      </c>
      <c r="C1408" s="80">
        <v>3.2</v>
      </c>
      <c r="D1408" s="81" t="s">
        <v>376</v>
      </c>
      <c r="E1408" s="81" t="s">
        <v>223</v>
      </c>
      <c r="F1408" s="81" t="s">
        <v>357</v>
      </c>
      <c r="G1408" s="81" t="s">
        <v>358</v>
      </c>
      <c r="H1408" s="81" t="s">
        <v>308</v>
      </c>
      <c r="I1408" s="81" t="s">
        <v>223</v>
      </c>
      <c r="J1408" s="81" t="s">
        <v>223</v>
      </c>
    </row>
    <row r="1409" spans="1:10" x14ac:dyDescent="0.2">
      <c r="A1409" s="79">
        <v>44771</v>
      </c>
      <c r="B1409" s="76">
        <v>44720</v>
      </c>
      <c r="C1409" s="80">
        <v>3.2</v>
      </c>
      <c r="D1409" s="81" t="s">
        <v>376</v>
      </c>
      <c r="E1409" s="81" t="s">
        <v>223</v>
      </c>
      <c r="F1409" s="81" t="s">
        <v>357</v>
      </c>
      <c r="G1409" s="81" t="s">
        <v>358</v>
      </c>
      <c r="H1409" s="81" t="s">
        <v>308</v>
      </c>
      <c r="I1409" s="81" t="s">
        <v>223</v>
      </c>
      <c r="J1409" s="81" t="s">
        <v>223</v>
      </c>
    </row>
    <row r="1410" spans="1:10" x14ac:dyDescent="0.2">
      <c r="A1410" s="79">
        <v>44771</v>
      </c>
      <c r="B1410" s="76">
        <v>44721</v>
      </c>
      <c r="C1410" s="80">
        <v>3.2</v>
      </c>
      <c r="D1410" s="81" t="s">
        <v>376</v>
      </c>
      <c r="E1410" s="81" t="s">
        <v>223</v>
      </c>
      <c r="F1410" s="81" t="s">
        <v>357</v>
      </c>
      <c r="G1410" s="81" t="s">
        <v>358</v>
      </c>
      <c r="H1410" s="81" t="s">
        <v>308</v>
      </c>
      <c r="I1410" s="81" t="s">
        <v>223</v>
      </c>
      <c r="J1410" s="81" t="s">
        <v>223</v>
      </c>
    </row>
    <row r="1411" spans="1:10" x14ac:dyDescent="0.2">
      <c r="A1411" s="79">
        <v>44771</v>
      </c>
      <c r="B1411" s="76">
        <v>44722</v>
      </c>
      <c r="C1411" s="80">
        <v>3.2</v>
      </c>
      <c r="D1411" s="81" t="s">
        <v>376</v>
      </c>
      <c r="E1411" s="81" t="s">
        <v>223</v>
      </c>
      <c r="F1411" s="81" t="s">
        <v>357</v>
      </c>
      <c r="G1411" s="81" t="s">
        <v>358</v>
      </c>
      <c r="H1411" s="81" t="s">
        <v>308</v>
      </c>
      <c r="I1411" s="81" t="s">
        <v>223</v>
      </c>
      <c r="J1411" s="81" t="s">
        <v>223</v>
      </c>
    </row>
    <row r="1412" spans="1:10" x14ac:dyDescent="0.2">
      <c r="A1412" s="79">
        <v>44771</v>
      </c>
      <c r="B1412" s="76">
        <v>44725</v>
      </c>
      <c r="C1412" s="80">
        <v>3.2</v>
      </c>
      <c r="D1412" s="81" t="s">
        <v>376</v>
      </c>
      <c r="E1412" s="81" t="s">
        <v>223</v>
      </c>
      <c r="F1412" s="81" t="s">
        <v>357</v>
      </c>
      <c r="G1412" s="81" t="s">
        <v>358</v>
      </c>
      <c r="H1412" s="81" t="s">
        <v>308</v>
      </c>
      <c r="I1412" s="81" t="s">
        <v>223</v>
      </c>
      <c r="J1412" s="81" t="s">
        <v>223</v>
      </c>
    </row>
    <row r="1413" spans="1:10" x14ac:dyDescent="0.2">
      <c r="A1413" s="79">
        <v>44771</v>
      </c>
      <c r="B1413" s="76">
        <v>44726</v>
      </c>
      <c r="C1413" s="80">
        <v>3.2</v>
      </c>
      <c r="D1413" s="81" t="s">
        <v>376</v>
      </c>
      <c r="E1413" s="81" t="s">
        <v>223</v>
      </c>
      <c r="F1413" s="81" t="s">
        <v>357</v>
      </c>
      <c r="G1413" s="81" t="s">
        <v>358</v>
      </c>
      <c r="H1413" s="81" t="s">
        <v>308</v>
      </c>
      <c r="I1413" s="81" t="s">
        <v>223</v>
      </c>
      <c r="J1413" s="81" t="s">
        <v>223</v>
      </c>
    </row>
    <row r="1414" spans="1:10" x14ac:dyDescent="0.2">
      <c r="A1414" s="79">
        <v>44771</v>
      </c>
      <c r="B1414" s="76">
        <v>44727</v>
      </c>
      <c r="C1414" s="80">
        <v>3.2</v>
      </c>
      <c r="D1414" s="81" t="s">
        <v>376</v>
      </c>
      <c r="E1414" s="81" t="s">
        <v>223</v>
      </c>
      <c r="F1414" s="81" t="s">
        <v>357</v>
      </c>
      <c r="G1414" s="81" t="s">
        <v>358</v>
      </c>
      <c r="H1414" s="81" t="s">
        <v>308</v>
      </c>
      <c r="I1414" s="81" t="s">
        <v>223</v>
      </c>
      <c r="J1414" s="81" t="s">
        <v>223</v>
      </c>
    </row>
    <row r="1415" spans="1:10" x14ac:dyDescent="0.2">
      <c r="A1415" s="79">
        <v>44771</v>
      </c>
      <c r="B1415" s="76">
        <v>44728</v>
      </c>
      <c r="C1415" s="80">
        <v>3.2</v>
      </c>
      <c r="D1415" s="81" t="s">
        <v>376</v>
      </c>
      <c r="E1415" s="81" t="s">
        <v>223</v>
      </c>
      <c r="F1415" s="81" t="s">
        <v>357</v>
      </c>
      <c r="G1415" s="81" t="s">
        <v>358</v>
      </c>
      <c r="H1415" s="81" t="s">
        <v>308</v>
      </c>
      <c r="I1415" s="81" t="s">
        <v>223</v>
      </c>
      <c r="J1415" s="81" t="s">
        <v>223</v>
      </c>
    </row>
    <row r="1416" spans="1:10" x14ac:dyDescent="0.2">
      <c r="A1416" s="79">
        <v>44771</v>
      </c>
      <c r="B1416" s="76">
        <v>44729</v>
      </c>
      <c r="C1416" s="80">
        <v>3.2</v>
      </c>
      <c r="D1416" s="81" t="s">
        <v>376</v>
      </c>
      <c r="E1416" s="81" t="s">
        <v>223</v>
      </c>
      <c r="F1416" s="81" t="s">
        <v>357</v>
      </c>
      <c r="G1416" s="81" t="s">
        <v>358</v>
      </c>
      <c r="H1416" s="81" t="s">
        <v>308</v>
      </c>
      <c r="I1416" s="81" t="s">
        <v>223</v>
      </c>
      <c r="J1416" s="81" t="s">
        <v>223</v>
      </c>
    </row>
    <row r="1417" spans="1:10" x14ac:dyDescent="0.2">
      <c r="A1417" s="79">
        <v>44771</v>
      </c>
      <c r="B1417" s="76">
        <v>44732</v>
      </c>
      <c r="C1417" s="80">
        <v>3.2</v>
      </c>
      <c r="D1417" s="81" t="s">
        <v>376</v>
      </c>
      <c r="E1417" s="81" t="s">
        <v>223</v>
      </c>
      <c r="F1417" s="81" t="s">
        <v>357</v>
      </c>
      <c r="G1417" s="81" t="s">
        <v>358</v>
      </c>
      <c r="H1417" s="81" t="s">
        <v>308</v>
      </c>
      <c r="I1417" s="81" t="s">
        <v>223</v>
      </c>
      <c r="J1417" s="81" t="s">
        <v>223</v>
      </c>
    </row>
    <row r="1418" spans="1:10" x14ac:dyDescent="0.2">
      <c r="A1418" s="79">
        <v>44771</v>
      </c>
      <c r="B1418" s="76">
        <v>44733</v>
      </c>
      <c r="C1418" s="80">
        <v>3.2</v>
      </c>
      <c r="D1418" s="81" t="s">
        <v>376</v>
      </c>
      <c r="E1418" s="81" t="s">
        <v>223</v>
      </c>
      <c r="F1418" s="81" t="s">
        <v>357</v>
      </c>
      <c r="G1418" s="81" t="s">
        <v>358</v>
      </c>
      <c r="H1418" s="81" t="s">
        <v>308</v>
      </c>
      <c r="I1418" s="81" t="s">
        <v>223</v>
      </c>
      <c r="J1418" s="81" t="s">
        <v>223</v>
      </c>
    </row>
    <row r="1419" spans="1:10" x14ac:dyDescent="0.2">
      <c r="A1419" s="79">
        <v>44771</v>
      </c>
      <c r="B1419" s="76">
        <v>44734</v>
      </c>
      <c r="C1419" s="80">
        <v>3.2</v>
      </c>
      <c r="D1419" s="81" t="s">
        <v>376</v>
      </c>
      <c r="E1419" s="81" t="s">
        <v>223</v>
      </c>
      <c r="F1419" s="81" t="s">
        <v>357</v>
      </c>
      <c r="G1419" s="81" t="s">
        <v>358</v>
      </c>
      <c r="H1419" s="81" t="s">
        <v>308</v>
      </c>
      <c r="I1419" s="81" t="s">
        <v>223</v>
      </c>
      <c r="J1419" s="81" t="s">
        <v>223</v>
      </c>
    </row>
    <row r="1420" spans="1:10" x14ac:dyDescent="0.2">
      <c r="A1420" s="79">
        <v>44771</v>
      </c>
      <c r="B1420" s="76">
        <v>44735</v>
      </c>
      <c r="C1420" s="80">
        <v>3.2</v>
      </c>
      <c r="D1420" s="81" t="s">
        <v>376</v>
      </c>
      <c r="E1420" s="81" t="s">
        <v>223</v>
      </c>
      <c r="F1420" s="81" t="s">
        <v>357</v>
      </c>
      <c r="G1420" s="81" t="s">
        <v>358</v>
      </c>
      <c r="H1420" s="81" t="s">
        <v>308</v>
      </c>
      <c r="I1420" s="81" t="s">
        <v>223</v>
      </c>
      <c r="J1420" s="81" t="s">
        <v>223</v>
      </c>
    </row>
    <row r="1421" spans="1:10" x14ac:dyDescent="0.2">
      <c r="A1421" s="79">
        <v>44771</v>
      </c>
      <c r="B1421" s="76">
        <v>44736</v>
      </c>
      <c r="C1421" s="80">
        <v>3.2</v>
      </c>
      <c r="D1421" s="81" t="s">
        <v>376</v>
      </c>
      <c r="E1421" s="81" t="s">
        <v>223</v>
      </c>
      <c r="F1421" s="81" t="s">
        <v>357</v>
      </c>
      <c r="G1421" s="81" t="s">
        <v>358</v>
      </c>
      <c r="H1421" s="81" t="s">
        <v>308</v>
      </c>
      <c r="I1421" s="81" t="s">
        <v>223</v>
      </c>
      <c r="J1421" s="81" t="s">
        <v>223</v>
      </c>
    </row>
    <row r="1422" spans="1:10" x14ac:dyDescent="0.2">
      <c r="A1422" s="79">
        <v>44771</v>
      </c>
      <c r="B1422" s="76">
        <v>44739</v>
      </c>
      <c r="C1422" s="80">
        <v>3.2</v>
      </c>
      <c r="D1422" s="81" t="s">
        <v>376</v>
      </c>
      <c r="E1422" s="81" t="s">
        <v>223</v>
      </c>
      <c r="F1422" s="81" t="s">
        <v>357</v>
      </c>
      <c r="G1422" s="81" t="s">
        <v>358</v>
      </c>
      <c r="H1422" s="81" t="s">
        <v>308</v>
      </c>
      <c r="I1422" s="81" t="s">
        <v>223</v>
      </c>
      <c r="J1422" s="81" t="s">
        <v>223</v>
      </c>
    </row>
    <row r="1423" spans="1:10" x14ac:dyDescent="0.2">
      <c r="A1423" s="79">
        <v>44771</v>
      </c>
      <c r="B1423" s="76">
        <v>44740</v>
      </c>
      <c r="C1423" s="80">
        <v>3.2</v>
      </c>
      <c r="D1423" s="81" t="s">
        <v>376</v>
      </c>
      <c r="E1423" s="81" t="s">
        <v>223</v>
      </c>
      <c r="F1423" s="81" t="s">
        <v>357</v>
      </c>
      <c r="G1423" s="81" t="s">
        <v>358</v>
      </c>
      <c r="H1423" s="81" t="s">
        <v>308</v>
      </c>
      <c r="I1423" s="81" t="s">
        <v>223</v>
      </c>
      <c r="J1423" s="81" t="s">
        <v>223</v>
      </c>
    </row>
    <row r="1424" spans="1:10" x14ac:dyDescent="0.2">
      <c r="A1424" s="79">
        <v>44771</v>
      </c>
      <c r="B1424" s="76">
        <v>44741</v>
      </c>
      <c r="C1424" s="80">
        <v>3.2</v>
      </c>
      <c r="D1424" s="81" t="s">
        <v>376</v>
      </c>
      <c r="E1424" s="81" t="s">
        <v>223</v>
      </c>
      <c r="F1424" s="81" t="s">
        <v>357</v>
      </c>
      <c r="G1424" s="81" t="s">
        <v>358</v>
      </c>
      <c r="H1424" s="81" t="s">
        <v>308</v>
      </c>
      <c r="I1424" s="81" t="s">
        <v>223</v>
      </c>
      <c r="J1424" s="81" t="s">
        <v>223</v>
      </c>
    </row>
    <row r="1425" spans="1:10" x14ac:dyDescent="0.2">
      <c r="A1425" s="79">
        <v>44771</v>
      </c>
      <c r="B1425" s="76">
        <v>44742</v>
      </c>
      <c r="C1425" s="80">
        <v>3.2</v>
      </c>
      <c r="D1425" s="81" t="s">
        <v>376</v>
      </c>
      <c r="E1425" s="81" t="s">
        <v>223</v>
      </c>
      <c r="F1425" s="81" t="s">
        <v>357</v>
      </c>
      <c r="G1425" s="81" t="s">
        <v>358</v>
      </c>
      <c r="H1425" s="81" t="s">
        <v>308</v>
      </c>
      <c r="I1425" s="81" t="s">
        <v>223</v>
      </c>
      <c r="J1425" s="81" t="s">
        <v>223</v>
      </c>
    </row>
    <row r="1426" spans="1:10" x14ac:dyDescent="0.2">
      <c r="A1426" s="79">
        <v>44771</v>
      </c>
      <c r="B1426" s="76">
        <v>44743</v>
      </c>
      <c r="C1426" s="80">
        <v>3.2</v>
      </c>
      <c r="D1426" s="81" t="s">
        <v>376</v>
      </c>
      <c r="E1426" s="81" t="s">
        <v>223</v>
      </c>
      <c r="F1426" s="81" t="s">
        <v>357</v>
      </c>
      <c r="G1426" s="81" t="s">
        <v>358</v>
      </c>
      <c r="H1426" s="81" t="s">
        <v>308</v>
      </c>
      <c r="I1426" s="81" t="s">
        <v>223</v>
      </c>
      <c r="J1426" s="81" t="s">
        <v>223</v>
      </c>
    </row>
    <row r="1427" spans="1:10" x14ac:dyDescent="0.2">
      <c r="A1427" s="79">
        <v>44771</v>
      </c>
      <c r="B1427" s="76">
        <v>44747</v>
      </c>
      <c r="C1427" s="80">
        <v>3.2</v>
      </c>
      <c r="D1427" s="81" t="s">
        <v>376</v>
      </c>
      <c r="E1427" s="81" t="s">
        <v>223</v>
      </c>
      <c r="F1427" s="81" t="s">
        <v>357</v>
      </c>
      <c r="G1427" s="81" t="s">
        <v>358</v>
      </c>
      <c r="H1427" s="81" t="s">
        <v>308</v>
      </c>
      <c r="I1427" s="81" t="s">
        <v>223</v>
      </c>
      <c r="J1427" s="81" t="s">
        <v>223</v>
      </c>
    </row>
    <row r="1428" spans="1:10" x14ac:dyDescent="0.2">
      <c r="A1428" s="79">
        <v>44771</v>
      </c>
      <c r="B1428" s="76">
        <v>44748</v>
      </c>
      <c r="C1428" s="80">
        <v>3.2</v>
      </c>
      <c r="D1428" s="81" t="s">
        <v>376</v>
      </c>
      <c r="E1428" s="81" t="s">
        <v>223</v>
      </c>
      <c r="F1428" s="81" t="s">
        <v>357</v>
      </c>
      <c r="G1428" s="81" t="s">
        <v>358</v>
      </c>
      <c r="H1428" s="81" t="s">
        <v>308</v>
      </c>
      <c r="I1428" s="81" t="s">
        <v>223</v>
      </c>
      <c r="J1428" s="81" t="s">
        <v>223</v>
      </c>
    </row>
    <row r="1429" spans="1:10" x14ac:dyDescent="0.2">
      <c r="A1429" s="79">
        <v>44771</v>
      </c>
      <c r="B1429" s="76">
        <v>44749</v>
      </c>
      <c r="C1429" s="80">
        <v>3.2</v>
      </c>
      <c r="D1429" s="81" t="s">
        <v>376</v>
      </c>
      <c r="E1429" s="81" t="s">
        <v>223</v>
      </c>
      <c r="F1429" s="81" t="s">
        <v>357</v>
      </c>
      <c r="G1429" s="81" t="s">
        <v>358</v>
      </c>
      <c r="H1429" s="81" t="s">
        <v>308</v>
      </c>
      <c r="I1429" s="81" t="s">
        <v>223</v>
      </c>
      <c r="J1429" s="81" t="s">
        <v>223</v>
      </c>
    </row>
    <row r="1430" spans="1:10" x14ac:dyDescent="0.2">
      <c r="A1430" s="79">
        <v>44771</v>
      </c>
      <c r="B1430" s="76">
        <v>44750</v>
      </c>
      <c r="C1430" s="80">
        <v>3.2</v>
      </c>
      <c r="D1430" s="81" t="s">
        <v>376</v>
      </c>
      <c r="E1430" s="81" t="s">
        <v>223</v>
      </c>
      <c r="F1430" s="81" t="s">
        <v>357</v>
      </c>
      <c r="G1430" s="81" t="s">
        <v>358</v>
      </c>
      <c r="H1430" s="81" t="s">
        <v>308</v>
      </c>
      <c r="I1430" s="81" t="s">
        <v>223</v>
      </c>
      <c r="J1430" s="81" t="s">
        <v>223</v>
      </c>
    </row>
    <row r="1431" spans="1:10" x14ac:dyDescent="0.2">
      <c r="A1431" s="79">
        <v>44771</v>
      </c>
      <c r="B1431" s="76">
        <v>44753</v>
      </c>
      <c r="C1431" s="80">
        <v>3.2</v>
      </c>
      <c r="D1431" s="81" t="s">
        <v>376</v>
      </c>
      <c r="E1431" s="81" t="s">
        <v>223</v>
      </c>
      <c r="F1431" s="81" t="s">
        <v>357</v>
      </c>
      <c r="G1431" s="81" t="s">
        <v>358</v>
      </c>
      <c r="H1431" s="81" t="s">
        <v>308</v>
      </c>
      <c r="I1431" s="81" t="s">
        <v>223</v>
      </c>
      <c r="J1431" s="81" t="s">
        <v>223</v>
      </c>
    </row>
    <row r="1432" spans="1:10" x14ac:dyDescent="0.2">
      <c r="A1432" s="79">
        <v>44771</v>
      </c>
      <c r="B1432" s="76">
        <v>44754</v>
      </c>
      <c r="C1432" s="80">
        <v>3.2</v>
      </c>
      <c r="D1432" s="81" t="s">
        <v>376</v>
      </c>
      <c r="E1432" s="81" t="s">
        <v>223</v>
      </c>
      <c r="F1432" s="81" t="s">
        <v>357</v>
      </c>
      <c r="G1432" s="81" t="s">
        <v>358</v>
      </c>
      <c r="H1432" s="81" t="s">
        <v>308</v>
      </c>
      <c r="I1432" s="81" t="s">
        <v>223</v>
      </c>
      <c r="J1432" s="81" t="s">
        <v>223</v>
      </c>
    </row>
    <row r="1433" spans="1:10" x14ac:dyDescent="0.2">
      <c r="A1433" s="79">
        <v>44771</v>
      </c>
      <c r="B1433" s="76">
        <v>44755</v>
      </c>
      <c r="C1433" s="80">
        <v>3.2</v>
      </c>
      <c r="D1433" s="81" t="s">
        <v>376</v>
      </c>
      <c r="E1433" s="81" t="s">
        <v>223</v>
      </c>
      <c r="F1433" s="81" t="s">
        <v>357</v>
      </c>
      <c r="G1433" s="81" t="s">
        <v>358</v>
      </c>
      <c r="H1433" s="81" t="s">
        <v>308</v>
      </c>
      <c r="I1433" s="81" t="s">
        <v>223</v>
      </c>
      <c r="J1433" s="81" t="s">
        <v>223</v>
      </c>
    </row>
    <row r="1434" spans="1:10" x14ac:dyDescent="0.2">
      <c r="A1434" s="79">
        <v>44771</v>
      </c>
      <c r="B1434" s="76">
        <v>44756</v>
      </c>
      <c r="C1434" s="80">
        <v>3.2</v>
      </c>
      <c r="D1434" s="81" t="s">
        <v>376</v>
      </c>
      <c r="E1434" s="81" t="s">
        <v>223</v>
      </c>
      <c r="F1434" s="81" t="s">
        <v>357</v>
      </c>
      <c r="G1434" s="81" t="s">
        <v>358</v>
      </c>
      <c r="H1434" s="81" t="s">
        <v>308</v>
      </c>
      <c r="I1434" s="81" t="s">
        <v>223</v>
      </c>
      <c r="J1434" s="81" t="s">
        <v>223</v>
      </c>
    </row>
    <row r="1435" spans="1:10" x14ac:dyDescent="0.2">
      <c r="A1435" s="79">
        <v>44771</v>
      </c>
      <c r="B1435" s="76">
        <v>44757</v>
      </c>
      <c r="C1435" s="80">
        <v>3.2</v>
      </c>
      <c r="D1435" s="81" t="s">
        <v>376</v>
      </c>
      <c r="E1435" s="81" t="s">
        <v>223</v>
      </c>
      <c r="F1435" s="81" t="s">
        <v>357</v>
      </c>
      <c r="G1435" s="81" t="s">
        <v>358</v>
      </c>
      <c r="H1435" s="81" t="s">
        <v>308</v>
      </c>
      <c r="I1435" s="81" t="s">
        <v>223</v>
      </c>
      <c r="J1435" s="81" t="s">
        <v>223</v>
      </c>
    </row>
    <row r="1436" spans="1:10" x14ac:dyDescent="0.2">
      <c r="A1436" s="79">
        <v>44651</v>
      </c>
      <c r="B1436" s="76">
        <v>44641</v>
      </c>
      <c r="C1436" s="80">
        <v>6</v>
      </c>
      <c r="D1436" s="81" t="s">
        <v>368</v>
      </c>
      <c r="E1436" s="81" t="s">
        <v>223</v>
      </c>
      <c r="F1436" s="81" t="s">
        <v>341</v>
      </c>
      <c r="G1436" s="81" t="s">
        <v>342</v>
      </c>
      <c r="H1436" s="81" t="s">
        <v>299</v>
      </c>
      <c r="I1436" s="81" t="s">
        <v>223</v>
      </c>
      <c r="J1436" s="81" t="s">
        <v>223</v>
      </c>
    </row>
    <row r="1437" spans="1:10" x14ac:dyDescent="0.2">
      <c r="A1437" s="79">
        <v>44651</v>
      </c>
      <c r="B1437" s="76">
        <v>44642</v>
      </c>
      <c r="C1437" s="80">
        <v>6</v>
      </c>
      <c r="D1437" s="81" t="s">
        <v>368</v>
      </c>
      <c r="E1437" s="81" t="s">
        <v>223</v>
      </c>
      <c r="F1437" s="81" t="s">
        <v>341</v>
      </c>
      <c r="G1437" s="81" t="s">
        <v>342</v>
      </c>
      <c r="H1437" s="81" t="s">
        <v>299</v>
      </c>
      <c r="I1437" s="81" t="s">
        <v>223</v>
      </c>
      <c r="J1437" s="81" t="s">
        <v>223</v>
      </c>
    </row>
    <row r="1438" spans="1:10" x14ac:dyDescent="0.2">
      <c r="A1438" s="79">
        <v>44651</v>
      </c>
      <c r="B1438" s="76">
        <v>44643</v>
      </c>
      <c r="C1438" s="80">
        <v>6</v>
      </c>
      <c r="D1438" s="81" t="s">
        <v>368</v>
      </c>
      <c r="E1438" s="81" t="s">
        <v>223</v>
      </c>
      <c r="F1438" s="81" t="s">
        <v>341</v>
      </c>
      <c r="G1438" s="81" t="s">
        <v>342</v>
      </c>
      <c r="H1438" s="81" t="s">
        <v>299</v>
      </c>
      <c r="I1438" s="81" t="s">
        <v>223</v>
      </c>
      <c r="J1438" s="81" t="s">
        <v>223</v>
      </c>
    </row>
    <row r="1439" spans="1:10" x14ac:dyDescent="0.2">
      <c r="A1439" s="79">
        <v>44651</v>
      </c>
      <c r="B1439" s="76">
        <v>44644</v>
      </c>
      <c r="C1439" s="80">
        <v>6</v>
      </c>
      <c r="D1439" s="81" t="s">
        <v>368</v>
      </c>
      <c r="E1439" s="81" t="s">
        <v>223</v>
      </c>
      <c r="F1439" s="81" t="s">
        <v>341</v>
      </c>
      <c r="G1439" s="81" t="s">
        <v>342</v>
      </c>
      <c r="H1439" s="81" t="s">
        <v>299</v>
      </c>
      <c r="I1439" s="81" t="s">
        <v>223</v>
      </c>
      <c r="J1439" s="81" t="s">
        <v>223</v>
      </c>
    </row>
    <row r="1440" spans="1:10" x14ac:dyDescent="0.2">
      <c r="A1440" s="79">
        <v>44651</v>
      </c>
      <c r="B1440" s="76">
        <v>44645</v>
      </c>
      <c r="C1440" s="80">
        <v>6</v>
      </c>
      <c r="D1440" s="81" t="s">
        <v>368</v>
      </c>
      <c r="E1440" s="81" t="s">
        <v>223</v>
      </c>
      <c r="F1440" s="81" t="s">
        <v>341</v>
      </c>
      <c r="G1440" s="81" t="s">
        <v>342</v>
      </c>
      <c r="H1440" s="81" t="s">
        <v>299</v>
      </c>
      <c r="I1440" s="81" t="s">
        <v>223</v>
      </c>
      <c r="J1440" s="81" t="s">
        <v>223</v>
      </c>
    </row>
    <row r="1441" spans="1:10" x14ac:dyDescent="0.2">
      <c r="A1441" s="79">
        <v>44651</v>
      </c>
      <c r="B1441" s="76">
        <v>44648</v>
      </c>
      <c r="C1441" s="80">
        <v>6</v>
      </c>
      <c r="D1441" s="81" t="s">
        <v>368</v>
      </c>
      <c r="E1441" s="81" t="s">
        <v>223</v>
      </c>
      <c r="F1441" s="81" t="s">
        <v>341</v>
      </c>
      <c r="G1441" s="81" t="s">
        <v>342</v>
      </c>
      <c r="H1441" s="81" t="s">
        <v>299</v>
      </c>
      <c r="I1441" s="81" t="s">
        <v>223</v>
      </c>
      <c r="J1441" s="81" t="s">
        <v>223</v>
      </c>
    </row>
    <row r="1442" spans="1:10" x14ac:dyDescent="0.2">
      <c r="A1442" s="79">
        <v>44651</v>
      </c>
      <c r="B1442" s="76">
        <v>44649</v>
      </c>
      <c r="C1442" s="80">
        <v>6</v>
      </c>
      <c r="D1442" s="81" t="s">
        <v>368</v>
      </c>
      <c r="E1442" s="81" t="s">
        <v>223</v>
      </c>
      <c r="F1442" s="81" t="s">
        <v>341</v>
      </c>
      <c r="G1442" s="81" t="s">
        <v>342</v>
      </c>
      <c r="H1442" s="81" t="s">
        <v>299</v>
      </c>
      <c r="I1442" s="81" t="s">
        <v>223</v>
      </c>
      <c r="J1442" s="81" t="s">
        <v>223</v>
      </c>
    </row>
    <row r="1443" spans="1:10" x14ac:dyDescent="0.2">
      <c r="A1443" s="79">
        <v>44651</v>
      </c>
      <c r="B1443" s="76">
        <v>44650</v>
      </c>
      <c r="C1443" s="80">
        <v>6</v>
      </c>
      <c r="D1443" s="81" t="s">
        <v>368</v>
      </c>
      <c r="E1443" s="81" t="s">
        <v>223</v>
      </c>
      <c r="F1443" s="81" t="s">
        <v>341</v>
      </c>
      <c r="G1443" s="81" t="s">
        <v>342</v>
      </c>
      <c r="H1443" s="81" t="s">
        <v>299</v>
      </c>
      <c r="I1443" s="81" t="s">
        <v>223</v>
      </c>
      <c r="J1443" s="81" t="s">
        <v>223</v>
      </c>
    </row>
    <row r="1444" spans="1:10" x14ac:dyDescent="0.2">
      <c r="A1444" s="79">
        <v>44651</v>
      </c>
      <c r="B1444" s="76">
        <v>44651</v>
      </c>
      <c r="C1444" s="80">
        <v>6</v>
      </c>
      <c r="D1444" s="81" t="s">
        <v>368</v>
      </c>
      <c r="E1444" s="81" t="s">
        <v>223</v>
      </c>
      <c r="F1444" s="81" t="s">
        <v>341</v>
      </c>
      <c r="G1444" s="81" t="s">
        <v>342</v>
      </c>
      <c r="H1444" s="81" t="s">
        <v>299</v>
      </c>
      <c r="I1444" s="81" t="s">
        <v>223</v>
      </c>
      <c r="J1444" s="81" t="s">
        <v>223</v>
      </c>
    </row>
    <row r="1445" spans="1:10" x14ac:dyDescent="0.2">
      <c r="A1445" s="79">
        <v>44652</v>
      </c>
      <c r="B1445" s="76">
        <v>44652</v>
      </c>
      <c r="C1445" s="80">
        <v>6</v>
      </c>
      <c r="D1445" s="81" t="s">
        <v>368</v>
      </c>
      <c r="E1445" s="81" t="s">
        <v>223</v>
      </c>
      <c r="F1445" s="81" t="s">
        <v>341</v>
      </c>
      <c r="G1445" s="81" t="s">
        <v>342</v>
      </c>
      <c r="H1445" s="81" t="s">
        <v>299</v>
      </c>
      <c r="I1445" s="81" t="s">
        <v>223</v>
      </c>
      <c r="J1445" s="81" t="s">
        <v>223</v>
      </c>
    </row>
    <row r="1446" spans="1:10" x14ac:dyDescent="0.2">
      <c r="A1446" s="79">
        <v>44673</v>
      </c>
      <c r="B1446" s="76">
        <v>44665</v>
      </c>
      <c r="C1446" s="80">
        <v>3</v>
      </c>
      <c r="D1446" s="81" t="s">
        <v>368</v>
      </c>
      <c r="E1446" s="81" t="s">
        <v>223</v>
      </c>
      <c r="F1446" s="81" t="s">
        <v>341</v>
      </c>
      <c r="G1446" s="81" t="s">
        <v>342</v>
      </c>
      <c r="H1446" s="81" t="s">
        <v>299</v>
      </c>
      <c r="I1446" s="81" t="s">
        <v>223</v>
      </c>
      <c r="J1446" s="81" t="s">
        <v>223</v>
      </c>
    </row>
    <row r="1447" spans="1:10" x14ac:dyDescent="0.2">
      <c r="A1447" s="79">
        <v>44673</v>
      </c>
      <c r="B1447" s="76">
        <v>44666</v>
      </c>
      <c r="C1447" s="80">
        <v>4</v>
      </c>
      <c r="D1447" s="81" t="s">
        <v>368</v>
      </c>
      <c r="E1447" s="81" t="s">
        <v>223</v>
      </c>
      <c r="F1447" s="81" t="s">
        <v>341</v>
      </c>
      <c r="G1447" s="81" t="s">
        <v>342</v>
      </c>
      <c r="H1447" s="81" t="s">
        <v>299</v>
      </c>
      <c r="I1447" s="81" t="s">
        <v>223</v>
      </c>
      <c r="J1447" s="81" t="s">
        <v>223</v>
      </c>
    </row>
    <row r="1448" spans="1:10" x14ac:dyDescent="0.2">
      <c r="A1448" s="79">
        <v>44673</v>
      </c>
      <c r="B1448" s="76">
        <v>44669</v>
      </c>
      <c r="C1448" s="80">
        <v>3</v>
      </c>
      <c r="D1448" s="81" t="s">
        <v>368</v>
      </c>
      <c r="E1448" s="81" t="s">
        <v>223</v>
      </c>
      <c r="F1448" s="81" t="s">
        <v>341</v>
      </c>
      <c r="G1448" s="81" t="s">
        <v>342</v>
      </c>
      <c r="H1448" s="81" t="s">
        <v>299</v>
      </c>
      <c r="I1448" s="81" t="s">
        <v>223</v>
      </c>
      <c r="J1448" s="81" t="s">
        <v>223</v>
      </c>
    </row>
    <row r="1449" spans="1:10" x14ac:dyDescent="0.2">
      <c r="A1449" s="79">
        <v>44673</v>
      </c>
      <c r="B1449" s="76">
        <v>44670</v>
      </c>
      <c r="C1449" s="80">
        <v>3</v>
      </c>
      <c r="D1449" s="81" t="s">
        <v>368</v>
      </c>
      <c r="E1449" s="81" t="s">
        <v>223</v>
      </c>
      <c r="F1449" s="81" t="s">
        <v>341</v>
      </c>
      <c r="G1449" s="81" t="s">
        <v>342</v>
      </c>
      <c r="H1449" s="81" t="s">
        <v>299</v>
      </c>
      <c r="I1449" s="81" t="s">
        <v>223</v>
      </c>
      <c r="J1449" s="81" t="s">
        <v>223</v>
      </c>
    </row>
    <row r="1450" spans="1:10" x14ac:dyDescent="0.2">
      <c r="A1450" s="79">
        <v>44686</v>
      </c>
      <c r="B1450" s="76">
        <v>44671</v>
      </c>
      <c r="C1450" s="80">
        <v>3</v>
      </c>
      <c r="D1450" s="81" t="s">
        <v>368</v>
      </c>
      <c r="E1450" s="81" t="s">
        <v>223</v>
      </c>
      <c r="F1450" s="81" t="s">
        <v>341</v>
      </c>
      <c r="G1450" s="81" t="s">
        <v>342</v>
      </c>
      <c r="H1450" s="81" t="s">
        <v>299</v>
      </c>
      <c r="I1450" s="81" t="s">
        <v>223</v>
      </c>
      <c r="J1450" s="81" t="s">
        <v>223</v>
      </c>
    </row>
    <row r="1451" spans="1:10" x14ac:dyDescent="0.2">
      <c r="A1451" s="79">
        <v>44686</v>
      </c>
      <c r="B1451" s="76">
        <v>44672</v>
      </c>
      <c r="C1451" s="80">
        <v>3</v>
      </c>
      <c r="D1451" s="81" t="s">
        <v>368</v>
      </c>
      <c r="E1451" s="81" t="s">
        <v>223</v>
      </c>
      <c r="F1451" s="81" t="s">
        <v>341</v>
      </c>
      <c r="G1451" s="81" t="s">
        <v>342</v>
      </c>
      <c r="H1451" s="81" t="s">
        <v>299</v>
      </c>
      <c r="I1451" s="81" t="s">
        <v>223</v>
      </c>
      <c r="J1451" s="81" t="s">
        <v>223</v>
      </c>
    </row>
    <row r="1452" spans="1:10" x14ac:dyDescent="0.2">
      <c r="A1452" s="79">
        <v>44686</v>
      </c>
      <c r="B1452" s="76">
        <v>44676</v>
      </c>
      <c r="C1452" s="80">
        <v>4</v>
      </c>
      <c r="D1452" s="81" t="s">
        <v>368</v>
      </c>
      <c r="E1452" s="81" t="s">
        <v>223</v>
      </c>
      <c r="F1452" s="81" t="s">
        <v>341</v>
      </c>
      <c r="G1452" s="81" t="s">
        <v>342</v>
      </c>
      <c r="H1452" s="81" t="s">
        <v>299</v>
      </c>
      <c r="I1452" s="81" t="s">
        <v>223</v>
      </c>
      <c r="J1452" s="81" t="s">
        <v>223</v>
      </c>
    </row>
    <row r="1453" spans="1:10" x14ac:dyDescent="0.2">
      <c r="A1453" s="79">
        <v>44686</v>
      </c>
      <c r="B1453" s="76">
        <v>44677</v>
      </c>
      <c r="C1453" s="80">
        <v>3</v>
      </c>
      <c r="D1453" s="81" t="s">
        <v>368</v>
      </c>
      <c r="E1453" s="81" t="s">
        <v>223</v>
      </c>
      <c r="F1453" s="81" t="s">
        <v>341</v>
      </c>
      <c r="G1453" s="81" t="s">
        <v>342</v>
      </c>
      <c r="H1453" s="81" t="s">
        <v>299</v>
      </c>
      <c r="I1453" s="81" t="s">
        <v>223</v>
      </c>
      <c r="J1453" s="81" t="s">
        <v>223</v>
      </c>
    </row>
    <row r="1454" spans="1:10" x14ac:dyDescent="0.2">
      <c r="A1454" s="79">
        <v>44686</v>
      </c>
      <c r="B1454" s="76">
        <v>44678</v>
      </c>
      <c r="C1454" s="80">
        <v>2</v>
      </c>
      <c r="D1454" s="81" t="s">
        <v>368</v>
      </c>
      <c r="E1454" s="81" t="s">
        <v>223</v>
      </c>
      <c r="F1454" s="81" t="s">
        <v>341</v>
      </c>
      <c r="G1454" s="81" t="s">
        <v>342</v>
      </c>
      <c r="H1454" s="81" t="s">
        <v>299</v>
      </c>
      <c r="I1454" s="81" t="s">
        <v>223</v>
      </c>
      <c r="J1454" s="81" t="s">
        <v>223</v>
      </c>
    </row>
    <row r="1455" spans="1:10" x14ac:dyDescent="0.2">
      <c r="A1455" s="79">
        <v>44687</v>
      </c>
      <c r="B1455" s="82"/>
      <c r="C1455" s="80">
        <v>-2</v>
      </c>
      <c r="D1455" s="81" t="s">
        <v>368</v>
      </c>
      <c r="E1455" s="81" t="s">
        <v>223</v>
      </c>
      <c r="F1455" s="81" t="s">
        <v>341</v>
      </c>
      <c r="G1455" s="81" t="s">
        <v>342</v>
      </c>
      <c r="H1455" s="81" t="s">
        <v>299</v>
      </c>
      <c r="I1455" s="81" t="s">
        <v>223</v>
      </c>
      <c r="J1455" s="81" t="s">
        <v>223</v>
      </c>
    </row>
    <row r="1456" spans="1:10" x14ac:dyDescent="0.2">
      <c r="A1456" s="79">
        <v>44687</v>
      </c>
      <c r="B1456" s="82">
        <v>44678</v>
      </c>
      <c r="C1456" s="80">
        <v>3</v>
      </c>
      <c r="D1456" s="81" t="s">
        <v>368</v>
      </c>
      <c r="E1456" s="81" t="s">
        <v>223</v>
      </c>
      <c r="F1456" s="81" t="s">
        <v>341</v>
      </c>
      <c r="G1456" s="81" t="s">
        <v>342</v>
      </c>
      <c r="H1456" s="81" t="s">
        <v>299</v>
      </c>
      <c r="I1456" s="81" t="s">
        <v>223</v>
      </c>
      <c r="J1456" s="81" t="s">
        <v>223</v>
      </c>
    </row>
    <row r="1457" spans="1:10" x14ac:dyDescent="0.2">
      <c r="A1457" s="79">
        <v>44686</v>
      </c>
      <c r="B1457" s="76">
        <v>44679</v>
      </c>
      <c r="C1457" s="80">
        <v>2</v>
      </c>
      <c r="D1457" s="81" t="s">
        <v>368</v>
      </c>
      <c r="E1457" s="81" t="s">
        <v>223</v>
      </c>
      <c r="F1457" s="81" t="s">
        <v>341</v>
      </c>
      <c r="G1457" s="81" t="s">
        <v>342</v>
      </c>
      <c r="H1457" s="81" t="s">
        <v>299</v>
      </c>
      <c r="I1457" s="81" t="s">
        <v>223</v>
      </c>
      <c r="J1457" s="81" t="s">
        <v>223</v>
      </c>
    </row>
    <row r="1458" spans="1:10" x14ac:dyDescent="0.2">
      <c r="A1458" s="79">
        <v>44687</v>
      </c>
      <c r="B1458" s="82"/>
      <c r="C1458" s="80">
        <v>-2</v>
      </c>
      <c r="D1458" s="81" t="s">
        <v>368</v>
      </c>
      <c r="E1458" s="81" t="s">
        <v>223</v>
      </c>
      <c r="F1458" s="81" t="s">
        <v>341</v>
      </c>
      <c r="G1458" s="81" t="s">
        <v>342</v>
      </c>
      <c r="H1458" s="81" t="s">
        <v>299</v>
      </c>
      <c r="I1458" s="81" t="s">
        <v>223</v>
      </c>
      <c r="J1458" s="81" t="s">
        <v>223</v>
      </c>
    </row>
    <row r="1459" spans="1:10" x14ac:dyDescent="0.2">
      <c r="A1459" s="79">
        <v>44687</v>
      </c>
      <c r="B1459" s="82">
        <v>44679</v>
      </c>
      <c r="C1459" s="80">
        <v>3</v>
      </c>
      <c r="D1459" s="81" t="s">
        <v>368</v>
      </c>
      <c r="E1459" s="81" t="s">
        <v>223</v>
      </c>
      <c r="F1459" s="81" t="s">
        <v>341</v>
      </c>
      <c r="G1459" s="81" t="s">
        <v>342</v>
      </c>
      <c r="H1459" s="81" t="s">
        <v>299</v>
      </c>
      <c r="I1459" s="81" t="s">
        <v>223</v>
      </c>
      <c r="J1459" s="81" t="s">
        <v>223</v>
      </c>
    </row>
    <row r="1460" spans="1:10" x14ac:dyDescent="0.2">
      <c r="A1460" s="79">
        <v>44686</v>
      </c>
      <c r="B1460" s="76">
        <v>44680</v>
      </c>
      <c r="C1460" s="80">
        <v>2</v>
      </c>
      <c r="D1460" s="81" t="s">
        <v>368</v>
      </c>
      <c r="E1460" s="81" t="s">
        <v>223</v>
      </c>
      <c r="F1460" s="81" t="s">
        <v>341</v>
      </c>
      <c r="G1460" s="81" t="s">
        <v>342</v>
      </c>
      <c r="H1460" s="81" t="s">
        <v>299</v>
      </c>
      <c r="I1460" s="81" t="s">
        <v>223</v>
      </c>
      <c r="J1460" s="81" t="s">
        <v>223</v>
      </c>
    </row>
    <row r="1461" spans="1:10" x14ac:dyDescent="0.2">
      <c r="A1461" s="79">
        <v>44687</v>
      </c>
      <c r="B1461" s="82"/>
      <c r="C1461" s="80">
        <v>-2</v>
      </c>
      <c r="D1461" s="81" t="s">
        <v>368</v>
      </c>
      <c r="E1461" s="81" t="s">
        <v>223</v>
      </c>
      <c r="F1461" s="81" t="s">
        <v>341</v>
      </c>
      <c r="G1461" s="81" t="s">
        <v>342</v>
      </c>
      <c r="H1461" s="81" t="s">
        <v>299</v>
      </c>
      <c r="I1461" s="81" t="s">
        <v>223</v>
      </c>
      <c r="J1461" s="81" t="s">
        <v>223</v>
      </c>
    </row>
    <row r="1462" spans="1:10" x14ac:dyDescent="0.2">
      <c r="A1462" s="79">
        <v>44687</v>
      </c>
      <c r="B1462" s="82">
        <v>44680</v>
      </c>
      <c r="C1462" s="80">
        <v>3</v>
      </c>
      <c r="D1462" s="81" t="s">
        <v>368</v>
      </c>
      <c r="E1462" s="81" t="s">
        <v>223</v>
      </c>
      <c r="F1462" s="81" t="s">
        <v>341</v>
      </c>
      <c r="G1462" s="81" t="s">
        <v>342</v>
      </c>
      <c r="H1462" s="81" t="s">
        <v>299</v>
      </c>
      <c r="I1462" s="81" t="s">
        <v>223</v>
      </c>
      <c r="J1462" s="81" t="s">
        <v>223</v>
      </c>
    </row>
    <row r="1463" spans="1:10" x14ac:dyDescent="0.2">
      <c r="A1463" s="79">
        <v>44686</v>
      </c>
      <c r="B1463" s="76">
        <v>44683</v>
      </c>
      <c r="C1463" s="80">
        <v>2</v>
      </c>
      <c r="D1463" s="81" t="s">
        <v>368</v>
      </c>
      <c r="E1463" s="81" t="s">
        <v>223</v>
      </c>
      <c r="F1463" s="81" t="s">
        <v>341</v>
      </c>
      <c r="G1463" s="81" t="s">
        <v>342</v>
      </c>
      <c r="H1463" s="81" t="s">
        <v>299</v>
      </c>
      <c r="I1463" s="81" t="s">
        <v>223</v>
      </c>
      <c r="J1463" s="81" t="s">
        <v>223</v>
      </c>
    </row>
    <row r="1464" spans="1:10" x14ac:dyDescent="0.2">
      <c r="A1464" s="79">
        <v>44686</v>
      </c>
      <c r="B1464" s="76">
        <v>44684</v>
      </c>
      <c r="C1464" s="80">
        <v>2</v>
      </c>
      <c r="D1464" s="81" t="s">
        <v>368</v>
      </c>
      <c r="E1464" s="81" t="s">
        <v>223</v>
      </c>
      <c r="F1464" s="81" t="s">
        <v>341</v>
      </c>
      <c r="G1464" s="81" t="s">
        <v>342</v>
      </c>
      <c r="H1464" s="81" t="s">
        <v>299</v>
      </c>
      <c r="I1464" s="81" t="s">
        <v>223</v>
      </c>
      <c r="J1464" s="81" t="s">
        <v>223</v>
      </c>
    </row>
    <row r="1465" spans="1:10" x14ac:dyDescent="0.2">
      <c r="A1465" s="79">
        <v>44687</v>
      </c>
      <c r="B1465" s="76">
        <v>44685</v>
      </c>
      <c r="C1465" s="80">
        <v>1</v>
      </c>
      <c r="D1465" s="81" t="s">
        <v>368</v>
      </c>
      <c r="E1465" s="81" t="s">
        <v>223</v>
      </c>
      <c r="F1465" s="81" t="s">
        <v>341</v>
      </c>
      <c r="G1465" s="81" t="s">
        <v>342</v>
      </c>
      <c r="H1465" s="81" t="s">
        <v>299</v>
      </c>
      <c r="I1465" s="81" t="s">
        <v>223</v>
      </c>
      <c r="J1465" s="81" t="s">
        <v>223</v>
      </c>
    </row>
    <row r="1466" spans="1:10" x14ac:dyDescent="0.2">
      <c r="A1466" s="79">
        <v>44687</v>
      </c>
      <c r="B1466" s="76">
        <v>44686</v>
      </c>
      <c r="C1466" s="80">
        <v>2</v>
      </c>
      <c r="D1466" s="81" t="s">
        <v>368</v>
      </c>
      <c r="E1466" s="81" t="s">
        <v>223</v>
      </c>
      <c r="F1466" s="81" t="s">
        <v>341</v>
      </c>
      <c r="G1466" s="81" t="s">
        <v>342</v>
      </c>
      <c r="H1466" s="81" t="s">
        <v>299</v>
      </c>
      <c r="I1466" s="81" t="s">
        <v>223</v>
      </c>
      <c r="J1466" s="81" t="s">
        <v>223</v>
      </c>
    </row>
    <row r="1467" spans="1:10" x14ac:dyDescent="0.2">
      <c r="A1467" s="79">
        <v>44753</v>
      </c>
      <c r="B1467" s="76">
        <v>44733</v>
      </c>
      <c r="C1467" s="80">
        <v>4</v>
      </c>
      <c r="D1467" s="81" t="s">
        <v>368</v>
      </c>
      <c r="E1467" s="81" t="s">
        <v>223</v>
      </c>
      <c r="F1467" s="81" t="s">
        <v>341</v>
      </c>
      <c r="G1467" s="81" t="s">
        <v>342</v>
      </c>
      <c r="H1467" s="81" t="s">
        <v>299</v>
      </c>
      <c r="I1467" s="81" t="s">
        <v>223</v>
      </c>
      <c r="J1467" s="81" t="s">
        <v>223</v>
      </c>
    </row>
    <row r="1468" spans="1:10" x14ac:dyDescent="0.2">
      <c r="A1468" s="79">
        <v>44753</v>
      </c>
      <c r="B1468" s="76">
        <v>44734</v>
      </c>
      <c r="C1468" s="80">
        <v>4</v>
      </c>
      <c r="D1468" s="81" t="s">
        <v>368</v>
      </c>
      <c r="E1468" s="81" t="s">
        <v>223</v>
      </c>
      <c r="F1468" s="81" t="s">
        <v>341</v>
      </c>
      <c r="G1468" s="81" t="s">
        <v>342</v>
      </c>
      <c r="H1468" s="81" t="s">
        <v>299</v>
      </c>
      <c r="I1468" s="81" t="s">
        <v>223</v>
      </c>
      <c r="J1468" s="81" t="s">
        <v>223</v>
      </c>
    </row>
    <row r="1469" spans="1:10" x14ac:dyDescent="0.2">
      <c r="A1469" s="79">
        <v>44753</v>
      </c>
      <c r="B1469" s="76">
        <v>44735</v>
      </c>
      <c r="C1469" s="80">
        <v>4</v>
      </c>
      <c r="D1469" s="81" t="s">
        <v>368</v>
      </c>
      <c r="E1469" s="81" t="s">
        <v>223</v>
      </c>
      <c r="F1469" s="81" t="s">
        <v>341</v>
      </c>
      <c r="G1469" s="81" t="s">
        <v>342</v>
      </c>
      <c r="H1469" s="81" t="s">
        <v>299</v>
      </c>
      <c r="I1469" s="81" t="s">
        <v>223</v>
      </c>
      <c r="J1469" s="81" t="s">
        <v>223</v>
      </c>
    </row>
    <row r="1470" spans="1:10" x14ac:dyDescent="0.2">
      <c r="A1470" s="79">
        <v>44753</v>
      </c>
      <c r="B1470" s="76">
        <v>44736</v>
      </c>
      <c r="C1470" s="80">
        <v>4</v>
      </c>
      <c r="D1470" s="81" t="s">
        <v>368</v>
      </c>
      <c r="E1470" s="81" t="s">
        <v>223</v>
      </c>
      <c r="F1470" s="81" t="s">
        <v>341</v>
      </c>
      <c r="G1470" s="81" t="s">
        <v>342</v>
      </c>
      <c r="H1470" s="81" t="s">
        <v>299</v>
      </c>
      <c r="I1470" s="81" t="s">
        <v>223</v>
      </c>
      <c r="J1470" s="81" t="s">
        <v>223</v>
      </c>
    </row>
    <row r="1471" spans="1:10" x14ac:dyDescent="0.2">
      <c r="A1471" s="79">
        <v>44753</v>
      </c>
      <c r="B1471" s="76">
        <v>44747</v>
      </c>
      <c r="C1471" s="80">
        <v>3</v>
      </c>
      <c r="D1471" s="81" t="s">
        <v>368</v>
      </c>
      <c r="E1471" s="81" t="s">
        <v>223</v>
      </c>
      <c r="F1471" s="81" t="s">
        <v>341</v>
      </c>
      <c r="G1471" s="81" t="s">
        <v>342</v>
      </c>
      <c r="H1471" s="81" t="s">
        <v>299</v>
      </c>
      <c r="I1471" s="81" t="s">
        <v>223</v>
      </c>
      <c r="J1471" s="81" t="s">
        <v>223</v>
      </c>
    </row>
    <row r="1472" spans="1:10" x14ac:dyDescent="0.2">
      <c r="A1472" s="79">
        <v>44753</v>
      </c>
      <c r="B1472" s="76">
        <v>44748</v>
      </c>
      <c r="C1472" s="80">
        <v>3</v>
      </c>
      <c r="D1472" s="81" t="s">
        <v>368</v>
      </c>
      <c r="E1472" s="81" t="s">
        <v>223</v>
      </c>
      <c r="F1472" s="81" t="s">
        <v>341</v>
      </c>
      <c r="G1472" s="81" t="s">
        <v>342</v>
      </c>
      <c r="H1472" s="81" t="s">
        <v>299</v>
      </c>
      <c r="I1472" s="81" t="s">
        <v>223</v>
      </c>
      <c r="J1472" s="81" t="s">
        <v>223</v>
      </c>
    </row>
    <row r="1473" spans="1:10" x14ac:dyDescent="0.2">
      <c r="A1473" s="79">
        <v>44753</v>
      </c>
      <c r="B1473" s="76">
        <v>44749</v>
      </c>
      <c r="C1473" s="80">
        <v>3</v>
      </c>
      <c r="D1473" s="81" t="s">
        <v>368</v>
      </c>
      <c r="E1473" s="81" t="s">
        <v>223</v>
      </c>
      <c r="F1473" s="81" t="s">
        <v>341</v>
      </c>
      <c r="G1473" s="81" t="s">
        <v>342</v>
      </c>
      <c r="H1473" s="81" t="s">
        <v>299</v>
      </c>
      <c r="I1473" s="81" t="s">
        <v>223</v>
      </c>
      <c r="J1473" s="81" t="s">
        <v>223</v>
      </c>
    </row>
    <row r="1474" spans="1:10" x14ac:dyDescent="0.2">
      <c r="A1474" s="79">
        <v>44753</v>
      </c>
      <c r="B1474" s="76">
        <v>44750</v>
      </c>
      <c r="C1474" s="80">
        <v>3</v>
      </c>
      <c r="D1474" s="81" t="s">
        <v>368</v>
      </c>
      <c r="E1474" s="81" t="s">
        <v>223</v>
      </c>
      <c r="F1474" s="81" t="s">
        <v>341</v>
      </c>
      <c r="G1474" s="81" t="s">
        <v>342</v>
      </c>
      <c r="H1474" s="81" t="s">
        <v>299</v>
      </c>
      <c r="I1474" s="81" t="s">
        <v>223</v>
      </c>
      <c r="J1474" s="81" t="s">
        <v>223</v>
      </c>
    </row>
    <row r="1475" spans="1:10" x14ac:dyDescent="0.2">
      <c r="A1475" s="79">
        <v>44742</v>
      </c>
      <c r="B1475" s="76">
        <v>44736</v>
      </c>
      <c r="C1475" s="80">
        <v>8</v>
      </c>
      <c r="D1475" s="81" t="s">
        <v>360</v>
      </c>
      <c r="E1475" s="81" t="s">
        <v>223</v>
      </c>
      <c r="F1475" s="81" t="s">
        <v>347</v>
      </c>
      <c r="G1475" s="81" t="s">
        <v>348</v>
      </c>
      <c r="H1475" s="81" t="s">
        <v>324</v>
      </c>
      <c r="I1475" s="81" t="s">
        <v>223</v>
      </c>
      <c r="J1475" s="81" t="s">
        <v>223</v>
      </c>
    </row>
    <row r="1476" spans="1:10" x14ac:dyDescent="0.2">
      <c r="A1476" s="79">
        <v>44767</v>
      </c>
      <c r="B1476" s="76">
        <v>44753</v>
      </c>
      <c r="C1476" s="80">
        <v>5</v>
      </c>
      <c r="D1476" s="81" t="s">
        <v>360</v>
      </c>
      <c r="E1476" s="81" t="s">
        <v>223</v>
      </c>
      <c r="F1476" s="81" t="s">
        <v>347</v>
      </c>
      <c r="G1476" s="81" t="s">
        <v>348</v>
      </c>
      <c r="H1476" s="81" t="s">
        <v>324</v>
      </c>
      <c r="I1476" s="81" t="s">
        <v>223</v>
      </c>
      <c r="J1476" s="81" t="s">
        <v>223</v>
      </c>
    </row>
    <row r="1477" spans="1:10" x14ac:dyDescent="0.2">
      <c r="A1477" s="79">
        <v>44767</v>
      </c>
      <c r="B1477" s="76">
        <v>44754</v>
      </c>
      <c r="C1477" s="80">
        <v>1</v>
      </c>
      <c r="D1477" s="81" t="s">
        <v>360</v>
      </c>
      <c r="E1477" s="81" t="s">
        <v>223</v>
      </c>
      <c r="F1477" s="81" t="s">
        <v>347</v>
      </c>
      <c r="G1477" s="81" t="s">
        <v>348</v>
      </c>
      <c r="H1477" s="81" t="s">
        <v>324</v>
      </c>
      <c r="I1477" s="81" t="s">
        <v>223</v>
      </c>
      <c r="J1477" s="81" t="s">
        <v>223</v>
      </c>
    </row>
    <row r="1478" spans="1:10" x14ac:dyDescent="0.2">
      <c r="A1478" s="79">
        <v>44749</v>
      </c>
      <c r="B1478" s="76">
        <v>44736</v>
      </c>
      <c r="C1478" s="80">
        <v>4</v>
      </c>
      <c r="D1478" s="81" t="s">
        <v>360</v>
      </c>
      <c r="E1478" s="81" t="s">
        <v>223</v>
      </c>
      <c r="F1478" s="81" t="s">
        <v>347</v>
      </c>
      <c r="G1478" s="81" t="s">
        <v>348</v>
      </c>
      <c r="H1478" s="81" t="s">
        <v>324</v>
      </c>
      <c r="I1478" s="81" t="s">
        <v>223</v>
      </c>
      <c r="J1478" s="81" t="s">
        <v>223</v>
      </c>
    </row>
    <row r="1479" spans="1:10" x14ac:dyDescent="0.2">
      <c r="A1479" s="79">
        <v>44749</v>
      </c>
      <c r="B1479" s="76">
        <v>44739</v>
      </c>
      <c r="C1479" s="80">
        <v>4</v>
      </c>
      <c r="D1479" s="81" t="s">
        <v>360</v>
      </c>
      <c r="E1479" s="81" t="s">
        <v>223</v>
      </c>
      <c r="F1479" s="81" t="s">
        <v>347</v>
      </c>
      <c r="G1479" s="81" t="s">
        <v>348</v>
      </c>
      <c r="H1479" s="81" t="s">
        <v>324</v>
      </c>
      <c r="I1479" s="81" t="s">
        <v>223</v>
      </c>
      <c r="J1479" s="81" t="s">
        <v>223</v>
      </c>
    </row>
    <row r="1480" spans="1:10" x14ac:dyDescent="0.2">
      <c r="A1480" s="79">
        <v>44749</v>
      </c>
      <c r="B1480" s="76">
        <v>44740</v>
      </c>
      <c r="C1480" s="80">
        <v>2</v>
      </c>
      <c r="D1480" s="81" t="s">
        <v>360</v>
      </c>
      <c r="E1480" s="81" t="s">
        <v>223</v>
      </c>
      <c r="F1480" s="81" t="s">
        <v>347</v>
      </c>
      <c r="G1480" s="81" t="s">
        <v>348</v>
      </c>
      <c r="H1480" s="81" t="s">
        <v>324</v>
      </c>
      <c r="I1480" s="81" t="s">
        <v>223</v>
      </c>
      <c r="J1480" s="81" t="s">
        <v>223</v>
      </c>
    </row>
    <row r="1481" spans="1:10" x14ac:dyDescent="0.2">
      <c r="A1481" s="79">
        <v>44638</v>
      </c>
      <c r="B1481" s="76">
        <v>44579</v>
      </c>
      <c r="C1481" s="80">
        <v>0.5</v>
      </c>
      <c r="D1481" s="81" t="s">
        <v>368</v>
      </c>
      <c r="E1481" s="81" t="s">
        <v>223</v>
      </c>
      <c r="F1481" s="81" t="s">
        <v>341</v>
      </c>
      <c r="G1481" s="81" t="s">
        <v>342</v>
      </c>
      <c r="H1481" s="81" t="s">
        <v>299</v>
      </c>
      <c r="I1481" s="81" t="s">
        <v>223</v>
      </c>
      <c r="J1481" s="81" t="s">
        <v>223</v>
      </c>
    </row>
    <row r="1482" spans="1:10" x14ac:dyDescent="0.2">
      <c r="A1482" s="79">
        <v>44638</v>
      </c>
      <c r="B1482" s="76">
        <v>44580</v>
      </c>
      <c r="C1482" s="80">
        <v>3</v>
      </c>
      <c r="D1482" s="81" t="s">
        <v>368</v>
      </c>
      <c r="E1482" s="81" t="s">
        <v>223</v>
      </c>
      <c r="F1482" s="81" t="s">
        <v>341</v>
      </c>
      <c r="G1482" s="81" t="s">
        <v>342</v>
      </c>
      <c r="H1482" s="81" t="s">
        <v>299</v>
      </c>
      <c r="I1482" s="81" t="s">
        <v>223</v>
      </c>
      <c r="J1482" s="81" t="s">
        <v>223</v>
      </c>
    </row>
    <row r="1483" spans="1:10" x14ac:dyDescent="0.2">
      <c r="A1483" s="79">
        <v>44638</v>
      </c>
      <c r="B1483" s="76">
        <v>44581</v>
      </c>
      <c r="C1483" s="80">
        <v>3</v>
      </c>
      <c r="D1483" s="81" t="s">
        <v>368</v>
      </c>
      <c r="E1483" s="81" t="s">
        <v>223</v>
      </c>
      <c r="F1483" s="81" t="s">
        <v>341</v>
      </c>
      <c r="G1483" s="81" t="s">
        <v>342</v>
      </c>
      <c r="H1483" s="81" t="s">
        <v>299</v>
      </c>
      <c r="I1483" s="81" t="s">
        <v>223</v>
      </c>
      <c r="J1483" s="81" t="s">
        <v>223</v>
      </c>
    </row>
    <row r="1484" spans="1:10" x14ac:dyDescent="0.2">
      <c r="A1484" s="79">
        <v>44638</v>
      </c>
      <c r="B1484" s="76">
        <v>44582</v>
      </c>
      <c r="C1484" s="80">
        <v>3</v>
      </c>
      <c r="D1484" s="81" t="s">
        <v>368</v>
      </c>
      <c r="E1484" s="81" t="s">
        <v>223</v>
      </c>
      <c r="F1484" s="81" t="s">
        <v>341</v>
      </c>
      <c r="G1484" s="81" t="s">
        <v>342</v>
      </c>
      <c r="H1484" s="81" t="s">
        <v>299</v>
      </c>
      <c r="I1484" s="81" t="s">
        <v>223</v>
      </c>
      <c r="J1484" s="81" t="s">
        <v>223</v>
      </c>
    </row>
    <row r="1485" spans="1:10" x14ac:dyDescent="0.2">
      <c r="A1485" s="79">
        <v>44638</v>
      </c>
      <c r="B1485" s="76">
        <v>44585</v>
      </c>
      <c r="C1485" s="80">
        <v>2</v>
      </c>
      <c r="D1485" s="81" t="s">
        <v>368</v>
      </c>
      <c r="E1485" s="81" t="s">
        <v>223</v>
      </c>
      <c r="F1485" s="81" t="s">
        <v>341</v>
      </c>
      <c r="G1485" s="81" t="s">
        <v>342</v>
      </c>
      <c r="H1485" s="81" t="s">
        <v>299</v>
      </c>
      <c r="I1485" s="81" t="s">
        <v>223</v>
      </c>
      <c r="J1485" s="81" t="s">
        <v>223</v>
      </c>
    </row>
    <row r="1486" spans="1:10" x14ac:dyDescent="0.2">
      <c r="A1486" s="79">
        <v>44638</v>
      </c>
      <c r="B1486" s="76">
        <v>44588</v>
      </c>
      <c r="C1486" s="80">
        <v>0.5</v>
      </c>
      <c r="D1486" s="81" t="s">
        <v>368</v>
      </c>
      <c r="E1486" s="81" t="s">
        <v>223</v>
      </c>
      <c r="F1486" s="81" t="s">
        <v>341</v>
      </c>
      <c r="G1486" s="81" t="s">
        <v>342</v>
      </c>
      <c r="H1486" s="81" t="s">
        <v>299</v>
      </c>
      <c r="I1486" s="81" t="s">
        <v>223</v>
      </c>
      <c r="J1486" s="81" t="s">
        <v>223</v>
      </c>
    </row>
    <row r="1487" spans="1:10" x14ac:dyDescent="0.2">
      <c r="A1487" s="79">
        <v>44638</v>
      </c>
      <c r="B1487" s="76">
        <v>44589</v>
      </c>
      <c r="C1487" s="80">
        <v>1.5</v>
      </c>
      <c r="D1487" s="81" t="s">
        <v>368</v>
      </c>
      <c r="E1487" s="81" t="s">
        <v>223</v>
      </c>
      <c r="F1487" s="81" t="s">
        <v>341</v>
      </c>
      <c r="G1487" s="81" t="s">
        <v>342</v>
      </c>
      <c r="H1487" s="81" t="s">
        <v>299</v>
      </c>
      <c r="I1487" s="81" t="s">
        <v>223</v>
      </c>
      <c r="J1487" s="81" t="s">
        <v>223</v>
      </c>
    </row>
    <row r="1488" spans="1:10" x14ac:dyDescent="0.2">
      <c r="A1488" s="79">
        <v>44638</v>
      </c>
      <c r="B1488" s="76">
        <v>44592</v>
      </c>
      <c r="C1488" s="80">
        <v>2</v>
      </c>
      <c r="D1488" s="81" t="s">
        <v>368</v>
      </c>
      <c r="E1488" s="81" t="s">
        <v>223</v>
      </c>
      <c r="F1488" s="81" t="s">
        <v>341</v>
      </c>
      <c r="G1488" s="81" t="s">
        <v>342</v>
      </c>
      <c r="H1488" s="81" t="s">
        <v>299</v>
      </c>
      <c r="I1488" s="81" t="s">
        <v>223</v>
      </c>
      <c r="J1488" s="81" t="s">
        <v>223</v>
      </c>
    </row>
    <row r="1489" spans="1:10" x14ac:dyDescent="0.2">
      <c r="A1489" s="79">
        <v>44638</v>
      </c>
      <c r="B1489" s="76">
        <v>44595</v>
      </c>
      <c r="C1489" s="80">
        <v>1</v>
      </c>
      <c r="D1489" s="81" t="s">
        <v>368</v>
      </c>
      <c r="E1489" s="81" t="s">
        <v>223</v>
      </c>
      <c r="F1489" s="81" t="s">
        <v>341</v>
      </c>
      <c r="G1489" s="81" t="s">
        <v>342</v>
      </c>
      <c r="H1489" s="81" t="s">
        <v>299</v>
      </c>
      <c r="I1489" s="81" t="s">
        <v>223</v>
      </c>
      <c r="J1489" s="81" t="s">
        <v>223</v>
      </c>
    </row>
    <row r="1490" spans="1:10" x14ac:dyDescent="0.2">
      <c r="A1490" s="79">
        <v>44638</v>
      </c>
      <c r="B1490" s="76">
        <v>44596</v>
      </c>
      <c r="C1490" s="80">
        <v>0.5</v>
      </c>
      <c r="D1490" s="81" t="s">
        <v>368</v>
      </c>
      <c r="E1490" s="81" t="s">
        <v>223</v>
      </c>
      <c r="F1490" s="81" t="s">
        <v>341</v>
      </c>
      <c r="G1490" s="81" t="s">
        <v>342</v>
      </c>
      <c r="H1490" s="81" t="s">
        <v>299</v>
      </c>
      <c r="I1490" s="81" t="s">
        <v>223</v>
      </c>
      <c r="J1490" s="81" t="s">
        <v>223</v>
      </c>
    </row>
    <row r="1491" spans="1:10" x14ac:dyDescent="0.2">
      <c r="A1491" s="79">
        <v>44638</v>
      </c>
      <c r="B1491" s="76">
        <v>44599</v>
      </c>
      <c r="C1491" s="80">
        <v>2</v>
      </c>
      <c r="D1491" s="81" t="s">
        <v>368</v>
      </c>
      <c r="E1491" s="81" t="s">
        <v>223</v>
      </c>
      <c r="F1491" s="81" t="s">
        <v>341</v>
      </c>
      <c r="G1491" s="81" t="s">
        <v>342</v>
      </c>
      <c r="H1491" s="81" t="s">
        <v>299</v>
      </c>
      <c r="I1491" s="81" t="s">
        <v>223</v>
      </c>
      <c r="J1491" s="81" t="s">
        <v>223</v>
      </c>
    </row>
    <row r="1492" spans="1:10" x14ac:dyDescent="0.2">
      <c r="A1492" s="79">
        <v>44638</v>
      </c>
      <c r="B1492" s="76">
        <v>44602</v>
      </c>
      <c r="C1492" s="80">
        <v>0.5</v>
      </c>
      <c r="D1492" s="81" t="s">
        <v>368</v>
      </c>
      <c r="E1492" s="81" t="s">
        <v>223</v>
      </c>
      <c r="F1492" s="81" t="s">
        <v>341</v>
      </c>
      <c r="G1492" s="81" t="s">
        <v>342</v>
      </c>
      <c r="H1492" s="81" t="s">
        <v>299</v>
      </c>
      <c r="I1492" s="81" t="s">
        <v>223</v>
      </c>
      <c r="J1492" s="81" t="s">
        <v>223</v>
      </c>
    </row>
    <row r="1493" spans="1:10" x14ac:dyDescent="0.2">
      <c r="A1493" s="79">
        <v>44638</v>
      </c>
      <c r="B1493" s="76">
        <v>44607</v>
      </c>
      <c r="C1493" s="80">
        <v>1</v>
      </c>
      <c r="D1493" s="81" t="s">
        <v>368</v>
      </c>
      <c r="E1493" s="81" t="s">
        <v>223</v>
      </c>
      <c r="F1493" s="81" t="s">
        <v>341</v>
      </c>
      <c r="G1493" s="81" t="s">
        <v>342</v>
      </c>
      <c r="H1493" s="81" t="s">
        <v>299</v>
      </c>
      <c r="I1493" s="81" t="s">
        <v>223</v>
      </c>
      <c r="J1493" s="81" t="s">
        <v>223</v>
      </c>
    </row>
    <row r="1494" spans="1:10" x14ac:dyDescent="0.2">
      <c r="A1494" s="79">
        <v>44638</v>
      </c>
      <c r="B1494" s="76">
        <v>44608</v>
      </c>
      <c r="C1494" s="80">
        <v>1</v>
      </c>
      <c r="D1494" s="81" t="s">
        <v>368</v>
      </c>
      <c r="E1494" s="81" t="s">
        <v>223</v>
      </c>
      <c r="F1494" s="81" t="s">
        <v>341</v>
      </c>
      <c r="G1494" s="81" t="s">
        <v>342</v>
      </c>
      <c r="H1494" s="81" t="s">
        <v>299</v>
      </c>
      <c r="I1494" s="81" t="s">
        <v>223</v>
      </c>
      <c r="J1494" s="81" t="s">
        <v>223</v>
      </c>
    </row>
    <row r="1495" spans="1:10" x14ac:dyDescent="0.2">
      <c r="A1495" s="79">
        <v>44638</v>
      </c>
      <c r="B1495" s="76">
        <v>44609</v>
      </c>
      <c r="C1495" s="80">
        <v>1.5</v>
      </c>
      <c r="D1495" s="81" t="s">
        <v>368</v>
      </c>
      <c r="E1495" s="81" t="s">
        <v>223</v>
      </c>
      <c r="F1495" s="81" t="s">
        <v>341</v>
      </c>
      <c r="G1495" s="81" t="s">
        <v>342</v>
      </c>
      <c r="H1495" s="81" t="s">
        <v>299</v>
      </c>
      <c r="I1495" s="81" t="s">
        <v>223</v>
      </c>
      <c r="J1495" s="81" t="s">
        <v>223</v>
      </c>
    </row>
    <row r="1496" spans="1:10" x14ac:dyDescent="0.2">
      <c r="A1496" s="79">
        <v>44638</v>
      </c>
      <c r="B1496" s="76">
        <v>44610</v>
      </c>
      <c r="C1496" s="80">
        <v>3</v>
      </c>
      <c r="D1496" s="81" t="s">
        <v>368</v>
      </c>
      <c r="E1496" s="81" t="s">
        <v>223</v>
      </c>
      <c r="F1496" s="81" t="s">
        <v>341</v>
      </c>
      <c r="G1496" s="81" t="s">
        <v>342</v>
      </c>
      <c r="H1496" s="81" t="s">
        <v>299</v>
      </c>
      <c r="I1496" s="81" t="s">
        <v>223</v>
      </c>
      <c r="J1496" s="81" t="s">
        <v>223</v>
      </c>
    </row>
    <row r="1497" spans="1:10" x14ac:dyDescent="0.2">
      <c r="A1497" s="79">
        <v>44638</v>
      </c>
      <c r="B1497" s="76">
        <v>44613</v>
      </c>
      <c r="C1497" s="80">
        <v>3</v>
      </c>
      <c r="D1497" s="81" t="s">
        <v>368</v>
      </c>
      <c r="E1497" s="81" t="s">
        <v>223</v>
      </c>
      <c r="F1497" s="81" t="s">
        <v>341</v>
      </c>
      <c r="G1497" s="81" t="s">
        <v>342</v>
      </c>
      <c r="H1497" s="81" t="s">
        <v>299</v>
      </c>
      <c r="I1497" s="81" t="s">
        <v>223</v>
      </c>
      <c r="J1497" s="81" t="s">
        <v>223</v>
      </c>
    </row>
    <row r="1498" spans="1:10" x14ac:dyDescent="0.2">
      <c r="A1498" s="79">
        <v>44638</v>
      </c>
      <c r="B1498" s="76">
        <v>44614</v>
      </c>
      <c r="C1498" s="80">
        <v>3</v>
      </c>
      <c r="D1498" s="81" t="s">
        <v>368</v>
      </c>
      <c r="E1498" s="81" t="s">
        <v>223</v>
      </c>
      <c r="F1498" s="81" t="s">
        <v>341</v>
      </c>
      <c r="G1498" s="81" t="s">
        <v>342</v>
      </c>
      <c r="H1498" s="81" t="s">
        <v>299</v>
      </c>
      <c r="I1498" s="81" t="s">
        <v>223</v>
      </c>
      <c r="J1498" s="81" t="s">
        <v>223</v>
      </c>
    </row>
    <row r="1499" spans="1:10" x14ac:dyDescent="0.2">
      <c r="A1499" s="79">
        <v>44638</v>
      </c>
      <c r="B1499" s="76">
        <v>44615</v>
      </c>
      <c r="C1499" s="80">
        <v>3</v>
      </c>
      <c r="D1499" s="81" t="s">
        <v>368</v>
      </c>
      <c r="E1499" s="81" t="s">
        <v>223</v>
      </c>
      <c r="F1499" s="81" t="s">
        <v>341</v>
      </c>
      <c r="G1499" s="81" t="s">
        <v>342</v>
      </c>
      <c r="H1499" s="81" t="s">
        <v>299</v>
      </c>
      <c r="I1499" s="81" t="s">
        <v>223</v>
      </c>
      <c r="J1499" s="81" t="s">
        <v>223</v>
      </c>
    </row>
    <row r="1500" spans="1:10" x14ac:dyDescent="0.2">
      <c r="A1500" s="79">
        <v>44638</v>
      </c>
      <c r="B1500" s="76">
        <v>44620</v>
      </c>
      <c r="C1500" s="80">
        <v>1.5</v>
      </c>
      <c r="D1500" s="81" t="s">
        <v>368</v>
      </c>
      <c r="E1500" s="81" t="s">
        <v>223</v>
      </c>
      <c r="F1500" s="81" t="s">
        <v>341</v>
      </c>
      <c r="G1500" s="81" t="s">
        <v>342</v>
      </c>
      <c r="H1500" s="81" t="s">
        <v>299</v>
      </c>
      <c r="I1500" s="81" t="s">
        <v>223</v>
      </c>
      <c r="J1500" s="81" t="s">
        <v>223</v>
      </c>
    </row>
    <row r="1501" spans="1:10" x14ac:dyDescent="0.2">
      <c r="A1501" s="79">
        <v>44638</v>
      </c>
      <c r="B1501" s="76">
        <v>44621</v>
      </c>
      <c r="C1501" s="80">
        <v>3</v>
      </c>
      <c r="D1501" s="81" t="s">
        <v>368</v>
      </c>
      <c r="E1501" s="81" t="s">
        <v>223</v>
      </c>
      <c r="F1501" s="81" t="s">
        <v>341</v>
      </c>
      <c r="G1501" s="81" t="s">
        <v>342</v>
      </c>
      <c r="H1501" s="81" t="s">
        <v>299</v>
      </c>
      <c r="I1501" s="81" t="s">
        <v>223</v>
      </c>
      <c r="J1501" s="81" t="s">
        <v>223</v>
      </c>
    </row>
    <row r="1502" spans="1:10" x14ac:dyDescent="0.2">
      <c r="A1502" s="79">
        <v>44638</v>
      </c>
      <c r="B1502" s="76">
        <v>44622</v>
      </c>
      <c r="C1502" s="80">
        <v>2</v>
      </c>
      <c r="D1502" s="81" t="s">
        <v>368</v>
      </c>
      <c r="E1502" s="81" t="s">
        <v>223</v>
      </c>
      <c r="F1502" s="81" t="s">
        <v>341</v>
      </c>
      <c r="G1502" s="81" t="s">
        <v>342</v>
      </c>
      <c r="H1502" s="81" t="s">
        <v>299</v>
      </c>
      <c r="I1502" s="81" t="s">
        <v>223</v>
      </c>
      <c r="J1502" s="81" t="s">
        <v>223</v>
      </c>
    </row>
    <row r="1503" spans="1:10" x14ac:dyDescent="0.2">
      <c r="A1503" s="79">
        <v>44638</v>
      </c>
      <c r="B1503" s="76">
        <v>44623</v>
      </c>
      <c r="C1503" s="80">
        <v>3</v>
      </c>
      <c r="D1503" s="81" t="s">
        <v>368</v>
      </c>
      <c r="E1503" s="81" t="s">
        <v>223</v>
      </c>
      <c r="F1503" s="81" t="s">
        <v>341</v>
      </c>
      <c r="G1503" s="81" t="s">
        <v>342</v>
      </c>
      <c r="H1503" s="81" t="s">
        <v>299</v>
      </c>
      <c r="I1503" s="81" t="s">
        <v>223</v>
      </c>
      <c r="J1503" s="81" t="s">
        <v>223</v>
      </c>
    </row>
    <row r="1504" spans="1:10" x14ac:dyDescent="0.2">
      <c r="A1504" s="79">
        <v>44638</v>
      </c>
      <c r="B1504" s="76">
        <v>44624</v>
      </c>
      <c r="C1504" s="80">
        <v>5</v>
      </c>
      <c r="D1504" s="81" t="s">
        <v>368</v>
      </c>
      <c r="E1504" s="81" t="s">
        <v>223</v>
      </c>
      <c r="F1504" s="81" t="s">
        <v>341</v>
      </c>
      <c r="G1504" s="81" t="s">
        <v>342</v>
      </c>
      <c r="H1504" s="81" t="s">
        <v>299</v>
      </c>
      <c r="I1504" s="81" t="s">
        <v>223</v>
      </c>
      <c r="J1504" s="81" t="s">
        <v>223</v>
      </c>
    </row>
    <row r="1505" spans="1:10" x14ac:dyDescent="0.2">
      <c r="A1505" s="79">
        <v>44638</v>
      </c>
      <c r="B1505" s="76">
        <v>44627</v>
      </c>
      <c r="C1505" s="80">
        <v>6</v>
      </c>
      <c r="D1505" s="81" t="s">
        <v>368</v>
      </c>
      <c r="E1505" s="81" t="s">
        <v>223</v>
      </c>
      <c r="F1505" s="81" t="s">
        <v>341</v>
      </c>
      <c r="G1505" s="81" t="s">
        <v>342</v>
      </c>
      <c r="H1505" s="81" t="s">
        <v>299</v>
      </c>
      <c r="I1505" s="81" t="s">
        <v>223</v>
      </c>
      <c r="J1505" s="81" t="s">
        <v>223</v>
      </c>
    </row>
    <row r="1506" spans="1:10" x14ac:dyDescent="0.2">
      <c r="A1506" s="79">
        <v>44638</v>
      </c>
      <c r="B1506" s="76">
        <v>44629</v>
      </c>
      <c r="C1506" s="80">
        <v>2</v>
      </c>
      <c r="D1506" s="81" t="s">
        <v>368</v>
      </c>
      <c r="E1506" s="81" t="s">
        <v>223</v>
      </c>
      <c r="F1506" s="81" t="s">
        <v>341</v>
      </c>
      <c r="G1506" s="81" t="s">
        <v>342</v>
      </c>
      <c r="H1506" s="81" t="s">
        <v>299</v>
      </c>
      <c r="I1506" s="81" t="s">
        <v>223</v>
      </c>
      <c r="J1506" s="81" t="s">
        <v>223</v>
      </c>
    </row>
    <row r="1507" spans="1:10" x14ac:dyDescent="0.2">
      <c r="A1507" s="79">
        <v>44638</v>
      </c>
      <c r="B1507" s="76">
        <v>44630</v>
      </c>
      <c r="C1507" s="80">
        <v>1.5</v>
      </c>
      <c r="D1507" s="81" t="s">
        <v>368</v>
      </c>
      <c r="E1507" s="81" t="s">
        <v>223</v>
      </c>
      <c r="F1507" s="81" t="s">
        <v>341</v>
      </c>
      <c r="G1507" s="81" t="s">
        <v>342</v>
      </c>
      <c r="H1507" s="81" t="s">
        <v>299</v>
      </c>
      <c r="I1507" s="81" t="s">
        <v>223</v>
      </c>
      <c r="J1507" s="81" t="s">
        <v>223</v>
      </c>
    </row>
    <row r="1508" spans="1:10" x14ac:dyDescent="0.2">
      <c r="A1508" s="79">
        <v>44638</v>
      </c>
      <c r="B1508" s="76">
        <v>44631</v>
      </c>
      <c r="C1508" s="80">
        <v>2</v>
      </c>
      <c r="D1508" s="81" t="s">
        <v>368</v>
      </c>
      <c r="E1508" s="81" t="s">
        <v>223</v>
      </c>
      <c r="F1508" s="81" t="s">
        <v>341</v>
      </c>
      <c r="G1508" s="81" t="s">
        <v>342</v>
      </c>
      <c r="H1508" s="81" t="s">
        <v>299</v>
      </c>
      <c r="I1508" s="81" t="s">
        <v>223</v>
      </c>
      <c r="J1508" s="81" t="s">
        <v>223</v>
      </c>
    </row>
    <row r="1509" spans="1:10" x14ac:dyDescent="0.2">
      <c r="A1509" s="79">
        <v>44638</v>
      </c>
      <c r="B1509" s="76">
        <v>44637</v>
      </c>
      <c r="C1509" s="80">
        <v>5</v>
      </c>
      <c r="D1509" s="81" t="s">
        <v>368</v>
      </c>
      <c r="E1509" s="81" t="s">
        <v>223</v>
      </c>
      <c r="F1509" s="81" t="s">
        <v>341</v>
      </c>
      <c r="G1509" s="81" t="s">
        <v>342</v>
      </c>
      <c r="H1509" s="81" t="s">
        <v>299</v>
      </c>
      <c r="I1509" s="81" t="s">
        <v>223</v>
      </c>
      <c r="J1509" s="81" t="s">
        <v>223</v>
      </c>
    </row>
    <row r="1510" spans="1:10" x14ac:dyDescent="0.2">
      <c r="A1510" s="79">
        <v>44638</v>
      </c>
      <c r="B1510" s="76">
        <v>44638</v>
      </c>
      <c r="C1510" s="80">
        <v>1</v>
      </c>
      <c r="D1510" s="81" t="s">
        <v>368</v>
      </c>
      <c r="E1510" s="81" t="s">
        <v>223</v>
      </c>
      <c r="F1510" s="81" t="s">
        <v>341</v>
      </c>
      <c r="G1510" s="81" t="s">
        <v>342</v>
      </c>
      <c r="H1510" s="81" t="s">
        <v>299</v>
      </c>
      <c r="I1510" s="81" t="s">
        <v>223</v>
      </c>
      <c r="J1510" s="81" t="s">
        <v>223</v>
      </c>
    </row>
    <row r="1511" spans="1:10" x14ac:dyDescent="0.2">
      <c r="A1511" s="79">
        <v>44708</v>
      </c>
      <c r="B1511" s="76">
        <v>44648</v>
      </c>
      <c r="C1511" s="80">
        <v>3</v>
      </c>
      <c r="D1511" s="81" t="s">
        <v>368</v>
      </c>
      <c r="E1511" s="81" t="s">
        <v>223</v>
      </c>
      <c r="F1511" s="81" t="s">
        <v>341</v>
      </c>
      <c r="G1511" s="81" t="s">
        <v>342</v>
      </c>
      <c r="H1511" s="81" t="s">
        <v>299</v>
      </c>
      <c r="I1511" s="81" t="s">
        <v>223</v>
      </c>
      <c r="J1511" s="81" t="s">
        <v>223</v>
      </c>
    </row>
    <row r="1512" spans="1:10" x14ac:dyDescent="0.2">
      <c r="A1512" s="79">
        <v>44708</v>
      </c>
      <c r="B1512" s="76">
        <v>44649</v>
      </c>
      <c r="C1512" s="80">
        <v>2</v>
      </c>
      <c r="D1512" s="81" t="s">
        <v>368</v>
      </c>
      <c r="E1512" s="81" t="s">
        <v>223</v>
      </c>
      <c r="F1512" s="81" t="s">
        <v>341</v>
      </c>
      <c r="G1512" s="81" t="s">
        <v>342</v>
      </c>
      <c r="H1512" s="81" t="s">
        <v>299</v>
      </c>
      <c r="I1512" s="81" t="s">
        <v>223</v>
      </c>
      <c r="J1512" s="81" t="s">
        <v>223</v>
      </c>
    </row>
    <row r="1513" spans="1:10" x14ac:dyDescent="0.2">
      <c r="A1513" s="79">
        <v>44708</v>
      </c>
      <c r="B1513" s="76">
        <v>44650</v>
      </c>
      <c r="C1513" s="80">
        <v>2</v>
      </c>
      <c r="D1513" s="81" t="s">
        <v>368</v>
      </c>
      <c r="E1513" s="81" t="s">
        <v>223</v>
      </c>
      <c r="F1513" s="81" t="s">
        <v>341</v>
      </c>
      <c r="G1513" s="81" t="s">
        <v>342</v>
      </c>
      <c r="H1513" s="81" t="s">
        <v>299</v>
      </c>
      <c r="I1513" s="81" t="s">
        <v>223</v>
      </c>
      <c r="J1513" s="81" t="s">
        <v>223</v>
      </c>
    </row>
    <row r="1514" spans="1:10" x14ac:dyDescent="0.2">
      <c r="A1514" s="79">
        <v>44708</v>
      </c>
      <c r="B1514" s="76">
        <v>44651</v>
      </c>
      <c r="C1514" s="80">
        <v>1</v>
      </c>
      <c r="D1514" s="81" t="s">
        <v>368</v>
      </c>
      <c r="E1514" s="81" t="s">
        <v>223</v>
      </c>
      <c r="F1514" s="81" t="s">
        <v>341</v>
      </c>
      <c r="G1514" s="81" t="s">
        <v>342</v>
      </c>
      <c r="H1514" s="81" t="s">
        <v>299</v>
      </c>
      <c r="I1514" s="81" t="s">
        <v>223</v>
      </c>
      <c r="J1514" s="81" t="s">
        <v>223</v>
      </c>
    </row>
    <row r="1515" spans="1:10" x14ac:dyDescent="0.2">
      <c r="A1515" s="79">
        <v>44708</v>
      </c>
      <c r="B1515" s="76">
        <v>44652</v>
      </c>
      <c r="C1515" s="80">
        <v>1</v>
      </c>
      <c r="D1515" s="81" t="s">
        <v>368</v>
      </c>
      <c r="E1515" s="81" t="s">
        <v>223</v>
      </c>
      <c r="F1515" s="81" t="s">
        <v>341</v>
      </c>
      <c r="G1515" s="81" t="s">
        <v>342</v>
      </c>
      <c r="H1515" s="81" t="s">
        <v>299</v>
      </c>
      <c r="I1515" s="81" t="s">
        <v>223</v>
      </c>
      <c r="J1515" s="81" t="s">
        <v>223</v>
      </c>
    </row>
    <row r="1516" spans="1:10" x14ac:dyDescent="0.2">
      <c r="A1516" s="79">
        <v>44708</v>
      </c>
      <c r="B1516" s="76">
        <v>44655</v>
      </c>
      <c r="C1516" s="80">
        <v>2</v>
      </c>
      <c r="D1516" s="81" t="s">
        <v>368</v>
      </c>
      <c r="E1516" s="81" t="s">
        <v>223</v>
      </c>
      <c r="F1516" s="81" t="s">
        <v>341</v>
      </c>
      <c r="G1516" s="81" t="s">
        <v>342</v>
      </c>
      <c r="H1516" s="81" t="s">
        <v>299</v>
      </c>
      <c r="I1516" s="81" t="s">
        <v>223</v>
      </c>
      <c r="J1516" s="81" t="s">
        <v>223</v>
      </c>
    </row>
    <row r="1517" spans="1:10" x14ac:dyDescent="0.2">
      <c r="A1517" s="79">
        <v>44708</v>
      </c>
      <c r="B1517" s="76">
        <v>44656</v>
      </c>
      <c r="C1517" s="80">
        <v>2</v>
      </c>
      <c r="D1517" s="81" t="s">
        <v>368</v>
      </c>
      <c r="E1517" s="81" t="s">
        <v>223</v>
      </c>
      <c r="F1517" s="81" t="s">
        <v>341</v>
      </c>
      <c r="G1517" s="81" t="s">
        <v>342</v>
      </c>
      <c r="H1517" s="81" t="s">
        <v>299</v>
      </c>
      <c r="I1517" s="81" t="s">
        <v>223</v>
      </c>
      <c r="J1517" s="81" t="s">
        <v>223</v>
      </c>
    </row>
    <row r="1518" spans="1:10" x14ac:dyDescent="0.2">
      <c r="A1518" s="79">
        <v>44708</v>
      </c>
      <c r="B1518" s="76">
        <v>44657</v>
      </c>
      <c r="C1518" s="80">
        <v>2</v>
      </c>
      <c r="D1518" s="81" t="s">
        <v>368</v>
      </c>
      <c r="E1518" s="81" t="s">
        <v>223</v>
      </c>
      <c r="F1518" s="81" t="s">
        <v>341</v>
      </c>
      <c r="G1518" s="81" t="s">
        <v>342</v>
      </c>
      <c r="H1518" s="81" t="s">
        <v>299</v>
      </c>
      <c r="I1518" s="81" t="s">
        <v>223</v>
      </c>
      <c r="J1518" s="81" t="s">
        <v>223</v>
      </c>
    </row>
    <row r="1519" spans="1:10" x14ac:dyDescent="0.2">
      <c r="A1519" s="79">
        <v>44708</v>
      </c>
      <c r="B1519" s="76">
        <v>44658</v>
      </c>
      <c r="C1519" s="80">
        <v>2</v>
      </c>
      <c r="D1519" s="81" t="s">
        <v>368</v>
      </c>
      <c r="E1519" s="81" t="s">
        <v>223</v>
      </c>
      <c r="F1519" s="81" t="s">
        <v>341</v>
      </c>
      <c r="G1519" s="81" t="s">
        <v>342</v>
      </c>
      <c r="H1519" s="81" t="s">
        <v>299</v>
      </c>
      <c r="I1519" s="81" t="s">
        <v>223</v>
      </c>
      <c r="J1519" s="81" t="s">
        <v>223</v>
      </c>
    </row>
    <row r="1520" spans="1:10" x14ac:dyDescent="0.2">
      <c r="A1520" s="79">
        <v>44708</v>
      </c>
      <c r="B1520" s="76">
        <v>44659</v>
      </c>
      <c r="C1520" s="80">
        <v>2</v>
      </c>
      <c r="D1520" s="81" t="s">
        <v>368</v>
      </c>
      <c r="E1520" s="81" t="s">
        <v>223</v>
      </c>
      <c r="F1520" s="81" t="s">
        <v>341</v>
      </c>
      <c r="G1520" s="81" t="s">
        <v>342</v>
      </c>
      <c r="H1520" s="81" t="s">
        <v>299</v>
      </c>
      <c r="I1520" s="81" t="s">
        <v>223</v>
      </c>
      <c r="J1520" s="81" t="s">
        <v>223</v>
      </c>
    </row>
    <row r="1521" spans="1:10" x14ac:dyDescent="0.2">
      <c r="A1521" s="79">
        <v>44708</v>
      </c>
      <c r="B1521" s="76">
        <v>44662</v>
      </c>
      <c r="C1521" s="80">
        <v>1.5</v>
      </c>
      <c r="D1521" s="81" t="s">
        <v>368</v>
      </c>
      <c r="E1521" s="81" t="s">
        <v>223</v>
      </c>
      <c r="F1521" s="81" t="s">
        <v>341</v>
      </c>
      <c r="G1521" s="81" t="s">
        <v>342</v>
      </c>
      <c r="H1521" s="81" t="s">
        <v>299</v>
      </c>
      <c r="I1521" s="81" t="s">
        <v>223</v>
      </c>
      <c r="J1521" s="81" t="s">
        <v>223</v>
      </c>
    </row>
    <row r="1522" spans="1:10" x14ac:dyDescent="0.2">
      <c r="A1522" s="79">
        <v>44708</v>
      </c>
      <c r="B1522" s="76">
        <v>44663</v>
      </c>
      <c r="C1522" s="80">
        <v>2</v>
      </c>
      <c r="D1522" s="81" t="s">
        <v>368</v>
      </c>
      <c r="E1522" s="81" t="s">
        <v>223</v>
      </c>
      <c r="F1522" s="81" t="s">
        <v>341</v>
      </c>
      <c r="G1522" s="81" t="s">
        <v>342</v>
      </c>
      <c r="H1522" s="81" t="s">
        <v>299</v>
      </c>
      <c r="I1522" s="81" t="s">
        <v>223</v>
      </c>
      <c r="J1522" s="81" t="s">
        <v>223</v>
      </c>
    </row>
    <row r="1523" spans="1:10" x14ac:dyDescent="0.2">
      <c r="A1523" s="79">
        <v>44708</v>
      </c>
      <c r="B1523" s="76">
        <v>44664</v>
      </c>
      <c r="C1523" s="80">
        <v>1</v>
      </c>
      <c r="D1523" s="81" t="s">
        <v>368</v>
      </c>
      <c r="E1523" s="81" t="s">
        <v>223</v>
      </c>
      <c r="F1523" s="81" t="s">
        <v>341</v>
      </c>
      <c r="G1523" s="81" t="s">
        <v>342</v>
      </c>
      <c r="H1523" s="81" t="s">
        <v>299</v>
      </c>
      <c r="I1523" s="81" t="s">
        <v>223</v>
      </c>
      <c r="J1523" s="81" t="s">
        <v>223</v>
      </c>
    </row>
    <row r="1524" spans="1:10" x14ac:dyDescent="0.2">
      <c r="A1524" s="79">
        <v>44708</v>
      </c>
      <c r="B1524" s="76">
        <v>44665</v>
      </c>
      <c r="C1524" s="80">
        <v>4</v>
      </c>
      <c r="D1524" s="81" t="s">
        <v>368</v>
      </c>
      <c r="E1524" s="81" t="s">
        <v>223</v>
      </c>
      <c r="F1524" s="81" t="s">
        <v>341</v>
      </c>
      <c r="G1524" s="81" t="s">
        <v>342</v>
      </c>
      <c r="H1524" s="81" t="s">
        <v>299</v>
      </c>
      <c r="I1524" s="81" t="s">
        <v>223</v>
      </c>
      <c r="J1524" s="81" t="s">
        <v>223</v>
      </c>
    </row>
    <row r="1525" spans="1:10" x14ac:dyDescent="0.2">
      <c r="A1525" s="79">
        <v>44708</v>
      </c>
      <c r="B1525" s="76">
        <v>44666</v>
      </c>
      <c r="C1525" s="80">
        <v>6</v>
      </c>
      <c r="D1525" s="81" t="s">
        <v>368</v>
      </c>
      <c r="E1525" s="81" t="s">
        <v>223</v>
      </c>
      <c r="F1525" s="81" t="s">
        <v>341</v>
      </c>
      <c r="G1525" s="81" t="s">
        <v>342</v>
      </c>
      <c r="H1525" s="81" t="s">
        <v>299</v>
      </c>
      <c r="I1525" s="81" t="s">
        <v>223</v>
      </c>
      <c r="J1525" s="81" t="s">
        <v>223</v>
      </c>
    </row>
    <row r="1526" spans="1:10" x14ac:dyDescent="0.2">
      <c r="A1526" s="79">
        <v>44708</v>
      </c>
      <c r="B1526" s="76">
        <v>44669</v>
      </c>
      <c r="C1526" s="80">
        <v>4</v>
      </c>
      <c r="D1526" s="81" t="s">
        <v>368</v>
      </c>
      <c r="E1526" s="81" t="s">
        <v>223</v>
      </c>
      <c r="F1526" s="81" t="s">
        <v>341</v>
      </c>
      <c r="G1526" s="81" t="s">
        <v>342</v>
      </c>
      <c r="H1526" s="81" t="s">
        <v>299</v>
      </c>
      <c r="I1526" s="81" t="s">
        <v>223</v>
      </c>
      <c r="J1526" s="81" t="s">
        <v>223</v>
      </c>
    </row>
    <row r="1527" spans="1:10" x14ac:dyDescent="0.2">
      <c r="A1527" s="79">
        <v>44708</v>
      </c>
      <c r="B1527" s="76">
        <v>44670</v>
      </c>
      <c r="C1527" s="80">
        <v>4</v>
      </c>
      <c r="D1527" s="81" t="s">
        <v>368</v>
      </c>
      <c r="E1527" s="81" t="s">
        <v>223</v>
      </c>
      <c r="F1527" s="81" t="s">
        <v>341</v>
      </c>
      <c r="G1527" s="81" t="s">
        <v>342</v>
      </c>
      <c r="H1527" s="81" t="s">
        <v>299</v>
      </c>
      <c r="I1527" s="81" t="s">
        <v>223</v>
      </c>
      <c r="J1527" s="81" t="s">
        <v>223</v>
      </c>
    </row>
    <row r="1528" spans="1:10" x14ac:dyDescent="0.2">
      <c r="A1528" s="79">
        <v>44708</v>
      </c>
      <c r="B1528" s="76">
        <v>44671</v>
      </c>
      <c r="C1528" s="80">
        <v>4</v>
      </c>
      <c r="D1528" s="81" t="s">
        <v>368</v>
      </c>
      <c r="E1528" s="81" t="s">
        <v>223</v>
      </c>
      <c r="F1528" s="81" t="s">
        <v>341</v>
      </c>
      <c r="G1528" s="81" t="s">
        <v>342</v>
      </c>
      <c r="H1528" s="81" t="s">
        <v>299</v>
      </c>
      <c r="I1528" s="81" t="s">
        <v>223</v>
      </c>
      <c r="J1528" s="81" t="s">
        <v>223</v>
      </c>
    </row>
    <row r="1529" spans="1:10" x14ac:dyDescent="0.2">
      <c r="A1529" s="79">
        <v>44708</v>
      </c>
      <c r="B1529" s="76">
        <v>44672</v>
      </c>
      <c r="C1529" s="80">
        <v>4</v>
      </c>
      <c r="D1529" s="81" t="s">
        <v>368</v>
      </c>
      <c r="E1529" s="81" t="s">
        <v>223</v>
      </c>
      <c r="F1529" s="81" t="s">
        <v>341</v>
      </c>
      <c r="G1529" s="81" t="s">
        <v>342</v>
      </c>
      <c r="H1529" s="81" t="s">
        <v>299</v>
      </c>
      <c r="I1529" s="81" t="s">
        <v>223</v>
      </c>
      <c r="J1529" s="81" t="s">
        <v>223</v>
      </c>
    </row>
    <row r="1530" spans="1:10" x14ac:dyDescent="0.2">
      <c r="A1530" s="79">
        <v>44708</v>
      </c>
      <c r="B1530" s="76">
        <v>44673</v>
      </c>
      <c r="C1530" s="80">
        <v>4</v>
      </c>
      <c r="D1530" s="81" t="s">
        <v>368</v>
      </c>
      <c r="E1530" s="81" t="s">
        <v>223</v>
      </c>
      <c r="F1530" s="81" t="s">
        <v>341</v>
      </c>
      <c r="G1530" s="81" t="s">
        <v>342</v>
      </c>
      <c r="H1530" s="81" t="s">
        <v>299</v>
      </c>
      <c r="I1530" s="81" t="s">
        <v>223</v>
      </c>
      <c r="J1530" s="81" t="s">
        <v>223</v>
      </c>
    </row>
    <row r="1531" spans="1:10" x14ac:dyDescent="0.2">
      <c r="A1531" s="79">
        <v>44712</v>
      </c>
      <c r="B1531" s="76">
        <v>44676</v>
      </c>
      <c r="C1531" s="80">
        <v>1</v>
      </c>
      <c r="D1531" s="81" t="s">
        <v>368</v>
      </c>
      <c r="E1531" s="81" t="s">
        <v>223</v>
      </c>
      <c r="F1531" s="81" t="s">
        <v>341</v>
      </c>
      <c r="G1531" s="81" t="s">
        <v>342</v>
      </c>
      <c r="H1531" s="81" t="s">
        <v>299</v>
      </c>
      <c r="I1531" s="81" t="s">
        <v>223</v>
      </c>
      <c r="J1531" s="81" t="s">
        <v>223</v>
      </c>
    </row>
    <row r="1532" spans="1:10" x14ac:dyDescent="0.2">
      <c r="A1532" s="79">
        <v>44712</v>
      </c>
      <c r="B1532" s="76">
        <v>44677</v>
      </c>
      <c r="C1532" s="80">
        <v>1</v>
      </c>
      <c r="D1532" s="81" t="s">
        <v>368</v>
      </c>
      <c r="E1532" s="81" t="s">
        <v>223</v>
      </c>
      <c r="F1532" s="81" t="s">
        <v>341</v>
      </c>
      <c r="G1532" s="81" t="s">
        <v>342</v>
      </c>
      <c r="H1532" s="81" t="s">
        <v>299</v>
      </c>
      <c r="I1532" s="81" t="s">
        <v>223</v>
      </c>
      <c r="J1532" s="81" t="s">
        <v>223</v>
      </c>
    </row>
    <row r="1533" spans="1:10" x14ac:dyDescent="0.2">
      <c r="A1533" s="79">
        <v>44712</v>
      </c>
      <c r="B1533" s="76">
        <v>44678</v>
      </c>
      <c r="C1533" s="80">
        <v>2</v>
      </c>
      <c r="D1533" s="81" t="s">
        <v>368</v>
      </c>
      <c r="E1533" s="81" t="s">
        <v>223</v>
      </c>
      <c r="F1533" s="81" t="s">
        <v>341</v>
      </c>
      <c r="G1533" s="81" t="s">
        <v>342</v>
      </c>
      <c r="H1533" s="81" t="s">
        <v>299</v>
      </c>
      <c r="I1533" s="81" t="s">
        <v>223</v>
      </c>
      <c r="J1533" s="81" t="s">
        <v>223</v>
      </c>
    </row>
    <row r="1534" spans="1:10" x14ac:dyDescent="0.2">
      <c r="A1534" s="79">
        <v>44712</v>
      </c>
      <c r="B1534" s="76">
        <v>44679</v>
      </c>
      <c r="C1534" s="80">
        <v>1</v>
      </c>
      <c r="D1534" s="81" t="s">
        <v>368</v>
      </c>
      <c r="E1534" s="81" t="s">
        <v>223</v>
      </c>
      <c r="F1534" s="81" t="s">
        <v>341</v>
      </c>
      <c r="G1534" s="81" t="s">
        <v>342</v>
      </c>
      <c r="H1534" s="81" t="s">
        <v>299</v>
      </c>
      <c r="I1534" s="81" t="s">
        <v>223</v>
      </c>
      <c r="J1534" s="81" t="s">
        <v>223</v>
      </c>
    </row>
    <row r="1535" spans="1:10" x14ac:dyDescent="0.2">
      <c r="A1535" s="79">
        <v>44712</v>
      </c>
      <c r="B1535" s="76">
        <v>44680</v>
      </c>
      <c r="C1535" s="80">
        <v>1</v>
      </c>
      <c r="D1535" s="81" t="s">
        <v>368</v>
      </c>
      <c r="E1535" s="81" t="s">
        <v>223</v>
      </c>
      <c r="F1535" s="81" t="s">
        <v>341</v>
      </c>
      <c r="G1535" s="81" t="s">
        <v>342</v>
      </c>
      <c r="H1535" s="81" t="s">
        <v>299</v>
      </c>
      <c r="I1535" s="81" t="s">
        <v>223</v>
      </c>
      <c r="J1535" s="81" t="s">
        <v>223</v>
      </c>
    </row>
    <row r="1536" spans="1:10" x14ac:dyDescent="0.2">
      <c r="A1536" s="79">
        <v>44712</v>
      </c>
      <c r="B1536" s="76">
        <v>44683</v>
      </c>
      <c r="C1536" s="80">
        <v>1</v>
      </c>
      <c r="D1536" s="81" t="s">
        <v>368</v>
      </c>
      <c r="E1536" s="81" t="s">
        <v>223</v>
      </c>
      <c r="F1536" s="81" t="s">
        <v>341</v>
      </c>
      <c r="G1536" s="81" t="s">
        <v>342</v>
      </c>
      <c r="H1536" s="81" t="s">
        <v>299</v>
      </c>
      <c r="I1536" s="81" t="s">
        <v>223</v>
      </c>
      <c r="J1536" s="81" t="s">
        <v>223</v>
      </c>
    </row>
    <row r="1537" spans="1:10" x14ac:dyDescent="0.2">
      <c r="A1537" s="79">
        <v>44712</v>
      </c>
      <c r="B1537" s="76">
        <v>44684</v>
      </c>
      <c r="C1537" s="80">
        <v>1</v>
      </c>
      <c r="D1537" s="81" t="s">
        <v>368</v>
      </c>
      <c r="E1537" s="81" t="s">
        <v>223</v>
      </c>
      <c r="F1537" s="81" t="s">
        <v>341</v>
      </c>
      <c r="G1537" s="81" t="s">
        <v>342</v>
      </c>
      <c r="H1537" s="81" t="s">
        <v>299</v>
      </c>
      <c r="I1537" s="81" t="s">
        <v>223</v>
      </c>
      <c r="J1537" s="81" t="s">
        <v>223</v>
      </c>
    </row>
    <row r="1538" spans="1:10" x14ac:dyDescent="0.2">
      <c r="A1538" s="79">
        <v>44712</v>
      </c>
      <c r="B1538" s="76">
        <v>44685</v>
      </c>
      <c r="C1538" s="80">
        <v>1</v>
      </c>
      <c r="D1538" s="81" t="s">
        <v>368</v>
      </c>
      <c r="E1538" s="81" t="s">
        <v>223</v>
      </c>
      <c r="F1538" s="81" t="s">
        <v>341</v>
      </c>
      <c r="G1538" s="81" t="s">
        <v>342</v>
      </c>
      <c r="H1538" s="81" t="s">
        <v>299</v>
      </c>
      <c r="I1538" s="81" t="s">
        <v>223</v>
      </c>
      <c r="J1538" s="81" t="s">
        <v>223</v>
      </c>
    </row>
    <row r="1539" spans="1:10" x14ac:dyDescent="0.2">
      <c r="A1539" s="79">
        <v>44712</v>
      </c>
      <c r="B1539" s="76">
        <v>44686</v>
      </c>
      <c r="C1539" s="80">
        <v>1</v>
      </c>
      <c r="D1539" s="81" t="s">
        <v>368</v>
      </c>
      <c r="E1539" s="81" t="s">
        <v>223</v>
      </c>
      <c r="F1539" s="81" t="s">
        <v>341</v>
      </c>
      <c r="G1539" s="81" t="s">
        <v>342</v>
      </c>
      <c r="H1539" s="81" t="s">
        <v>299</v>
      </c>
      <c r="I1539" s="81" t="s">
        <v>223</v>
      </c>
      <c r="J1539" s="81" t="s">
        <v>223</v>
      </c>
    </row>
    <row r="1540" spans="1:10" x14ac:dyDescent="0.2">
      <c r="A1540" s="79">
        <v>44712</v>
      </c>
      <c r="B1540" s="76">
        <v>44687</v>
      </c>
      <c r="C1540" s="80">
        <v>1</v>
      </c>
      <c r="D1540" s="81" t="s">
        <v>368</v>
      </c>
      <c r="E1540" s="81" t="s">
        <v>223</v>
      </c>
      <c r="F1540" s="81" t="s">
        <v>341</v>
      </c>
      <c r="G1540" s="81" t="s">
        <v>342</v>
      </c>
      <c r="H1540" s="81" t="s">
        <v>299</v>
      </c>
      <c r="I1540" s="81" t="s">
        <v>223</v>
      </c>
      <c r="J1540" s="81" t="s">
        <v>223</v>
      </c>
    </row>
    <row r="1541" spans="1:10" x14ac:dyDescent="0.2">
      <c r="A1541" s="79">
        <v>44712</v>
      </c>
      <c r="B1541" s="76">
        <v>44690</v>
      </c>
      <c r="C1541" s="80">
        <v>1</v>
      </c>
      <c r="D1541" s="81" t="s">
        <v>368</v>
      </c>
      <c r="E1541" s="81" t="s">
        <v>223</v>
      </c>
      <c r="F1541" s="81" t="s">
        <v>341</v>
      </c>
      <c r="G1541" s="81" t="s">
        <v>342</v>
      </c>
      <c r="H1541" s="81" t="s">
        <v>299</v>
      </c>
      <c r="I1541" s="81" t="s">
        <v>223</v>
      </c>
      <c r="J1541" s="81" t="s">
        <v>223</v>
      </c>
    </row>
    <row r="1542" spans="1:10" x14ac:dyDescent="0.2">
      <c r="A1542" s="79">
        <v>44712</v>
      </c>
      <c r="B1542" s="76">
        <v>44691</v>
      </c>
      <c r="C1542" s="80">
        <v>1</v>
      </c>
      <c r="D1542" s="81" t="s">
        <v>368</v>
      </c>
      <c r="E1542" s="81" t="s">
        <v>223</v>
      </c>
      <c r="F1542" s="81" t="s">
        <v>341</v>
      </c>
      <c r="G1542" s="81" t="s">
        <v>342</v>
      </c>
      <c r="H1542" s="81" t="s">
        <v>299</v>
      </c>
      <c r="I1542" s="81" t="s">
        <v>223</v>
      </c>
      <c r="J1542" s="81" t="s">
        <v>223</v>
      </c>
    </row>
    <row r="1543" spans="1:10" x14ac:dyDescent="0.2">
      <c r="A1543" s="79">
        <v>44712</v>
      </c>
      <c r="B1543" s="76">
        <v>44692</v>
      </c>
      <c r="C1543" s="80">
        <v>1</v>
      </c>
      <c r="D1543" s="81" t="s">
        <v>368</v>
      </c>
      <c r="E1543" s="81" t="s">
        <v>223</v>
      </c>
      <c r="F1543" s="81" t="s">
        <v>341</v>
      </c>
      <c r="G1543" s="81" t="s">
        <v>342</v>
      </c>
      <c r="H1543" s="81" t="s">
        <v>299</v>
      </c>
      <c r="I1543" s="81" t="s">
        <v>223</v>
      </c>
      <c r="J1543" s="81" t="s">
        <v>223</v>
      </c>
    </row>
    <row r="1544" spans="1:10" x14ac:dyDescent="0.2">
      <c r="A1544" s="79">
        <v>44712</v>
      </c>
      <c r="B1544" s="76">
        <v>44693</v>
      </c>
      <c r="C1544" s="80">
        <v>1</v>
      </c>
      <c r="D1544" s="81" t="s">
        <v>368</v>
      </c>
      <c r="E1544" s="81" t="s">
        <v>223</v>
      </c>
      <c r="F1544" s="81" t="s">
        <v>341</v>
      </c>
      <c r="G1544" s="81" t="s">
        <v>342</v>
      </c>
      <c r="H1544" s="81" t="s">
        <v>299</v>
      </c>
      <c r="I1544" s="81" t="s">
        <v>223</v>
      </c>
      <c r="J1544" s="81" t="s">
        <v>223</v>
      </c>
    </row>
    <row r="1545" spans="1:10" x14ac:dyDescent="0.2">
      <c r="A1545" s="79">
        <v>44712</v>
      </c>
      <c r="B1545" s="76">
        <v>44694</v>
      </c>
      <c r="C1545" s="80">
        <v>1</v>
      </c>
      <c r="D1545" s="81" t="s">
        <v>368</v>
      </c>
      <c r="E1545" s="81" t="s">
        <v>223</v>
      </c>
      <c r="F1545" s="81" t="s">
        <v>341</v>
      </c>
      <c r="G1545" s="81" t="s">
        <v>342</v>
      </c>
      <c r="H1545" s="81" t="s">
        <v>299</v>
      </c>
      <c r="I1545" s="81" t="s">
        <v>223</v>
      </c>
      <c r="J1545" s="81" t="s">
        <v>223</v>
      </c>
    </row>
    <row r="1546" spans="1:10" x14ac:dyDescent="0.2">
      <c r="A1546" s="79">
        <v>44712</v>
      </c>
      <c r="B1546" s="76">
        <v>44697</v>
      </c>
      <c r="C1546" s="80">
        <v>2</v>
      </c>
      <c r="D1546" s="81" t="s">
        <v>368</v>
      </c>
      <c r="E1546" s="81" t="s">
        <v>223</v>
      </c>
      <c r="F1546" s="81" t="s">
        <v>341</v>
      </c>
      <c r="G1546" s="81" t="s">
        <v>342</v>
      </c>
      <c r="H1546" s="81" t="s">
        <v>299</v>
      </c>
      <c r="I1546" s="81" t="s">
        <v>223</v>
      </c>
      <c r="J1546" s="81" t="s">
        <v>223</v>
      </c>
    </row>
    <row r="1547" spans="1:10" x14ac:dyDescent="0.2">
      <c r="A1547" s="79">
        <v>44712</v>
      </c>
      <c r="B1547" s="76">
        <v>44698</v>
      </c>
      <c r="C1547" s="80">
        <v>1</v>
      </c>
      <c r="D1547" s="81" t="s">
        <v>368</v>
      </c>
      <c r="E1547" s="81" t="s">
        <v>223</v>
      </c>
      <c r="F1547" s="81" t="s">
        <v>341</v>
      </c>
      <c r="G1547" s="81" t="s">
        <v>342</v>
      </c>
      <c r="H1547" s="81" t="s">
        <v>299</v>
      </c>
      <c r="I1547" s="81" t="s">
        <v>223</v>
      </c>
      <c r="J1547" s="81" t="s">
        <v>223</v>
      </c>
    </row>
    <row r="1548" spans="1:10" x14ac:dyDescent="0.2">
      <c r="A1548" s="79">
        <v>44712</v>
      </c>
      <c r="B1548" s="76">
        <v>44699</v>
      </c>
      <c r="C1548" s="80">
        <v>2</v>
      </c>
      <c r="D1548" s="81" t="s">
        <v>368</v>
      </c>
      <c r="E1548" s="81" t="s">
        <v>223</v>
      </c>
      <c r="F1548" s="81" t="s">
        <v>341</v>
      </c>
      <c r="G1548" s="81" t="s">
        <v>342</v>
      </c>
      <c r="H1548" s="81" t="s">
        <v>299</v>
      </c>
      <c r="I1548" s="81" t="s">
        <v>223</v>
      </c>
      <c r="J1548" s="81" t="s">
        <v>223</v>
      </c>
    </row>
    <row r="1549" spans="1:10" x14ac:dyDescent="0.2">
      <c r="A1549" s="79">
        <v>44712</v>
      </c>
      <c r="B1549" s="76">
        <v>44700</v>
      </c>
      <c r="C1549" s="80">
        <v>2</v>
      </c>
      <c r="D1549" s="81" t="s">
        <v>368</v>
      </c>
      <c r="E1549" s="81" t="s">
        <v>223</v>
      </c>
      <c r="F1549" s="81" t="s">
        <v>341</v>
      </c>
      <c r="G1549" s="81" t="s">
        <v>342</v>
      </c>
      <c r="H1549" s="81" t="s">
        <v>299</v>
      </c>
      <c r="I1549" s="81" t="s">
        <v>223</v>
      </c>
      <c r="J1549" s="81" t="s">
        <v>223</v>
      </c>
    </row>
    <row r="1550" spans="1:10" x14ac:dyDescent="0.2">
      <c r="A1550" s="79">
        <v>44712</v>
      </c>
      <c r="B1550" s="76">
        <v>44701</v>
      </c>
      <c r="C1550" s="80">
        <v>1</v>
      </c>
      <c r="D1550" s="81" t="s">
        <v>368</v>
      </c>
      <c r="E1550" s="81" t="s">
        <v>223</v>
      </c>
      <c r="F1550" s="81" t="s">
        <v>341</v>
      </c>
      <c r="G1550" s="81" t="s">
        <v>342</v>
      </c>
      <c r="H1550" s="81" t="s">
        <v>299</v>
      </c>
      <c r="I1550" s="81" t="s">
        <v>223</v>
      </c>
      <c r="J1550" s="81" t="s">
        <v>223</v>
      </c>
    </row>
    <row r="1551" spans="1:10" x14ac:dyDescent="0.2">
      <c r="A1551" s="79">
        <v>44712</v>
      </c>
      <c r="B1551" s="76">
        <v>44704</v>
      </c>
      <c r="C1551" s="80">
        <v>2</v>
      </c>
      <c r="D1551" s="81" t="s">
        <v>368</v>
      </c>
      <c r="E1551" s="81" t="s">
        <v>223</v>
      </c>
      <c r="F1551" s="81" t="s">
        <v>341</v>
      </c>
      <c r="G1551" s="81" t="s">
        <v>342</v>
      </c>
      <c r="H1551" s="81" t="s">
        <v>299</v>
      </c>
      <c r="I1551" s="81" t="s">
        <v>223</v>
      </c>
      <c r="J1551" s="81" t="s">
        <v>223</v>
      </c>
    </row>
    <row r="1552" spans="1:10" x14ac:dyDescent="0.2">
      <c r="A1552" s="79">
        <v>44712</v>
      </c>
      <c r="B1552" s="76">
        <v>44705</v>
      </c>
      <c r="C1552" s="80">
        <v>1</v>
      </c>
      <c r="D1552" s="81" t="s">
        <v>368</v>
      </c>
      <c r="E1552" s="81" t="s">
        <v>223</v>
      </c>
      <c r="F1552" s="81" t="s">
        <v>341</v>
      </c>
      <c r="G1552" s="81" t="s">
        <v>342</v>
      </c>
      <c r="H1552" s="81" t="s">
        <v>299</v>
      </c>
      <c r="I1552" s="81" t="s">
        <v>223</v>
      </c>
      <c r="J1552" s="81" t="s">
        <v>223</v>
      </c>
    </row>
    <row r="1553" spans="1:10" x14ac:dyDescent="0.2">
      <c r="A1553" s="79">
        <v>44712</v>
      </c>
      <c r="B1553" s="76">
        <v>44706</v>
      </c>
      <c r="C1553" s="80">
        <v>2</v>
      </c>
      <c r="D1553" s="81" t="s">
        <v>368</v>
      </c>
      <c r="E1553" s="81" t="s">
        <v>223</v>
      </c>
      <c r="F1553" s="81" t="s">
        <v>341</v>
      </c>
      <c r="G1553" s="81" t="s">
        <v>342</v>
      </c>
      <c r="H1553" s="81" t="s">
        <v>299</v>
      </c>
      <c r="I1553" s="81" t="s">
        <v>223</v>
      </c>
      <c r="J1553" s="81" t="s">
        <v>223</v>
      </c>
    </row>
    <row r="1554" spans="1:10" x14ac:dyDescent="0.2">
      <c r="A1554" s="79">
        <v>44712</v>
      </c>
      <c r="B1554" s="76">
        <v>44707</v>
      </c>
      <c r="C1554" s="80">
        <v>2</v>
      </c>
      <c r="D1554" s="81" t="s">
        <v>368</v>
      </c>
      <c r="E1554" s="81" t="s">
        <v>223</v>
      </c>
      <c r="F1554" s="81" t="s">
        <v>341</v>
      </c>
      <c r="G1554" s="81" t="s">
        <v>342</v>
      </c>
      <c r="H1554" s="81" t="s">
        <v>299</v>
      </c>
      <c r="I1554" s="81" t="s">
        <v>223</v>
      </c>
      <c r="J1554" s="81" t="s">
        <v>223</v>
      </c>
    </row>
    <row r="1555" spans="1:10" x14ac:dyDescent="0.2">
      <c r="A1555" s="79">
        <v>44712</v>
      </c>
      <c r="B1555" s="76">
        <v>44708</v>
      </c>
      <c r="C1555" s="80">
        <v>0.5</v>
      </c>
      <c r="D1555" s="81" t="s">
        <v>368</v>
      </c>
      <c r="E1555" s="81" t="s">
        <v>223</v>
      </c>
      <c r="F1555" s="81" t="s">
        <v>341</v>
      </c>
      <c r="G1555" s="81" t="s">
        <v>342</v>
      </c>
      <c r="H1555" s="81" t="s">
        <v>299</v>
      </c>
      <c r="I1555" s="81" t="s">
        <v>223</v>
      </c>
      <c r="J1555" s="81" t="s">
        <v>223</v>
      </c>
    </row>
    <row r="1556" spans="1:10" x14ac:dyDescent="0.2">
      <c r="A1556" s="79">
        <v>44798</v>
      </c>
      <c r="B1556" s="76">
        <v>44718</v>
      </c>
      <c r="C1556" s="80">
        <v>1</v>
      </c>
      <c r="D1556" s="81" t="s">
        <v>368</v>
      </c>
      <c r="E1556" s="81" t="s">
        <v>223</v>
      </c>
      <c r="F1556" s="81" t="s">
        <v>341</v>
      </c>
      <c r="G1556" s="81" t="s">
        <v>342</v>
      </c>
      <c r="H1556" s="81" t="s">
        <v>299</v>
      </c>
      <c r="I1556" s="81" t="s">
        <v>223</v>
      </c>
      <c r="J1556" s="81" t="s">
        <v>223</v>
      </c>
    </row>
    <row r="1557" spans="1:10" x14ac:dyDescent="0.2">
      <c r="A1557" s="79">
        <v>44798</v>
      </c>
      <c r="B1557" s="76">
        <v>44719</v>
      </c>
      <c r="C1557" s="80">
        <v>1</v>
      </c>
      <c r="D1557" s="81" t="s">
        <v>368</v>
      </c>
      <c r="E1557" s="81" t="s">
        <v>223</v>
      </c>
      <c r="F1557" s="81" t="s">
        <v>341</v>
      </c>
      <c r="G1557" s="81" t="s">
        <v>342</v>
      </c>
      <c r="H1557" s="81" t="s">
        <v>299</v>
      </c>
      <c r="I1557" s="81" t="s">
        <v>223</v>
      </c>
      <c r="J1557" s="81" t="s">
        <v>223</v>
      </c>
    </row>
    <row r="1558" spans="1:10" x14ac:dyDescent="0.2">
      <c r="A1558" s="79">
        <v>44798</v>
      </c>
      <c r="B1558" s="76">
        <v>44720</v>
      </c>
      <c r="C1558" s="80">
        <v>1</v>
      </c>
      <c r="D1558" s="81" t="s">
        <v>368</v>
      </c>
      <c r="E1558" s="81" t="s">
        <v>223</v>
      </c>
      <c r="F1558" s="81" t="s">
        <v>341</v>
      </c>
      <c r="G1558" s="81" t="s">
        <v>342</v>
      </c>
      <c r="H1558" s="81" t="s">
        <v>299</v>
      </c>
      <c r="I1558" s="81" t="s">
        <v>223</v>
      </c>
      <c r="J1558" s="81" t="s">
        <v>223</v>
      </c>
    </row>
    <row r="1559" spans="1:10" x14ac:dyDescent="0.2">
      <c r="A1559" s="79">
        <v>44798</v>
      </c>
      <c r="B1559" s="76">
        <v>44721</v>
      </c>
      <c r="C1559" s="80">
        <v>1</v>
      </c>
      <c r="D1559" s="81" t="s">
        <v>368</v>
      </c>
      <c r="E1559" s="81" t="s">
        <v>223</v>
      </c>
      <c r="F1559" s="81" t="s">
        <v>341</v>
      </c>
      <c r="G1559" s="81" t="s">
        <v>342</v>
      </c>
      <c r="H1559" s="81" t="s">
        <v>299</v>
      </c>
      <c r="I1559" s="81" t="s">
        <v>223</v>
      </c>
      <c r="J1559" s="81" t="s">
        <v>223</v>
      </c>
    </row>
    <row r="1560" spans="1:10" x14ac:dyDescent="0.2">
      <c r="A1560" s="79">
        <v>44798</v>
      </c>
      <c r="B1560" s="76">
        <v>44722</v>
      </c>
      <c r="C1560" s="80">
        <v>1</v>
      </c>
      <c r="D1560" s="81" t="s">
        <v>368</v>
      </c>
      <c r="E1560" s="81" t="s">
        <v>223</v>
      </c>
      <c r="F1560" s="81" t="s">
        <v>341</v>
      </c>
      <c r="G1560" s="81" t="s">
        <v>342</v>
      </c>
      <c r="H1560" s="81" t="s">
        <v>299</v>
      </c>
      <c r="I1560" s="81" t="s">
        <v>223</v>
      </c>
      <c r="J1560" s="81" t="s">
        <v>223</v>
      </c>
    </row>
    <row r="1561" spans="1:10" x14ac:dyDescent="0.2">
      <c r="A1561" s="79">
        <v>44798</v>
      </c>
      <c r="B1561" s="76">
        <v>44725</v>
      </c>
      <c r="C1561" s="80">
        <v>2</v>
      </c>
      <c r="D1561" s="81" t="s">
        <v>368</v>
      </c>
      <c r="E1561" s="81" t="s">
        <v>223</v>
      </c>
      <c r="F1561" s="81" t="s">
        <v>341</v>
      </c>
      <c r="G1561" s="81" t="s">
        <v>342</v>
      </c>
      <c r="H1561" s="81" t="s">
        <v>299</v>
      </c>
      <c r="I1561" s="81" t="s">
        <v>223</v>
      </c>
      <c r="J1561" s="81" t="s">
        <v>223</v>
      </c>
    </row>
    <row r="1562" spans="1:10" x14ac:dyDescent="0.2">
      <c r="A1562" s="79">
        <v>44798</v>
      </c>
      <c r="B1562" s="76">
        <v>44726</v>
      </c>
      <c r="C1562" s="80">
        <v>2</v>
      </c>
      <c r="D1562" s="81" t="s">
        <v>368</v>
      </c>
      <c r="E1562" s="81" t="s">
        <v>223</v>
      </c>
      <c r="F1562" s="81" t="s">
        <v>341</v>
      </c>
      <c r="G1562" s="81" t="s">
        <v>342</v>
      </c>
      <c r="H1562" s="81" t="s">
        <v>299</v>
      </c>
      <c r="I1562" s="81" t="s">
        <v>223</v>
      </c>
      <c r="J1562" s="81" t="s">
        <v>223</v>
      </c>
    </row>
    <row r="1563" spans="1:10" x14ac:dyDescent="0.2">
      <c r="A1563" s="79">
        <v>44798</v>
      </c>
      <c r="B1563" s="76">
        <v>44727</v>
      </c>
      <c r="C1563" s="80">
        <v>2</v>
      </c>
      <c r="D1563" s="81" t="s">
        <v>368</v>
      </c>
      <c r="E1563" s="81" t="s">
        <v>223</v>
      </c>
      <c r="F1563" s="81" t="s">
        <v>341</v>
      </c>
      <c r="G1563" s="81" t="s">
        <v>342</v>
      </c>
      <c r="H1563" s="81" t="s">
        <v>299</v>
      </c>
      <c r="I1563" s="81" t="s">
        <v>223</v>
      </c>
      <c r="J1563" s="81" t="s">
        <v>223</v>
      </c>
    </row>
    <row r="1564" spans="1:10" x14ac:dyDescent="0.2">
      <c r="A1564" s="79">
        <v>44798</v>
      </c>
      <c r="B1564" s="76">
        <v>44728</v>
      </c>
      <c r="C1564" s="80">
        <v>2</v>
      </c>
      <c r="D1564" s="81" t="s">
        <v>368</v>
      </c>
      <c r="E1564" s="81" t="s">
        <v>223</v>
      </c>
      <c r="F1564" s="81" t="s">
        <v>341</v>
      </c>
      <c r="G1564" s="81" t="s">
        <v>342</v>
      </c>
      <c r="H1564" s="81" t="s">
        <v>299</v>
      </c>
      <c r="I1564" s="81" t="s">
        <v>223</v>
      </c>
      <c r="J1564" s="81" t="s">
        <v>223</v>
      </c>
    </row>
    <row r="1565" spans="1:10" x14ac:dyDescent="0.2">
      <c r="A1565" s="79">
        <v>44798</v>
      </c>
      <c r="B1565" s="76">
        <v>44729</v>
      </c>
      <c r="C1565" s="80">
        <v>2</v>
      </c>
      <c r="D1565" s="81" t="s">
        <v>368</v>
      </c>
      <c r="E1565" s="81" t="s">
        <v>223</v>
      </c>
      <c r="F1565" s="81" t="s">
        <v>341</v>
      </c>
      <c r="G1565" s="81" t="s">
        <v>342</v>
      </c>
      <c r="H1565" s="81" t="s">
        <v>299</v>
      </c>
      <c r="I1565" s="81" t="s">
        <v>223</v>
      </c>
      <c r="J1565" s="81" t="s">
        <v>223</v>
      </c>
    </row>
    <row r="1566" spans="1:10" x14ac:dyDescent="0.2">
      <c r="A1566" s="79">
        <v>44798</v>
      </c>
      <c r="B1566" s="76">
        <v>44732</v>
      </c>
      <c r="C1566" s="80">
        <v>2</v>
      </c>
      <c r="D1566" s="81" t="s">
        <v>368</v>
      </c>
      <c r="E1566" s="81" t="s">
        <v>223</v>
      </c>
      <c r="F1566" s="81" t="s">
        <v>341</v>
      </c>
      <c r="G1566" s="81" t="s">
        <v>342</v>
      </c>
      <c r="H1566" s="81" t="s">
        <v>299</v>
      </c>
      <c r="I1566" s="81" t="s">
        <v>223</v>
      </c>
      <c r="J1566" s="81" t="s">
        <v>223</v>
      </c>
    </row>
    <row r="1567" spans="1:10" x14ac:dyDescent="0.2">
      <c r="A1567" s="79">
        <v>44798</v>
      </c>
      <c r="B1567" s="76">
        <v>44733</v>
      </c>
      <c r="C1567" s="80">
        <v>2</v>
      </c>
      <c r="D1567" s="81" t="s">
        <v>368</v>
      </c>
      <c r="E1567" s="81" t="s">
        <v>223</v>
      </c>
      <c r="F1567" s="81" t="s">
        <v>341</v>
      </c>
      <c r="G1567" s="81" t="s">
        <v>342</v>
      </c>
      <c r="H1567" s="81" t="s">
        <v>299</v>
      </c>
      <c r="I1567" s="81" t="s">
        <v>223</v>
      </c>
      <c r="J1567" s="81" t="s">
        <v>223</v>
      </c>
    </row>
    <row r="1568" spans="1:10" x14ac:dyDescent="0.2">
      <c r="A1568" s="79">
        <v>44798</v>
      </c>
      <c r="B1568" s="76">
        <v>44734</v>
      </c>
      <c r="C1568" s="80">
        <v>2</v>
      </c>
      <c r="D1568" s="81" t="s">
        <v>368</v>
      </c>
      <c r="E1568" s="81" t="s">
        <v>223</v>
      </c>
      <c r="F1568" s="81" t="s">
        <v>341</v>
      </c>
      <c r="G1568" s="81" t="s">
        <v>342</v>
      </c>
      <c r="H1568" s="81" t="s">
        <v>299</v>
      </c>
      <c r="I1568" s="81" t="s">
        <v>223</v>
      </c>
      <c r="J1568" s="81" t="s">
        <v>223</v>
      </c>
    </row>
    <row r="1569" spans="1:10" x14ac:dyDescent="0.2">
      <c r="A1569" s="79">
        <v>44798</v>
      </c>
      <c r="B1569" s="76">
        <v>44735</v>
      </c>
      <c r="C1569" s="80">
        <v>2</v>
      </c>
      <c r="D1569" s="81" t="s">
        <v>368</v>
      </c>
      <c r="E1569" s="81" t="s">
        <v>223</v>
      </c>
      <c r="F1569" s="81" t="s">
        <v>341</v>
      </c>
      <c r="G1569" s="81" t="s">
        <v>342</v>
      </c>
      <c r="H1569" s="81" t="s">
        <v>299</v>
      </c>
      <c r="I1569" s="81" t="s">
        <v>223</v>
      </c>
      <c r="J1569" s="81" t="s">
        <v>223</v>
      </c>
    </row>
    <row r="1570" spans="1:10" x14ac:dyDescent="0.2">
      <c r="A1570" s="79">
        <v>44798</v>
      </c>
      <c r="B1570" s="76">
        <v>44736</v>
      </c>
      <c r="C1570" s="80">
        <v>2</v>
      </c>
      <c r="D1570" s="81" t="s">
        <v>368</v>
      </c>
      <c r="E1570" s="81" t="s">
        <v>223</v>
      </c>
      <c r="F1570" s="81" t="s">
        <v>341</v>
      </c>
      <c r="G1570" s="81" t="s">
        <v>342</v>
      </c>
      <c r="H1570" s="81" t="s">
        <v>299</v>
      </c>
      <c r="I1570" s="81" t="s">
        <v>223</v>
      </c>
      <c r="J1570" s="81" t="s">
        <v>223</v>
      </c>
    </row>
    <row r="1571" spans="1:10" x14ac:dyDescent="0.2">
      <c r="A1571" s="79">
        <v>44798</v>
      </c>
      <c r="B1571" s="76">
        <v>44739</v>
      </c>
      <c r="C1571" s="80">
        <v>2</v>
      </c>
      <c r="D1571" s="81" t="s">
        <v>368</v>
      </c>
      <c r="E1571" s="81" t="s">
        <v>223</v>
      </c>
      <c r="F1571" s="81" t="s">
        <v>341</v>
      </c>
      <c r="G1571" s="81" t="s">
        <v>342</v>
      </c>
      <c r="H1571" s="81" t="s">
        <v>299</v>
      </c>
      <c r="I1571" s="81" t="s">
        <v>223</v>
      </c>
      <c r="J1571" s="81" t="s">
        <v>223</v>
      </c>
    </row>
    <row r="1572" spans="1:10" x14ac:dyDescent="0.2">
      <c r="A1572" s="79">
        <v>44798</v>
      </c>
      <c r="B1572" s="76">
        <v>44740</v>
      </c>
      <c r="C1572" s="80">
        <v>2</v>
      </c>
      <c r="D1572" s="81" t="s">
        <v>368</v>
      </c>
      <c r="E1572" s="81" t="s">
        <v>223</v>
      </c>
      <c r="F1572" s="81" t="s">
        <v>341</v>
      </c>
      <c r="G1572" s="81" t="s">
        <v>342</v>
      </c>
      <c r="H1572" s="81" t="s">
        <v>299</v>
      </c>
      <c r="I1572" s="81" t="s">
        <v>223</v>
      </c>
      <c r="J1572" s="81" t="s">
        <v>223</v>
      </c>
    </row>
    <row r="1573" spans="1:10" x14ac:dyDescent="0.2">
      <c r="A1573" s="79">
        <v>44798</v>
      </c>
      <c r="B1573" s="76">
        <v>44741</v>
      </c>
      <c r="C1573" s="80">
        <v>2</v>
      </c>
      <c r="D1573" s="81" t="s">
        <v>368</v>
      </c>
      <c r="E1573" s="81" t="s">
        <v>223</v>
      </c>
      <c r="F1573" s="81" t="s">
        <v>341</v>
      </c>
      <c r="G1573" s="81" t="s">
        <v>342</v>
      </c>
      <c r="H1573" s="81" t="s">
        <v>299</v>
      </c>
      <c r="I1573" s="81" t="s">
        <v>223</v>
      </c>
      <c r="J1573" s="81" t="s">
        <v>223</v>
      </c>
    </row>
    <row r="1574" spans="1:10" x14ac:dyDescent="0.2">
      <c r="A1574" s="79">
        <v>44798</v>
      </c>
      <c r="B1574" s="76">
        <v>44742</v>
      </c>
      <c r="C1574" s="80">
        <v>2</v>
      </c>
      <c r="D1574" s="81" t="s">
        <v>368</v>
      </c>
      <c r="E1574" s="81" t="s">
        <v>223</v>
      </c>
      <c r="F1574" s="81" t="s">
        <v>341</v>
      </c>
      <c r="G1574" s="81" t="s">
        <v>342</v>
      </c>
      <c r="H1574" s="81" t="s">
        <v>299</v>
      </c>
      <c r="I1574" s="81" t="s">
        <v>223</v>
      </c>
      <c r="J1574" s="81" t="s">
        <v>223</v>
      </c>
    </row>
    <row r="1575" spans="1:10" x14ac:dyDescent="0.2">
      <c r="A1575" s="79">
        <v>44798</v>
      </c>
      <c r="B1575" s="76">
        <v>44743</v>
      </c>
      <c r="C1575" s="80">
        <v>2</v>
      </c>
      <c r="D1575" s="81" t="s">
        <v>368</v>
      </c>
      <c r="E1575" s="81" t="s">
        <v>223</v>
      </c>
      <c r="F1575" s="81" t="s">
        <v>341</v>
      </c>
      <c r="G1575" s="81" t="s">
        <v>342</v>
      </c>
      <c r="H1575" s="81" t="s">
        <v>299</v>
      </c>
      <c r="I1575" s="81" t="s">
        <v>223</v>
      </c>
      <c r="J1575" s="81" t="s">
        <v>223</v>
      </c>
    </row>
    <row r="1576" spans="1:10" x14ac:dyDescent="0.2">
      <c r="A1576" s="79">
        <v>44798</v>
      </c>
      <c r="B1576" s="76">
        <v>44747</v>
      </c>
      <c r="C1576" s="80">
        <v>1</v>
      </c>
      <c r="D1576" s="81" t="s">
        <v>368</v>
      </c>
      <c r="E1576" s="81" t="s">
        <v>223</v>
      </c>
      <c r="F1576" s="81" t="s">
        <v>341</v>
      </c>
      <c r="G1576" s="81" t="s">
        <v>342</v>
      </c>
      <c r="H1576" s="81" t="s">
        <v>299</v>
      </c>
      <c r="I1576" s="81" t="s">
        <v>223</v>
      </c>
      <c r="J1576" s="81" t="s">
        <v>223</v>
      </c>
    </row>
    <row r="1577" spans="1:10" x14ac:dyDescent="0.2">
      <c r="A1577" s="79">
        <v>44798</v>
      </c>
      <c r="B1577" s="76">
        <v>44748</v>
      </c>
      <c r="C1577" s="80">
        <v>1</v>
      </c>
      <c r="D1577" s="81" t="s">
        <v>368</v>
      </c>
      <c r="E1577" s="81" t="s">
        <v>223</v>
      </c>
      <c r="F1577" s="81" t="s">
        <v>341</v>
      </c>
      <c r="G1577" s="81" t="s">
        <v>342</v>
      </c>
      <c r="H1577" s="81" t="s">
        <v>299</v>
      </c>
      <c r="I1577" s="81" t="s">
        <v>223</v>
      </c>
      <c r="J1577" s="81" t="s">
        <v>223</v>
      </c>
    </row>
    <row r="1578" spans="1:10" x14ac:dyDescent="0.2">
      <c r="A1578" s="79">
        <v>44798</v>
      </c>
      <c r="B1578" s="76">
        <v>44749</v>
      </c>
      <c r="C1578" s="80">
        <v>1</v>
      </c>
      <c r="D1578" s="81" t="s">
        <v>368</v>
      </c>
      <c r="E1578" s="81" t="s">
        <v>223</v>
      </c>
      <c r="F1578" s="81" t="s">
        <v>341</v>
      </c>
      <c r="G1578" s="81" t="s">
        <v>342</v>
      </c>
      <c r="H1578" s="81" t="s">
        <v>299</v>
      </c>
      <c r="I1578" s="81" t="s">
        <v>223</v>
      </c>
      <c r="J1578" s="81" t="s">
        <v>223</v>
      </c>
    </row>
    <row r="1579" spans="1:10" x14ac:dyDescent="0.2">
      <c r="A1579" s="79">
        <v>44798</v>
      </c>
      <c r="B1579" s="76">
        <v>44750</v>
      </c>
      <c r="C1579" s="80">
        <v>1</v>
      </c>
      <c r="D1579" s="81" t="s">
        <v>368</v>
      </c>
      <c r="E1579" s="81" t="s">
        <v>223</v>
      </c>
      <c r="F1579" s="81" t="s">
        <v>341</v>
      </c>
      <c r="G1579" s="81" t="s">
        <v>342</v>
      </c>
      <c r="H1579" s="81" t="s">
        <v>299</v>
      </c>
      <c r="I1579" s="81" t="s">
        <v>223</v>
      </c>
      <c r="J1579" s="81" t="s">
        <v>223</v>
      </c>
    </row>
    <row r="1580" spans="1:10" x14ac:dyDescent="0.2">
      <c r="A1580" s="79">
        <v>44798</v>
      </c>
      <c r="B1580" s="76">
        <v>44753</v>
      </c>
      <c r="C1580" s="80">
        <v>1</v>
      </c>
      <c r="D1580" s="81" t="s">
        <v>368</v>
      </c>
      <c r="E1580" s="81" t="s">
        <v>223</v>
      </c>
      <c r="F1580" s="81" t="s">
        <v>341</v>
      </c>
      <c r="G1580" s="81" t="s">
        <v>342</v>
      </c>
      <c r="H1580" s="81" t="s">
        <v>299</v>
      </c>
      <c r="I1580" s="81" t="s">
        <v>223</v>
      </c>
      <c r="J1580" s="81" t="s">
        <v>223</v>
      </c>
    </row>
    <row r="1581" spans="1:10" x14ac:dyDescent="0.2">
      <c r="A1581" s="79">
        <v>44798</v>
      </c>
      <c r="B1581" s="76">
        <v>44754</v>
      </c>
      <c r="C1581" s="80">
        <v>1</v>
      </c>
      <c r="D1581" s="81" t="s">
        <v>368</v>
      </c>
      <c r="E1581" s="81" t="s">
        <v>223</v>
      </c>
      <c r="F1581" s="81" t="s">
        <v>341</v>
      </c>
      <c r="G1581" s="81" t="s">
        <v>342</v>
      </c>
      <c r="H1581" s="81" t="s">
        <v>299</v>
      </c>
      <c r="I1581" s="81" t="s">
        <v>223</v>
      </c>
      <c r="J1581" s="81" t="s">
        <v>223</v>
      </c>
    </row>
    <row r="1582" spans="1:10" x14ac:dyDescent="0.2">
      <c r="A1582" s="79">
        <v>44798</v>
      </c>
      <c r="B1582" s="76">
        <v>44755</v>
      </c>
      <c r="C1582" s="80">
        <v>1</v>
      </c>
      <c r="D1582" s="81" t="s">
        <v>368</v>
      </c>
      <c r="E1582" s="81" t="s">
        <v>223</v>
      </c>
      <c r="F1582" s="81" t="s">
        <v>341</v>
      </c>
      <c r="G1582" s="81" t="s">
        <v>342</v>
      </c>
      <c r="H1582" s="81" t="s">
        <v>299</v>
      </c>
      <c r="I1582" s="81" t="s">
        <v>223</v>
      </c>
      <c r="J1582" s="81" t="s">
        <v>223</v>
      </c>
    </row>
    <row r="1583" spans="1:10" x14ac:dyDescent="0.2">
      <c r="A1583" s="79">
        <v>44798</v>
      </c>
      <c r="B1583" s="76">
        <v>44756</v>
      </c>
      <c r="C1583" s="80">
        <v>1</v>
      </c>
      <c r="D1583" s="81" t="s">
        <v>368</v>
      </c>
      <c r="E1583" s="81" t="s">
        <v>223</v>
      </c>
      <c r="F1583" s="81" t="s">
        <v>341</v>
      </c>
      <c r="G1583" s="81" t="s">
        <v>342</v>
      </c>
      <c r="H1583" s="81" t="s">
        <v>299</v>
      </c>
      <c r="I1583" s="81" t="s">
        <v>223</v>
      </c>
      <c r="J1583" s="81" t="s">
        <v>223</v>
      </c>
    </row>
    <row r="1584" spans="1:10" x14ac:dyDescent="0.2">
      <c r="A1584" s="79">
        <v>44798</v>
      </c>
      <c r="B1584" s="76">
        <v>44757</v>
      </c>
      <c r="C1584" s="80">
        <v>1</v>
      </c>
      <c r="D1584" s="81" t="s">
        <v>368</v>
      </c>
      <c r="E1584" s="81" t="s">
        <v>223</v>
      </c>
      <c r="F1584" s="81" t="s">
        <v>341</v>
      </c>
      <c r="G1584" s="81" t="s">
        <v>342</v>
      </c>
      <c r="H1584" s="81" t="s">
        <v>299</v>
      </c>
      <c r="I1584" s="81" t="s">
        <v>223</v>
      </c>
      <c r="J1584" s="81" t="s">
        <v>223</v>
      </c>
    </row>
    <row r="1585" spans="1:10" x14ac:dyDescent="0.2">
      <c r="A1585" s="79">
        <v>44798</v>
      </c>
      <c r="B1585" s="76">
        <v>44760</v>
      </c>
      <c r="C1585" s="80">
        <v>2</v>
      </c>
      <c r="D1585" s="81" t="s">
        <v>368</v>
      </c>
      <c r="E1585" s="81" t="s">
        <v>223</v>
      </c>
      <c r="F1585" s="81" t="s">
        <v>341</v>
      </c>
      <c r="G1585" s="81" t="s">
        <v>342</v>
      </c>
      <c r="H1585" s="81" t="s">
        <v>299</v>
      </c>
      <c r="I1585" s="81" t="s">
        <v>223</v>
      </c>
      <c r="J1585" s="81" t="s">
        <v>223</v>
      </c>
    </row>
    <row r="1586" spans="1:10" x14ac:dyDescent="0.2">
      <c r="A1586" s="79">
        <v>44798</v>
      </c>
      <c r="B1586" s="76">
        <v>44761</v>
      </c>
      <c r="C1586" s="80">
        <v>2</v>
      </c>
      <c r="D1586" s="81" t="s">
        <v>368</v>
      </c>
      <c r="E1586" s="81" t="s">
        <v>223</v>
      </c>
      <c r="F1586" s="81" t="s">
        <v>341</v>
      </c>
      <c r="G1586" s="81" t="s">
        <v>342</v>
      </c>
      <c r="H1586" s="81" t="s">
        <v>299</v>
      </c>
      <c r="I1586" s="81" t="s">
        <v>223</v>
      </c>
      <c r="J1586" s="81" t="s">
        <v>223</v>
      </c>
    </row>
    <row r="1587" spans="1:10" x14ac:dyDescent="0.2">
      <c r="A1587" s="79">
        <v>44798</v>
      </c>
      <c r="B1587" s="76">
        <v>44762</v>
      </c>
      <c r="C1587" s="80">
        <v>2</v>
      </c>
      <c r="D1587" s="81" t="s">
        <v>368</v>
      </c>
      <c r="E1587" s="81" t="s">
        <v>223</v>
      </c>
      <c r="F1587" s="81" t="s">
        <v>341</v>
      </c>
      <c r="G1587" s="81" t="s">
        <v>342</v>
      </c>
      <c r="H1587" s="81" t="s">
        <v>299</v>
      </c>
      <c r="I1587" s="81" t="s">
        <v>223</v>
      </c>
      <c r="J1587" s="81" t="s">
        <v>223</v>
      </c>
    </row>
    <row r="1588" spans="1:10" x14ac:dyDescent="0.2">
      <c r="A1588" s="79">
        <v>44798</v>
      </c>
      <c r="B1588" s="76">
        <v>44763</v>
      </c>
      <c r="C1588" s="80">
        <v>2</v>
      </c>
      <c r="D1588" s="81" t="s">
        <v>368</v>
      </c>
      <c r="E1588" s="81" t="s">
        <v>223</v>
      </c>
      <c r="F1588" s="81" t="s">
        <v>341</v>
      </c>
      <c r="G1588" s="81" t="s">
        <v>342</v>
      </c>
      <c r="H1588" s="81" t="s">
        <v>299</v>
      </c>
      <c r="I1588" s="81" t="s">
        <v>223</v>
      </c>
      <c r="J1588" s="81" t="s">
        <v>223</v>
      </c>
    </row>
    <row r="1589" spans="1:10" x14ac:dyDescent="0.2">
      <c r="A1589" s="79">
        <v>44798</v>
      </c>
      <c r="B1589" s="76">
        <v>44777</v>
      </c>
      <c r="C1589" s="80">
        <v>1</v>
      </c>
      <c r="D1589" s="81" t="s">
        <v>368</v>
      </c>
      <c r="E1589" s="81" t="s">
        <v>223</v>
      </c>
      <c r="F1589" s="81" t="s">
        <v>341</v>
      </c>
      <c r="G1589" s="81" t="s">
        <v>342</v>
      </c>
      <c r="H1589" s="81" t="s">
        <v>299</v>
      </c>
      <c r="I1589" s="81" t="s">
        <v>223</v>
      </c>
      <c r="J1589" s="81" t="s">
        <v>223</v>
      </c>
    </row>
    <row r="1590" spans="1:10" x14ac:dyDescent="0.2">
      <c r="A1590" s="79">
        <v>44798</v>
      </c>
      <c r="B1590" s="76">
        <v>44778</v>
      </c>
      <c r="C1590" s="80">
        <v>1</v>
      </c>
      <c r="D1590" s="81" t="s">
        <v>368</v>
      </c>
      <c r="E1590" s="81" t="s">
        <v>223</v>
      </c>
      <c r="F1590" s="81" t="s">
        <v>341</v>
      </c>
      <c r="G1590" s="81" t="s">
        <v>342</v>
      </c>
      <c r="H1590" s="81" t="s">
        <v>299</v>
      </c>
      <c r="I1590" s="81" t="s">
        <v>223</v>
      </c>
      <c r="J1590" s="81" t="s">
        <v>223</v>
      </c>
    </row>
    <row r="1591" spans="1:10" x14ac:dyDescent="0.2">
      <c r="A1591" s="79">
        <v>44798</v>
      </c>
      <c r="B1591" s="76">
        <v>44781</v>
      </c>
      <c r="C1591" s="80">
        <v>1</v>
      </c>
      <c r="D1591" s="81" t="s">
        <v>368</v>
      </c>
      <c r="E1591" s="81" t="s">
        <v>223</v>
      </c>
      <c r="F1591" s="81" t="s">
        <v>341</v>
      </c>
      <c r="G1591" s="81" t="s">
        <v>342</v>
      </c>
      <c r="H1591" s="81" t="s">
        <v>299</v>
      </c>
      <c r="I1591" s="81" t="s">
        <v>223</v>
      </c>
      <c r="J1591" s="81" t="s">
        <v>223</v>
      </c>
    </row>
    <row r="1592" spans="1:10" x14ac:dyDescent="0.2">
      <c r="A1592" s="79">
        <v>44798</v>
      </c>
      <c r="B1592" s="76">
        <v>44782</v>
      </c>
      <c r="C1592" s="80">
        <v>1</v>
      </c>
      <c r="D1592" s="81" t="s">
        <v>368</v>
      </c>
      <c r="E1592" s="81" t="s">
        <v>223</v>
      </c>
      <c r="F1592" s="81" t="s">
        <v>341</v>
      </c>
      <c r="G1592" s="81" t="s">
        <v>342</v>
      </c>
      <c r="H1592" s="81" t="s">
        <v>299</v>
      </c>
      <c r="I1592" s="81" t="s">
        <v>223</v>
      </c>
      <c r="J1592" s="81" t="s">
        <v>223</v>
      </c>
    </row>
    <row r="1593" spans="1:10" x14ac:dyDescent="0.2">
      <c r="A1593" s="79">
        <v>44798</v>
      </c>
      <c r="B1593" s="76">
        <v>44783</v>
      </c>
      <c r="C1593" s="80">
        <v>1</v>
      </c>
      <c r="D1593" s="81" t="s">
        <v>368</v>
      </c>
      <c r="E1593" s="81" t="s">
        <v>223</v>
      </c>
      <c r="F1593" s="81" t="s">
        <v>341</v>
      </c>
      <c r="G1593" s="81" t="s">
        <v>342</v>
      </c>
      <c r="H1593" s="81" t="s">
        <v>299</v>
      </c>
      <c r="I1593" s="81" t="s">
        <v>223</v>
      </c>
      <c r="J1593" s="81" t="s">
        <v>223</v>
      </c>
    </row>
    <row r="1594" spans="1:10" x14ac:dyDescent="0.2">
      <c r="A1594" s="79">
        <v>44798</v>
      </c>
      <c r="B1594" s="76">
        <v>44784</v>
      </c>
      <c r="C1594" s="80">
        <v>1</v>
      </c>
      <c r="D1594" s="81" t="s">
        <v>368</v>
      </c>
      <c r="E1594" s="81" t="s">
        <v>223</v>
      </c>
      <c r="F1594" s="81" t="s">
        <v>341</v>
      </c>
      <c r="G1594" s="81" t="s">
        <v>342</v>
      </c>
      <c r="H1594" s="81" t="s">
        <v>299</v>
      </c>
      <c r="I1594" s="81" t="s">
        <v>223</v>
      </c>
      <c r="J1594" s="81" t="s">
        <v>223</v>
      </c>
    </row>
    <row r="1595" spans="1:10" x14ac:dyDescent="0.2">
      <c r="A1595" s="79">
        <v>44798</v>
      </c>
      <c r="B1595" s="76">
        <v>44785</v>
      </c>
      <c r="C1595" s="80">
        <v>1</v>
      </c>
      <c r="D1595" s="81" t="s">
        <v>368</v>
      </c>
      <c r="E1595" s="81" t="s">
        <v>223</v>
      </c>
      <c r="F1595" s="81" t="s">
        <v>341</v>
      </c>
      <c r="G1595" s="81" t="s">
        <v>342</v>
      </c>
      <c r="H1595" s="81" t="s">
        <v>299</v>
      </c>
      <c r="I1595" s="81" t="s">
        <v>223</v>
      </c>
      <c r="J1595" s="81" t="s">
        <v>223</v>
      </c>
    </row>
    <row r="1596" spans="1:10" x14ac:dyDescent="0.2">
      <c r="A1596" s="79">
        <v>44798</v>
      </c>
      <c r="B1596" s="76">
        <v>44788</v>
      </c>
      <c r="C1596" s="80">
        <v>1</v>
      </c>
      <c r="D1596" s="81" t="s">
        <v>368</v>
      </c>
      <c r="E1596" s="81" t="s">
        <v>223</v>
      </c>
      <c r="F1596" s="81" t="s">
        <v>341</v>
      </c>
      <c r="G1596" s="81" t="s">
        <v>342</v>
      </c>
      <c r="H1596" s="81" t="s">
        <v>299</v>
      </c>
      <c r="I1596" s="81" t="s">
        <v>223</v>
      </c>
      <c r="J1596" s="81" t="s">
        <v>223</v>
      </c>
    </row>
    <row r="1597" spans="1:10" x14ac:dyDescent="0.2">
      <c r="A1597" s="79">
        <v>44798</v>
      </c>
      <c r="B1597" s="76">
        <v>44789</v>
      </c>
      <c r="C1597" s="80">
        <v>1</v>
      </c>
      <c r="D1597" s="81" t="s">
        <v>368</v>
      </c>
      <c r="E1597" s="81" t="s">
        <v>223</v>
      </c>
      <c r="F1597" s="81" t="s">
        <v>341</v>
      </c>
      <c r="G1597" s="81" t="s">
        <v>342</v>
      </c>
      <c r="H1597" s="81" t="s">
        <v>299</v>
      </c>
      <c r="I1597" s="81" t="s">
        <v>223</v>
      </c>
      <c r="J1597" s="81" t="s">
        <v>223</v>
      </c>
    </row>
    <row r="1598" spans="1:10" x14ac:dyDescent="0.2">
      <c r="A1598" s="79">
        <v>44798</v>
      </c>
      <c r="B1598" s="76">
        <v>44790</v>
      </c>
      <c r="C1598" s="80">
        <v>1</v>
      </c>
      <c r="D1598" s="81" t="s">
        <v>368</v>
      </c>
      <c r="E1598" s="81" t="s">
        <v>223</v>
      </c>
      <c r="F1598" s="81" t="s">
        <v>341</v>
      </c>
      <c r="G1598" s="81" t="s">
        <v>342</v>
      </c>
      <c r="H1598" s="81" t="s">
        <v>299</v>
      </c>
      <c r="I1598" s="81" t="s">
        <v>223</v>
      </c>
      <c r="J1598" s="81" t="s">
        <v>223</v>
      </c>
    </row>
    <row r="1599" spans="1:10" x14ac:dyDescent="0.2">
      <c r="A1599" s="79">
        <v>44798</v>
      </c>
      <c r="B1599" s="76">
        <v>44791</v>
      </c>
      <c r="C1599" s="80">
        <v>1</v>
      </c>
      <c r="D1599" s="81" t="s">
        <v>368</v>
      </c>
      <c r="E1599" s="81" t="s">
        <v>223</v>
      </c>
      <c r="F1599" s="81" t="s">
        <v>341</v>
      </c>
      <c r="G1599" s="81" t="s">
        <v>342</v>
      </c>
      <c r="H1599" s="81" t="s">
        <v>299</v>
      </c>
      <c r="I1599" s="81" t="s">
        <v>223</v>
      </c>
      <c r="J1599" s="81" t="s">
        <v>223</v>
      </c>
    </row>
    <row r="1600" spans="1:10" x14ac:dyDescent="0.2">
      <c r="A1600" s="79">
        <v>44798</v>
      </c>
      <c r="B1600" s="76">
        <v>44792</v>
      </c>
      <c r="C1600" s="80">
        <v>1</v>
      </c>
      <c r="D1600" s="81" t="s">
        <v>368</v>
      </c>
      <c r="E1600" s="81" t="s">
        <v>223</v>
      </c>
      <c r="F1600" s="81" t="s">
        <v>341</v>
      </c>
      <c r="G1600" s="81" t="s">
        <v>342</v>
      </c>
      <c r="H1600" s="81" t="s">
        <v>299</v>
      </c>
      <c r="I1600" s="81" t="s">
        <v>223</v>
      </c>
      <c r="J1600" s="81" t="s">
        <v>223</v>
      </c>
    </row>
    <row r="1601" spans="1:10" x14ac:dyDescent="0.2">
      <c r="A1601" s="79">
        <v>44798</v>
      </c>
      <c r="B1601" s="76">
        <v>44795</v>
      </c>
      <c r="C1601" s="80">
        <v>1</v>
      </c>
      <c r="D1601" s="81" t="s">
        <v>368</v>
      </c>
      <c r="E1601" s="81" t="s">
        <v>223</v>
      </c>
      <c r="F1601" s="81" t="s">
        <v>341</v>
      </c>
      <c r="G1601" s="81" t="s">
        <v>342</v>
      </c>
      <c r="H1601" s="81" t="s">
        <v>299</v>
      </c>
      <c r="I1601" s="81" t="s">
        <v>223</v>
      </c>
      <c r="J1601" s="81" t="s">
        <v>223</v>
      </c>
    </row>
    <row r="1602" spans="1:10" x14ac:dyDescent="0.2">
      <c r="A1602" s="79">
        <v>44798</v>
      </c>
      <c r="B1602" s="76">
        <v>44796</v>
      </c>
      <c r="C1602" s="80">
        <v>1</v>
      </c>
      <c r="D1602" s="81" t="s">
        <v>368</v>
      </c>
      <c r="E1602" s="81" t="s">
        <v>223</v>
      </c>
      <c r="F1602" s="81" t="s">
        <v>341</v>
      </c>
      <c r="G1602" s="81" t="s">
        <v>342</v>
      </c>
      <c r="H1602" s="81" t="s">
        <v>299</v>
      </c>
      <c r="I1602" s="81" t="s">
        <v>223</v>
      </c>
      <c r="J1602" s="81" t="s">
        <v>223</v>
      </c>
    </row>
    <row r="1603" spans="1:10" x14ac:dyDescent="0.2">
      <c r="A1603" s="79">
        <v>44798</v>
      </c>
      <c r="B1603" s="76">
        <v>44797</v>
      </c>
      <c r="C1603" s="80">
        <v>1</v>
      </c>
      <c r="D1603" s="81" t="s">
        <v>368</v>
      </c>
      <c r="E1603" s="81" t="s">
        <v>223</v>
      </c>
      <c r="F1603" s="81" t="s">
        <v>341</v>
      </c>
      <c r="G1603" s="81" t="s">
        <v>342</v>
      </c>
      <c r="H1603" s="81" t="s">
        <v>299</v>
      </c>
      <c r="I1603" s="81" t="s">
        <v>223</v>
      </c>
      <c r="J1603" s="81" t="s">
        <v>223</v>
      </c>
    </row>
    <row r="1604" spans="1:10" x14ac:dyDescent="0.2">
      <c r="A1604" s="79">
        <v>44798</v>
      </c>
      <c r="B1604" s="76">
        <v>44798</v>
      </c>
      <c r="C1604" s="80">
        <v>0.5</v>
      </c>
      <c r="D1604" s="81" t="s">
        <v>368</v>
      </c>
      <c r="E1604" s="81" t="s">
        <v>223</v>
      </c>
      <c r="F1604" s="81" t="s">
        <v>341</v>
      </c>
      <c r="G1604" s="81" t="s">
        <v>342</v>
      </c>
      <c r="H1604" s="81" t="s">
        <v>299</v>
      </c>
      <c r="I1604" s="81" t="s">
        <v>223</v>
      </c>
      <c r="J1604" s="81" t="s">
        <v>223</v>
      </c>
    </row>
    <row r="1605" spans="1:10" x14ac:dyDescent="0.2">
      <c r="A1605" s="79">
        <v>44650</v>
      </c>
      <c r="B1605" s="76">
        <v>44634</v>
      </c>
      <c r="C1605" s="80">
        <v>4</v>
      </c>
      <c r="D1605" s="81" t="s">
        <v>368</v>
      </c>
      <c r="E1605" s="81" t="s">
        <v>223</v>
      </c>
      <c r="F1605" s="81" t="s">
        <v>341</v>
      </c>
      <c r="G1605" s="81" t="s">
        <v>342</v>
      </c>
      <c r="H1605" s="81" t="s">
        <v>299</v>
      </c>
      <c r="I1605" s="81" t="s">
        <v>223</v>
      </c>
      <c r="J1605" s="81" t="s">
        <v>223</v>
      </c>
    </row>
    <row r="1606" spans="1:10" x14ac:dyDescent="0.2">
      <c r="A1606" s="79">
        <v>44650</v>
      </c>
      <c r="B1606" s="76">
        <v>44635</v>
      </c>
      <c r="C1606" s="80">
        <v>2</v>
      </c>
      <c r="D1606" s="81" t="s">
        <v>368</v>
      </c>
      <c r="E1606" s="81" t="s">
        <v>223</v>
      </c>
      <c r="F1606" s="81" t="s">
        <v>341</v>
      </c>
      <c r="G1606" s="81" t="s">
        <v>342</v>
      </c>
      <c r="H1606" s="81" t="s">
        <v>299</v>
      </c>
      <c r="I1606" s="81" t="s">
        <v>223</v>
      </c>
      <c r="J1606" s="81" t="s">
        <v>223</v>
      </c>
    </row>
    <row r="1607" spans="1:10" x14ac:dyDescent="0.2">
      <c r="A1607" s="79">
        <v>44650</v>
      </c>
      <c r="B1607" s="76">
        <v>44636</v>
      </c>
      <c r="C1607" s="80">
        <v>3</v>
      </c>
      <c r="D1607" s="81" t="s">
        <v>368</v>
      </c>
      <c r="E1607" s="81" t="s">
        <v>223</v>
      </c>
      <c r="F1607" s="81" t="s">
        <v>341</v>
      </c>
      <c r="G1607" s="81" t="s">
        <v>342</v>
      </c>
      <c r="H1607" s="81" t="s">
        <v>299</v>
      </c>
      <c r="I1607" s="81" t="s">
        <v>223</v>
      </c>
      <c r="J1607" s="81" t="s">
        <v>223</v>
      </c>
    </row>
    <row r="1608" spans="1:10" x14ac:dyDescent="0.2">
      <c r="A1608" s="79">
        <v>44650</v>
      </c>
      <c r="B1608" s="76">
        <v>44641</v>
      </c>
      <c r="C1608" s="80">
        <v>6</v>
      </c>
      <c r="D1608" s="81" t="s">
        <v>368</v>
      </c>
      <c r="E1608" s="81" t="s">
        <v>223</v>
      </c>
      <c r="F1608" s="81" t="s">
        <v>341</v>
      </c>
      <c r="G1608" s="81" t="s">
        <v>342</v>
      </c>
      <c r="H1608" s="81" t="s">
        <v>299</v>
      </c>
      <c r="I1608" s="81" t="s">
        <v>223</v>
      </c>
      <c r="J1608" s="81" t="s">
        <v>223</v>
      </c>
    </row>
    <row r="1609" spans="1:10" x14ac:dyDescent="0.2">
      <c r="A1609" s="79">
        <v>44650</v>
      </c>
      <c r="B1609" s="76">
        <v>44642</v>
      </c>
      <c r="C1609" s="80">
        <v>5</v>
      </c>
      <c r="D1609" s="81" t="s">
        <v>368</v>
      </c>
      <c r="E1609" s="81" t="s">
        <v>223</v>
      </c>
      <c r="F1609" s="81" t="s">
        <v>341</v>
      </c>
      <c r="G1609" s="81" t="s">
        <v>342</v>
      </c>
      <c r="H1609" s="81" t="s">
        <v>299</v>
      </c>
      <c r="I1609" s="81" t="s">
        <v>223</v>
      </c>
      <c r="J1609" s="81" t="s">
        <v>223</v>
      </c>
    </row>
    <row r="1610" spans="1:10" x14ac:dyDescent="0.2">
      <c r="A1610" s="79">
        <v>44650</v>
      </c>
      <c r="B1610" s="76">
        <v>44643</v>
      </c>
      <c r="C1610" s="80">
        <v>3</v>
      </c>
      <c r="D1610" s="81" t="s">
        <v>368</v>
      </c>
      <c r="E1610" s="81" t="s">
        <v>223</v>
      </c>
      <c r="F1610" s="81" t="s">
        <v>341</v>
      </c>
      <c r="G1610" s="81" t="s">
        <v>342</v>
      </c>
      <c r="H1610" s="81" t="s">
        <v>299</v>
      </c>
      <c r="I1610" s="81" t="s">
        <v>223</v>
      </c>
      <c r="J1610" s="81" t="s">
        <v>223</v>
      </c>
    </row>
    <row r="1611" spans="1:10" x14ac:dyDescent="0.2">
      <c r="A1611" s="79">
        <v>44650</v>
      </c>
      <c r="B1611" s="76">
        <v>44644</v>
      </c>
      <c r="C1611" s="80">
        <v>4</v>
      </c>
      <c r="D1611" s="81" t="s">
        <v>368</v>
      </c>
      <c r="E1611" s="81" t="s">
        <v>223</v>
      </c>
      <c r="F1611" s="81" t="s">
        <v>341</v>
      </c>
      <c r="G1611" s="81" t="s">
        <v>342</v>
      </c>
      <c r="H1611" s="81" t="s">
        <v>299</v>
      </c>
      <c r="I1611" s="81" t="s">
        <v>223</v>
      </c>
      <c r="J1611" s="81" t="s">
        <v>223</v>
      </c>
    </row>
    <row r="1612" spans="1:10" x14ac:dyDescent="0.2">
      <c r="A1612" s="79">
        <v>44650</v>
      </c>
      <c r="B1612" s="76">
        <v>44645</v>
      </c>
      <c r="C1612" s="80">
        <v>5</v>
      </c>
      <c r="D1612" s="81" t="s">
        <v>368</v>
      </c>
      <c r="E1612" s="81" t="s">
        <v>223</v>
      </c>
      <c r="F1612" s="81" t="s">
        <v>341</v>
      </c>
      <c r="G1612" s="81" t="s">
        <v>342</v>
      </c>
      <c r="H1612" s="81" t="s">
        <v>299</v>
      </c>
      <c r="I1612" s="81" t="s">
        <v>223</v>
      </c>
      <c r="J1612" s="81" t="s">
        <v>223</v>
      </c>
    </row>
    <row r="1613" spans="1:10" x14ac:dyDescent="0.2">
      <c r="A1613" s="79">
        <v>44680</v>
      </c>
      <c r="B1613" s="76">
        <v>44662</v>
      </c>
      <c r="C1613" s="80">
        <v>2</v>
      </c>
      <c r="D1613" s="81" t="s">
        <v>368</v>
      </c>
      <c r="E1613" s="81" t="s">
        <v>223</v>
      </c>
      <c r="F1613" s="81" t="s">
        <v>341</v>
      </c>
      <c r="G1613" s="81" t="s">
        <v>342</v>
      </c>
      <c r="H1613" s="81" t="s">
        <v>299</v>
      </c>
      <c r="I1613" s="81" t="s">
        <v>223</v>
      </c>
      <c r="J1613" s="81" t="s">
        <v>223</v>
      </c>
    </row>
    <row r="1614" spans="1:10" x14ac:dyDescent="0.2">
      <c r="A1614" s="79">
        <v>44680</v>
      </c>
      <c r="B1614" s="76">
        <v>44663</v>
      </c>
      <c r="C1614" s="80">
        <v>3</v>
      </c>
      <c r="D1614" s="81" t="s">
        <v>368</v>
      </c>
      <c r="E1614" s="81" t="s">
        <v>223</v>
      </c>
      <c r="F1614" s="81" t="s">
        <v>341</v>
      </c>
      <c r="G1614" s="81" t="s">
        <v>342</v>
      </c>
      <c r="H1614" s="81" t="s">
        <v>299</v>
      </c>
      <c r="I1614" s="81" t="s">
        <v>223</v>
      </c>
      <c r="J1614" s="81" t="s">
        <v>223</v>
      </c>
    </row>
    <row r="1615" spans="1:10" x14ac:dyDescent="0.2">
      <c r="A1615" s="79">
        <v>44680</v>
      </c>
      <c r="B1615" s="76">
        <v>44664</v>
      </c>
      <c r="C1615" s="80">
        <v>4</v>
      </c>
      <c r="D1615" s="81" t="s">
        <v>368</v>
      </c>
      <c r="E1615" s="81" t="s">
        <v>223</v>
      </c>
      <c r="F1615" s="81" t="s">
        <v>341</v>
      </c>
      <c r="G1615" s="81" t="s">
        <v>342</v>
      </c>
      <c r="H1615" s="81" t="s">
        <v>299</v>
      </c>
      <c r="I1615" s="81" t="s">
        <v>223</v>
      </c>
      <c r="J1615" s="81" t="s">
        <v>223</v>
      </c>
    </row>
    <row r="1616" spans="1:10" x14ac:dyDescent="0.2">
      <c r="A1616" s="79">
        <v>44680</v>
      </c>
      <c r="B1616" s="76">
        <v>44665</v>
      </c>
      <c r="C1616" s="80">
        <v>3</v>
      </c>
      <c r="D1616" s="81" t="s">
        <v>368</v>
      </c>
      <c r="E1616" s="81" t="s">
        <v>223</v>
      </c>
      <c r="F1616" s="81" t="s">
        <v>341</v>
      </c>
      <c r="G1616" s="81" t="s">
        <v>342</v>
      </c>
      <c r="H1616" s="81" t="s">
        <v>299</v>
      </c>
      <c r="I1616" s="81" t="s">
        <v>223</v>
      </c>
      <c r="J1616" s="81" t="s">
        <v>223</v>
      </c>
    </row>
    <row r="1617" spans="1:10" x14ac:dyDescent="0.2">
      <c r="A1617" s="79">
        <v>44680</v>
      </c>
      <c r="B1617" s="76">
        <v>44666</v>
      </c>
      <c r="C1617" s="80">
        <v>2</v>
      </c>
      <c r="D1617" s="81" t="s">
        <v>368</v>
      </c>
      <c r="E1617" s="81" t="s">
        <v>223</v>
      </c>
      <c r="F1617" s="81" t="s">
        <v>341</v>
      </c>
      <c r="G1617" s="81" t="s">
        <v>342</v>
      </c>
      <c r="H1617" s="81" t="s">
        <v>299</v>
      </c>
      <c r="I1617" s="81" t="s">
        <v>223</v>
      </c>
      <c r="J1617" s="81" t="s">
        <v>223</v>
      </c>
    </row>
    <row r="1618" spans="1:10" x14ac:dyDescent="0.2">
      <c r="A1618" s="79">
        <v>44680</v>
      </c>
      <c r="B1618" s="76">
        <v>44669</v>
      </c>
      <c r="C1618" s="80">
        <v>3</v>
      </c>
      <c r="D1618" s="81" t="s">
        <v>368</v>
      </c>
      <c r="E1618" s="81" t="s">
        <v>223</v>
      </c>
      <c r="F1618" s="81" t="s">
        <v>341</v>
      </c>
      <c r="G1618" s="81" t="s">
        <v>342</v>
      </c>
      <c r="H1618" s="81" t="s">
        <v>299</v>
      </c>
      <c r="I1618" s="81" t="s">
        <v>223</v>
      </c>
      <c r="J1618" s="81" t="s">
        <v>223</v>
      </c>
    </row>
    <row r="1619" spans="1:10" x14ac:dyDescent="0.2">
      <c r="A1619" s="79">
        <v>44680</v>
      </c>
      <c r="B1619" s="76">
        <v>44670</v>
      </c>
      <c r="C1619" s="80">
        <v>2</v>
      </c>
      <c r="D1619" s="81" t="s">
        <v>368</v>
      </c>
      <c r="E1619" s="81" t="s">
        <v>223</v>
      </c>
      <c r="F1619" s="81" t="s">
        <v>341</v>
      </c>
      <c r="G1619" s="81" t="s">
        <v>342</v>
      </c>
      <c r="H1619" s="81" t="s">
        <v>299</v>
      </c>
      <c r="I1619" s="81" t="s">
        <v>223</v>
      </c>
      <c r="J1619" s="81" t="s">
        <v>223</v>
      </c>
    </row>
    <row r="1620" spans="1:10" x14ac:dyDescent="0.2">
      <c r="A1620" s="79">
        <v>44680</v>
      </c>
      <c r="B1620" s="76">
        <v>44671</v>
      </c>
      <c r="C1620" s="80">
        <v>4</v>
      </c>
      <c r="D1620" s="81" t="s">
        <v>368</v>
      </c>
      <c r="E1620" s="81" t="s">
        <v>223</v>
      </c>
      <c r="F1620" s="81" t="s">
        <v>341</v>
      </c>
      <c r="G1620" s="81" t="s">
        <v>342</v>
      </c>
      <c r="H1620" s="81" t="s">
        <v>299</v>
      </c>
      <c r="I1620" s="81" t="s">
        <v>223</v>
      </c>
      <c r="J1620" s="81" t="s">
        <v>223</v>
      </c>
    </row>
    <row r="1621" spans="1:10" x14ac:dyDescent="0.2">
      <c r="A1621" s="79">
        <v>44680</v>
      </c>
      <c r="B1621" s="76">
        <v>44672</v>
      </c>
      <c r="C1621" s="80">
        <v>4</v>
      </c>
      <c r="D1621" s="81" t="s">
        <v>368</v>
      </c>
      <c r="E1621" s="81" t="s">
        <v>223</v>
      </c>
      <c r="F1621" s="81" t="s">
        <v>341</v>
      </c>
      <c r="G1621" s="81" t="s">
        <v>342</v>
      </c>
      <c r="H1621" s="81" t="s">
        <v>299</v>
      </c>
      <c r="I1621" s="81" t="s">
        <v>223</v>
      </c>
      <c r="J1621" s="81" t="s">
        <v>223</v>
      </c>
    </row>
    <row r="1622" spans="1:10" x14ac:dyDescent="0.2">
      <c r="A1622" s="79">
        <v>44680</v>
      </c>
      <c r="B1622" s="76">
        <v>44673</v>
      </c>
      <c r="C1622" s="80">
        <v>4</v>
      </c>
      <c r="D1622" s="81" t="s">
        <v>368</v>
      </c>
      <c r="E1622" s="81" t="s">
        <v>223</v>
      </c>
      <c r="F1622" s="81" t="s">
        <v>341</v>
      </c>
      <c r="G1622" s="81" t="s">
        <v>342</v>
      </c>
      <c r="H1622" s="81" t="s">
        <v>299</v>
      </c>
      <c r="I1622" s="81" t="s">
        <v>223</v>
      </c>
      <c r="J1622" s="81" t="s">
        <v>223</v>
      </c>
    </row>
    <row r="1623" spans="1:10" x14ac:dyDescent="0.2">
      <c r="A1623" s="79">
        <v>44700</v>
      </c>
      <c r="B1623" s="76">
        <v>44676</v>
      </c>
      <c r="C1623" s="80">
        <v>2</v>
      </c>
      <c r="D1623" s="81" t="s">
        <v>368</v>
      </c>
      <c r="E1623" s="81" t="s">
        <v>223</v>
      </c>
      <c r="F1623" s="81" t="s">
        <v>341</v>
      </c>
      <c r="G1623" s="81" t="s">
        <v>342</v>
      </c>
      <c r="H1623" s="81" t="s">
        <v>299</v>
      </c>
      <c r="I1623" s="81" t="s">
        <v>223</v>
      </c>
      <c r="J1623" s="81" t="s">
        <v>223</v>
      </c>
    </row>
    <row r="1624" spans="1:10" x14ac:dyDescent="0.2">
      <c r="A1624" s="79">
        <v>44700</v>
      </c>
      <c r="B1624" s="76">
        <v>44677</v>
      </c>
      <c r="C1624" s="80">
        <v>1</v>
      </c>
      <c r="D1624" s="81" t="s">
        <v>368</v>
      </c>
      <c r="E1624" s="81" t="s">
        <v>223</v>
      </c>
      <c r="F1624" s="81" t="s">
        <v>341</v>
      </c>
      <c r="G1624" s="81" t="s">
        <v>342</v>
      </c>
      <c r="H1624" s="81" t="s">
        <v>299</v>
      </c>
      <c r="I1624" s="81" t="s">
        <v>223</v>
      </c>
      <c r="J1624" s="81" t="s">
        <v>223</v>
      </c>
    </row>
    <row r="1625" spans="1:10" x14ac:dyDescent="0.2">
      <c r="A1625" s="79">
        <v>44700</v>
      </c>
      <c r="B1625" s="76">
        <v>44678</v>
      </c>
      <c r="C1625" s="80">
        <v>1</v>
      </c>
      <c r="D1625" s="81" t="s">
        <v>368</v>
      </c>
      <c r="E1625" s="81" t="s">
        <v>223</v>
      </c>
      <c r="F1625" s="81" t="s">
        <v>341</v>
      </c>
      <c r="G1625" s="81" t="s">
        <v>342</v>
      </c>
      <c r="H1625" s="81" t="s">
        <v>299</v>
      </c>
      <c r="I1625" s="81" t="s">
        <v>223</v>
      </c>
      <c r="J1625" s="81" t="s">
        <v>223</v>
      </c>
    </row>
    <row r="1626" spans="1:10" x14ac:dyDescent="0.2">
      <c r="A1626" s="79">
        <v>44700</v>
      </c>
      <c r="B1626" s="76">
        <v>44679</v>
      </c>
      <c r="C1626" s="80">
        <v>2</v>
      </c>
      <c r="D1626" s="81" t="s">
        <v>368</v>
      </c>
      <c r="E1626" s="81" t="s">
        <v>223</v>
      </c>
      <c r="F1626" s="81" t="s">
        <v>341</v>
      </c>
      <c r="G1626" s="81" t="s">
        <v>342</v>
      </c>
      <c r="H1626" s="81" t="s">
        <v>299</v>
      </c>
      <c r="I1626" s="81" t="s">
        <v>223</v>
      </c>
      <c r="J1626" s="81" t="s">
        <v>223</v>
      </c>
    </row>
    <row r="1627" spans="1:10" x14ac:dyDescent="0.2">
      <c r="A1627" s="79">
        <v>44700</v>
      </c>
      <c r="B1627" s="76">
        <v>44683</v>
      </c>
      <c r="C1627" s="80">
        <v>4</v>
      </c>
      <c r="D1627" s="81" t="s">
        <v>368</v>
      </c>
      <c r="E1627" s="81" t="s">
        <v>223</v>
      </c>
      <c r="F1627" s="81" t="s">
        <v>341</v>
      </c>
      <c r="G1627" s="81" t="s">
        <v>342</v>
      </c>
      <c r="H1627" s="81" t="s">
        <v>299</v>
      </c>
      <c r="I1627" s="81" t="s">
        <v>223</v>
      </c>
      <c r="J1627" s="81" t="s">
        <v>223</v>
      </c>
    </row>
    <row r="1628" spans="1:10" x14ac:dyDescent="0.2">
      <c r="A1628" s="79">
        <v>44700</v>
      </c>
      <c r="B1628" s="76">
        <v>44684</v>
      </c>
      <c r="C1628" s="80">
        <v>1</v>
      </c>
      <c r="D1628" s="81" t="s">
        <v>368</v>
      </c>
      <c r="E1628" s="81" t="s">
        <v>223</v>
      </c>
      <c r="F1628" s="81" t="s">
        <v>341</v>
      </c>
      <c r="G1628" s="81" t="s">
        <v>342</v>
      </c>
      <c r="H1628" s="81" t="s">
        <v>299</v>
      </c>
      <c r="I1628" s="81" t="s">
        <v>223</v>
      </c>
      <c r="J1628" s="81" t="s">
        <v>223</v>
      </c>
    </row>
    <row r="1629" spans="1:10" x14ac:dyDescent="0.2">
      <c r="A1629" s="79">
        <v>44700</v>
      </c>
      <c r="B1629" s="76">
        <v>44686</v>
      </c>
      <c r="C1629" s="80">
        <v>2</v>
      </c>
      <c r="D1629" s="81" t="s">
        <v>368</v>
      </c>
      <c r="E1629" s="81" t="s">
        <v>223</v>
      </c>
      <c r="F1629" s="81" t="s">
        <v>341</v>
      </c>
      <c r="G1629" s="81" t="s">
        <v>342</v>
      </c>
      <c r="H1629" s="81" t="s">
        <v>299</v>
      </c>
      <c r="I1629" s="81" t="s">
        <v>223</v>
      </c>
      <c r="J1629" s="81" t="s">
        <v>223</v>
      </c>
    </row>
    <row r="1630" spans="1:10" x14ac:dyDescent="0.2">
      <c r="A1630" s="79">
        <v>44704</v>
      </c>
      <c r="B1630" s="76">
        <v>44699</v>
      </c>
      <c r="C1630" s="80">
        <v>-2</v>
      </c>
      <c r="D1630" s="81" t="s">
        <v>368</v>
      </c>
      <c r="E1630" s="81" t="s">
        <v>223</v>
      </c>
      <c r="F1630" s="81" t="s">
        <v>341</v>
      </c>
      <c r="G1630" s="81" t="s">
        <v>342</v>
      </c>
      <c r="H1630" s="81" t="s">
        <v>299</v>
      </c>
      <c r="I1630" s="81" t="s">
        <v>223</v>
      </c>
      <c r="J1630" s="81" t="s">
        <v>223</v>
      </c>
    </row>
    <row r="1631" spans="1:10" x14ac:dyDescent="0.2">
      <c r="A1631" s="79">
        <v>44700</v>
      </c>
      <c r="B1631" s="82"/>
      <c r="C1631" s="80">
        <v>2</v>
      </c>
      <c r="D1631" s="81" t="s">
        <v>368</v>
      </c>
      <c r="E1631" s="81" t="s">
        <v>223</v>
      </c>
      <c r="F1631" s="81" t="s">
        <v>341</v>
      </c>
      <c r="G1631" s="81" t="s">
        <v>342</v>
      </c>
      <c r="H1631" s="81" t="s">
        <v>299</v>
      </c>
      <c r="I1631" s="81" t="s">
        <v>223</v>
      </c>
      <c r="J1631" s="81" t="s">
        <v>223</v>
      </c>
    </row>
    <row r="1632" spans="1:10" x14ac:dyDescent="0.2">
      <c r="A1632" s="79">
        <v>44704</v>
      </c>
      <c r="B1632" s="82">
        <v>44699</v>
      </c>
      <c r="C1632" s="80">
        <v>2</v>
      </c>
      <c r="D1632" s="81" t="s">
        <v>368</v>
      </c>
      <c r="E1632" s="81" t="s">
        <v>223</v>
      </c>
      <c r="F1632" s="81" t="s">
        <v>341</v>
      </c>
      <c r="G1632" s="81" t="s">
        <v>342</v>
      </c>
      <c r="H1632" s="81" t="s">
        <v>299</v>
      </c>
      <c r="I1632" s="81" t="s">
        <v>223</v>
      </c>
      <c r="J1632" s="81" t="s">
        <v>223</v>
      </c>
    </row>
    <row r="1633" spans="1:10" x14ac:dyDescent="0.2">
      <c r="A1633" s="79">
        <v>44757</v>
      </c>
      <c r="B1633" s="76">
        <v>44747</v>
      </c>
      <c r="C1633" s="80">
        <v>2</v>
      </c>
      <c r="D1633" s="81" t="s">
        <v>368</v>
      </c>
      <c r="E1633" s="81" t="s">
        <v>223</v>
      </c>
      <c r="F1633" s="81" t="s">
        <v>341</v>
      </c>
      <c r="G1633" s="81" t="s">
        <v>342</v>
      </c>
      <c r="H1633" s="81" t="s">
        <v>299</v>
      </c>
      <c r="I1633" s="81" t="s">
        <v>223</v>
      </c>
      <c r="J1633" s="81" t="s">
        <v>223</v>
      </c>
    </row>
    <row r="1634" spans="1:10" x14ac:dyDescent="0.2">
      <c r="A1634" s="79">
        <v>44757</v>
      </c>
      <c r="B1634" s="76">
        <v>44749</v>
      </c>
      <c r="C1634" s="80">
        <v>1</v>
      </c>
      <c r="D1634" s="81" t="s">
        <v>368</v>
      </c>
      <c r="E1634" s="81" t="s">
        <v>223</v>
      </c>
      <c r="F1634" s="81" t="s">
        <v>341</v>
      </c>
      <c r="G1634" s="81" t="s">
        <v>342</v>
      </c>
      <c r="H1634" s="81" t="s">
        <v>299</v>
      </c>
      <c r="I1634" s="81" t="s">
        <v>223</v>
      </c>
      <c r="J1634" s="81" t="s">
        <v>223</v>
      </c>
    </row>
    <row r="1635" spans="1:10" x14ac:dyDescent="0.2">
      <c r="A1635" s="79">
        <v>44774</v>
      </c>
      <c r="B1635" s="76">
        <v>44761</v>
      </c>
      <c r="C1635" s="80">
        <v>1</v>
      </c>
      <c r="D1635" s="81" t="s">
        <v>368</v>
      </c>
      <c r="E1635" s="81" t="s">
        <v>223</v>
      </c>
      <c r="F1635" s="81" t="s">
        <v>341</v>
      </c>
      <c r="G1635" s="81" t="s">
        <v>342</v>
      </c>
      <c r="H1635" s="81" t="s">
        <v>299</v>
      </c>
      <c r="I1635" s="81" t="s">
        <v>223</v>
      </c>
      <c r="J1635" s="81" t="s">
        <v>223</v>
      </c>
    </row>
    <row r="1636" spans="1:10" x14ac:dyDescent="0.2">
      <c r="A1636" s="79">
        <v>44774</v>
      </c>
      <c r="B1636" s="76">
        <v>44763</v>
      </c>
      <c r="C1636" s="80">
        <v>1</v>
      </c>
      <c r="D1636" s="81" t="s">
        <v>368</v>
      </c>
      <c r="E1636" s="81" t="s">
        <v>223</v>
      </c>
      <c r="F1636" s="81" t="s">
        <v>341</v>
      </c>
      <c r="G1636" s="81" t="s">
        <v>342</v>
      </c>
      <c r="H1636" s="81" t="s">
        <v>299</v>
      </c>
      <c r="I1636" s="81" t="s">
        <v>223</v>
      </c>
      <c r="J1636" s="81" t="s">
        <v>223</v>
      </c>
    </row>
    <row r="1637" spans="1:10" x14ac:dyDescent="0.2">
      <c r="A1637" s="79">
        <v>44774</v>
      </c>
      <c r="B1637" s="76">
        <v>44771</v>
      </c>
      <c r="C1637" s="80">
        <v>2</v>
      </c>
      <c r="D1637" s="81" t="s">
        <v>368</v>
      </c>
      <c r="E1637" s="81" t="s">
        <v>223</v>
      </c>
      <c r="F1637" s="81" t="s">
        <v>341</v>
      </c>
      <c r="G1637" s="81" t="s">
        <v>342</v>
      </c>
      <c r="H1637" s="81" t="s">
        <v>299</v>
      </c>
      <c r="I1637" s="81" t="s">
        <v>223</v>
      </c>
      <c r="J1637" s="81" t="s">
        <v>223</v>
      </c>
    </row>
    <row r="1638" spans="1:10" x14ac:dyDescent="0.2">
      <c r="A1638" s="79">
        <v>44798</v>
      </c>
      <c r="B1638" s="76">
        <v>44775</v>
      </c>
      <c r="C1638" s="80">
        <v>1</v>
      </c>
      <c r="D1638" s="81" t="s">
        <v>368</v>
      </c>
      <c r="E1638" s="81" t="s">
        <v>223</v>
      </c>
      <c r="F1638" s="81" t="s">
        <v>341</v>
      </c>
      <c r="G1638" s="81" t="s">
        <v>342</v>
      </c>
      <c r="H1638" s="81" t="s">
        <v>299</v>
      </c>
      <c r="I1638" s="81" t="s">
        <v>223</v>
      </c>
      <c r="J1638" s="81" t="s">
        <v>223</v>
      </c>
    </row>
    <row r="1639" spans="1:10" x14ac:dyDescent="0.2">
      <c r="A1639" s="79">
        <v>44798</v>
      </c>
      <c r="B1639" s="76">
        <v>44781</v>
      </c>
      <c r="C1639" s="80">
        <v>1</v>
      </c>
      <c r="D1639" s="81" t="s">
        <v>368</v>
      </c>
      <c r="E1639" s="81" t="s">
        <v>223</v>
      </c>
      <c r="F1639" s="81" t="s">
        <v>341</v>
      </c>
      <c r="G1639" s="81" t="s">
        <v>342</v>
      </c>
      <c r="H1639" s="81" t="s">
        <v>299</v>
      </c>
      <c r="I1639" s="81" t="s">
        <v>223</v>
      </c>
      <c r="J1639" s="81" t="s">
        <v>223</v>
      </c>
    </row>
    <row r="1640" spans="1:10" x14ac:dyDescent="0.2">
      <c r="A1640" s="79">
        <v>44798</v>
      </c>
      <c r="B1640" s="76">
        <v>44783</v>
      </c>
      <c r="C1640" s="80">
        <v>1</v>
      </c>
      <c r="D1640" s="81" t="s">
        <v>368</v>
      </c>
      <c r="E1640" s="81" t="s">
        <v>223</v>
      </c>
      <c r="F1640" s="81" t="s">
        <v>341</v>
      </c>
      <c r="G1640" s="81" t="s">
        <v>342</v>
      </c>
      <c r="H1640" s="81" t="s">
        <v>299</v>
      </c>
      <c r="I1640" s="81" t="s">
        <v>223</v>
      </c>
      <c r="J1640" s="81" t="s">
        <v>223</v>
      </c>
    </row>
    <row r="1641" spans="1:10" x14ac:dyDescent="0.2">
      <c r="A1641" s="79">
        <v>44798</v>
      </c>
      <c r="B1641" s="76">
        <v>44788</v>
      </c>
      <c r="C1641" s="80">
        <v>1</v>
      </c>
      <c r="D1641" s="81" t="s">
        <v>368</v>
      </c>
      <c r="E1641" s="81" t="s">
        <v>223</v>
      </c>
      <c r="F1641" s="81" t="s">
        <v>341</v>
      </c>
      <c r="G1641" s="81" t="s">
        <v>342</v>
      </c>
      <c r="H1641" s="81" t="s">
        <v>299</v>
      </c>
      <c r="I1641" s="81" t="s">
        <v>223</v>
      </c>
      <c r="J1641" s="81" t="s">
        <v>223</v>
      </c>
    </row>
    <row r="1642" spans="1:10" x14ac:dyDescent="0.2">
      <c r="A1642" s="79">
        <v>44798</v>
      </c>
      <c r="B1642" s="76">
        <v>44790</v>
      </c>
      <c r="C1642" s="80">
        <v>1</v>
      </c>
      <c r="D1642" s="81" t="s">
        <v>368</v>
      </c>
      <c r="E1642" s="81" t="s">
        <v>223</v>
      </c>
      <c r="F1642" s="81" t="s">
        <v>341</v>
      </c>
      <c r="G1642" s="81" t="s">
        <v>342</v>
      </c>
      <c r="H1642" s="81" t="s">
        <v>299</v>
      </c>
      <c r="I1642" s="81" t="s">
        <v>223</v>
      </c>
      <c r="J1642" s="81" t="s">
        <v>223</v>
      </c>
    </row>
    <row r="1643" spans="1:10" x14ac:dyDescent="0.2">
      <c r="A1643" s="79">
        <v>44798</v>
      </c>
      <c r="B1643" s="76">
        <v>44792</v>
      </c>
      <c r="C1643" s="80">
        <v>1</v>
      </c>
      <c r="D1643" s="81" t="s">
        <v>368</v>
      </c>
      <c r="E1643" s="81" t="s">
        <v>223</v>
      </c>
      <c r="F1643" s="81" t="s">
        <v>341</v>
      </c>
      <c r="G1643" s="81" t="s">
        <v>342</v>
      </c>
      <c r="H1643" s="81" t="s">
        <v>299</v>
      </c>
      <c r="I1643" s="81" t="s">
        <v>223</v>
      </c>
      <c r="J1643" s="81" t="s">
        <v>223</v>
      </c>
    </row>
    <row r="1644" spans="1:10" x14ac:dyDescent="0.2">
      <c r="A1644" s="79">
        <v>44798</v>
      </c>
      <c r="B1644" s="76">
        <v>44795</v>
      </c>
      <c r="C1644" s="80">
        <v>1</v>
      </c>
      <c r="D1644" s="81" t="s">
        <v>368</v>
      </c>
      <c r="E1644" s="81" t="s">
        <v>223</v>
      </c>
      <c r="F1644" s="81" t="s">
        <v>341</v>
      </c>
      <c r="G1644" s="81" t="s">
        <v>342</v>
      </c>
      <c r="H1644" s="81" t="s">
        <v>299</v>
      </c>
      <c r="I1644" s="81" t="s">
        <v>223</v>
      </c>
      <c r="J1644" s="81" t="s">
        <v>223</v>
      </c>
    </row>
    <row r="1645" spans="1:10" x14ac:dyDescent="0.2">
      <c r="A1645" s="79">
        <v>44705</v>
      </c>
      <c r="B1645" s="76">
        <v>44693</v>
      </c>
      <c r="C1645" s="80">
        <v>1</v>
      </c>
      <c r="D1645" s="81" t="s">
        <v>343</v>
      </c>
      <c r="E1645" s="81" t="s">
        <v>223</v>
      </c>
      <c r="F1645" s="81" t="s">
        <v>344</v>
      </c>
      <c r="G1645" s="81" t="s">
        <v>345</v>
      </c>
      <c r="H1645" s="81" t="s">
        <v>310</v>
      </c>
      <c r="I1645" s="81" t="s">
        <v>223</v>
      </c>
      <c r="J1645" s="81" t="s">
        <v>223</v>
      </c>
    </row>
    <row r="1646" spans="1:10" x14ac:dyDescent="0.2">
      <c r="A1646" s="79">
        <v>44564</v>
      </c>
      <c r="B1646" s="76">
        <v>44564</v>
      </c>
      <c r="C1646" s="80">
        <v>8</v>
      </c>
      <c r="D1646" s="81" t="s">
        <v>350</v>
      </c>
      <c r="E1646" s="81" t="s">
        <v>223</v>
      </c>
      <c r="F1646" s="81" t="s">
        <v>351</v>
      </c>
      <c r="G1646" s="81" t="s">
        <v>352</v>
      </c>
      <c r="H1646" s="81" t="s">
        <v>301</v>
      </c>
      <c r="I1646" s="81" t="s">
        <v>223</v>
      </c>
      <c r="J1646" s="81" t="s">
        <v>223</v>
      </c>
    </row>
    <row r="1647" spans="1:10" x14ac:dyDescent="0.2">
      <c r="A1647" s="79">
        <v>44565</v>
      </c>
      <c r="B1647" s="76">
        <v>44565</v>
      </c>
      <c r="C1647" s="80">
        <v>1</v>
      </c>
      <c r="D1647" s="81" t="s">
        <v>350</v>
      </c>
      <c r="E1647" s="81" t="s">
        <v>223</v>
      </c>
      <c r="F1647" s="81" t="s">
        <v>351</v>
      </c>
      <c r="G1647" s="81" t="s">
        <v>352</v>
      </c>
      <c r="H1647" s="81" t="s">
        <v>301</v>
      </c>
      <c r="I1647" s="81" t="s">
        <v>223</v>
      </c>
      <c r="J1647" s="81" t="s">
        <v>223</v>
      </c>
    </row>
    <row r="1648" spans="1:10" x14ac:dyDescent="0.2">
      <c r="A1648" s="79">
        <v>44587</v>
      </c>
      <c r="B1648" s="76">
        <v>44579</v>
      </c>
      <c r="C1648" s="80">
        <v>1</v>
      </c>
      <c r="D1648" s="81" t="s">
        <v>350</v>
      </c>
      <c r="E1648" s="81" t="s">
        <v>223</v>
      </c>
      <c r="F1648" s="81" t="s">
        <v>351</v>
      </c>
      <c r="G1648" s="81" t="s">
        <v>352</v>
      </c>
      <c r="H1648" s="81" t="s">
        <v>301</v>
      </c>
      <c r="I1648" s="81" t="s">
        <v>223</v>
      </c>
      <c r="J1648" s="81" t="s">
        <v>223</v>
      </c>
    </row>
    <row r="1649" spans="1:10" x14ac:dyDescent="0.2">
      <c r="A1649" s="79">
        <v>44600</v>
      </c>
      <c r="B1649" s="76">
        <v>44599</v>
      </c>
      <c r="C1649" s="80">
        <v>4</v>
      </c>
      <c r="D1649" s="81" t="s">
        <v>350</v>
      </c>
      <c r="E1649" s="81" t="s">
        <v>223</v>
      </c>
      <c r="F1649" s="81" t="s">
        <v>351</v>
      </c>
      <c r="G1649" s="81" t="s">
        <v>352</v>
      </c>
      <c r="H1649" s="81" t="s">
        <v>301</v>
      </c>
      <c r="I1649" s="81" t="s">
        <v>223</v>
      </c>
      <c r="J1649" s="81" t="s">
        <v>223</v>
      </c>
    </row>
    <row r="1650" spans="1:10" x14ac:dyDescent="0.2">
      <c r="A1650" s="79">
        <v>44606</v>
      </c>
      <c r="B1650" s="76">
        <v>44606</v>
      </c>
      <c r="C1650" s="80">
        <v>4</v>
      </c>
      <c r="D1650" s="81" t="s">
        <v>350</v>
      </c>
      <c r="E1650" s="81" t="s">
        <v>223</v>
      </c>
      <c r="F1650" s="81" t="s">
        <v>351</v>
      </c>
      <c r="G1650" s="81" t="s">
        <v>352</v>
      </c>
      <c r="H1650" s="81" t="s">
        <v>301</v>
      </c>
      <c r="I1650" s="81" t="s">
        <v>223</v>
      </c>
      <c r="J1650" s="81" t="s">
        <v>223</v>
      </c>
    </row>
    <row r="1651" spans="1:10" x14ac:dyDescent="0.2">
      <c r="A1651" s="79">
        <v>44615</v>
      </c>
      <c r="B1651" s="76">
        <v>44614</v>
      </c>
      <c r="C1651" s="80">
        <v>0.5</v>
      </c>
      <c r="D1651" s="81" t="s">
        <v>350</v>
      </c>
      <c r="E1651" s="81" t="s">
        <v>223</v>
      </c>
      <c r="F1651" s="81" t="s">
        <v>351</v>
      </c>
      <c r="G1651" s="81" t="s">
        <v>352</v>
      </c>
      <c r="H1651" s="81" t="s">
        <v>301</v>
      </c>
      <c r="I1651" s="81" t="s">
        <v>223</v>
      </c>
      <c r="J1651" s="81" t="s">
        <v>223</v>
      </c>
    </row>
    <row r="1652" spans="1:10" x14ac:dyDescent="0.2">
      <c r="A1652" s="79">
        <v>44627</v>
      </c>
      <c r="B1652" s="76">
        <v>44620</v>
      </c>
      <c r="C1652" s="80">
        <v>0.5</v>
      </c>
      <c r="D1652" s="81" t="s">
        <v>350</v>
      </c>
      <c r="E1652" s="81" t="s">
        <v>223</v>
      </c>
      <c r="F1652" s="81" t="s">
        <v>351</v>
      </c>
      <c r="G1652" s="81" t="s">
        <v>352</v>
      </c>
      <c r="H1652" s="81" t="s">
        <v>301</v>
      </c>
      <c r="I1652" s="81" t="s">
        <v>223</v>
      </c>
      <c r="J1652" s="81" t="s">
        <v>223</v>
      </c>
    </row>
    <row r="1653" spans="1:10" x14ac:dyDescent="0.2">
      <c r="A1653" s="79">
        <v>44627</v>
      </c>
      <c r="B1653" s="82"/>
      <c r="C1653" s="80">
        <v>-1</v>
      </c>
      <c r="D1653" s="81" t="s">
        <v>350</v>
      </c>
      <c r="E1653" s="81" t="s">
        <v>223</v>
      </c>
      <c r="F1653" s="81" t="s">
        <v>351</v>
      </c>
      <c r="G1653" s="81" t="s">
        <v>352</v>
      </c>
      <c r="H1653" s="81" t="s">
        <v>301</v>
      </c>
      <c r="I1653" s="81" t="s">
        <v>223</v>
      </c>
      <c r="J1653" s="81" t="s">
        <v>223</v>
      </c>
    </row>
    <row r="1654" spans="1:10" x14ac:dyDescent="0.2">
      <c r="A1654" s="79">
        <v>44620</v>
      </c>
      <c r="B1654" s="82">
        <v>44620</v>
      </c>
      <c r="C1654" s="80">
        <v>1</v>
      </c>
      <c r="D1654" s="81" t="s">
        <v>350</v>
      </c>
      <c r="E1654" s="81" t="s">
        <v>223</v>
      </c>
      <c r="F1654" s="81" t="s">
        <v>351</v>
      </c>
      <c r="G1654" s="81" t="s">
        <v>352</v>
      </c>
      <c r="H1654" s="81" t="s">
        <v>301</v>
      </c>
      <c r="I1654" s="81" t="s">
        <v>223</v>
      </c>
      <c r="J1654" s="81" t="s">
        <v>223</v>
      </c>
    </row>
    <row r="1655" spans="1:10" x14ac:dyDescent="0.2">
      <c r="A1655" s="79">
        <v>44627</v>
      </c>
      <c r="B1655" s="76">
        <v>44627</v>
      </c>
      <c r="C1655" s="80">
        <v>0.5</v>
      </c>
      <c r="D1655" s="81" t="s">
        <v>350</v>
      </c>
      <c r="E1655" s="81" t="s">
        <v>223</v>
      </c>
      <c r="F1655" s="81" t="s">
        <v>351</v>
      </c>
      <c r="G1655" s="81" t="s">
        <v>352</v>
      </c>
      <c r="H1655" s="81" t="s">
        <v>301</v>
      </c>
      <c r="I1655" s="81" t="s">
        <v>223</v>
      </c>
      <c r="J1655" s="81" t="s">
        <v>223</v>
      </c>
    </row>
    <row r="1656" spans="1:10" x14ac:dyDescent="0.2">
      <c r="A1656" s="79">
        <v>44641</v>
      </c>
      <c r="B1656" s="76">
        <v>44634</v>
      </c>
      <c r="C1656" s="80">
        <v>0.5</v>
      </c>
      <c r="D1656" s="81" t="s">
        <v>350</v>
      </c>
      <c r="E1656" s="81" t="s">
        <v>223</v>
      </c>
      <c r="F1656" s="81" t="s">
        <v>351</v>
      </c>
      <c r="G1656" s="81" t="s">
        <v>352</v>
      </c>
      <c r="H1656" s="81" t="s">
        <v>301</v>
      </c>
      <c r="I1656" s="81" t="s">
        <v>223</v>
      </c>
      <c r="J1656" s="81" t="s">
        <v>223</v>
      </c>
    </row>
    <row r="1657" spans="1:10" x14ac:dyDescent="0.2">
      <c r="A1657" s="79">
        <v>44642</v>
      </c>
      <c r="B1657" s="76">
        <v>44642</v>
      </c>
      <c r="C1657" s="80">
        <v>0.5</v>
      </c>
      <c r="D1657" s="81" t="s">
        <v>350</v>
      </c>
      <c r="E1657" s="81" t="s">
        <v>223</v>
      </c>
      <c r="F1657" s="81" t="s">
        <v>351</v>
      </c>
      <c r="G1657" s="81" t="s">
        <v>352</v>
      </c>
      <c r="H1657" s="81" t="s">
        <v>301</v>
      </c>
      <c r="I1657" s="81" t="s">
        <v>223</v>
      </c>
      <c r="J1657" s="81" t="s">
        <v>223</v>
      </c>
    </row>
    <row r="1658" spans="1:10" x14ac:dyDescent="0.2">
      <c r="A1658" s="79">
        <v>44662</v>
      </c>
      <c r="B1658" s="76">
        <v>44648</v>
      </c>
      <c r="C1658" s="80">
        <v>8</v>
      </c>
      <c r="D1658" s="81" t="s">
        <v>350</v>
      </c>
      <c r="E1658" s="81" t="s">
        <v>223</v>
      </c>
      <c r="F1658" s="81" t="s">
        <v>351</v>
      </c>
      <c r="G1658" s="81" t="s">
        <v>352</v>
      </c>
      <c r="H1658" s="81" t="s">
        <v>301</v>
      </c>
      <c r="I1658" s="81" t="s">
        <v>223</v>
      </c>
      <c r="J1658" s="81" t="s">
        <v>223</v>
      </c>
    </row>
    <row r="1659" spans="1:10" x14ac:dyDescent="0.2">
      <c r="A1659" s="79">
        <v>44658</v>
      </c>
      <c r="B1659" s="82"/>
      <c r="C1659" s="80">
        <v>0.5</v>
      </c>
      <c r="D1659" s="81" t="s">
        <v>350</v>
      </c>
      <c r="E1659" s="81" t="s">
        <v>223</v>
      </c>
      <c r="F1659" s="81" t="s">
        <v>351</v>
      </c>
      <c r="G1659" s="81" t="s">
        <v>352</v>
      </c>
      <c r="H1659" s="81" t="s">
        <v>301</v>
      </c>
      <c r="I1659" s="81" t="s">
        <v>223</v>
      </c>
      <c r="J1659" s="81" t="s">
        <v>223</v>
      </c>
    </row>
    <row r="1660" spans="1:10" x14ac:dyDescent="0.2">
      <c r="A1660" s="79">
        <v>44662</v>
      </c>
      <c r="B1660" s="82">
        <v>44648</v>
      </c>
      <c r="C1660" s="80">
        <v>-0.5</v>
      </c>
      <c r="D1660" s="81" t="s">
        <v>350</v>
      </c>
      <c r="E1660" s="81" t="s">
        <v>223</v>
      </c>
      <c r="F1660" s="81" t="s">
        <v>351</v>
      </c>
      <c r="G1660" s="81" t="s">
        <v>352</v>
      </c>
      <c r="H1660" s="81" t="s">
        <v>301</v>
      </c>
      <c r="I1660" s="81" t="s">
        <v>223</v>
      </c>
      <c r="J1660" s="81" t="s">
        <v>223</v>
      </c>
    </row>
    <row r="1661" spans="1:10" x14ac:dyDescent="0.2">
      <c r="A1661" s="79">
        <v>44672</v>
      </c>
      <c r="B1661" s="76">
        <v>44662</v>
      </c>
      <c r="C1661" s="80">
        <v>0.5</v>
      </c>
      <c r="D1661" s="81" t="s">
        <v>350</v>
      </c>
      <c r="E1661" s="81" t="s">
        <v>223</v>
      </c>
      <c r="F1661" s="81" t="s">
        <v>351</v>
      </c>
      <c r="G1661" s="81" t="s">
        <v>352</v>
      </c>
      <c r="H1661" s="81" t="s">
        <v>301</v>
      </c>
      <c r="I1661" s="81" t="s">
        <v>223</v>
      </c>
      <c r="J1661" s="81" t="s">
        <v>223</v>
      </c>
    </row>
    <row r="1662" spans="1:10" x14ac:dyDescent="0.2">
      <c r="A1662" s="79">
        <v>44672</v>
      </c>
      <c r="B1662" s="76">
        <v>44669</v>
      </c>
      <c r="C1662" s="80">
        <v>0.5</v>
      </c>
      <c r="D1662" s="81" t="s">
        <v>350</v>
      </c>
      <c r="E1662" s="81" t="s">
        <v>223</v>
      </c>
      <c r="F1662" s="81" t="s">
        <v>351</v>
      </c>
      <c r="G1662" s="81" t="s">
        <v>352</v>
      </c>
      <c r="H1662" s="81" t="s">
        <v>301</v>
      </c>
      <c r="I1662" s="81" t="s">
        <v>223</v>
      </c>
      <c r="J1662" s="81" t="s">
        <v>223</v>
      </c>
    </row>
    <row r="1663" spans="1:10" x14ac:dyDescent="0.2">
      <c r="A1663" s="79">
        <v>44679</v>
      </c>
      <c r="B1663" s="76">
        <v>44676</v>
      </c>
      <c r="C1663" s="80">
        <v>0.5</v>
      </c>
      <c r="D1663" s="81" t="s">
        <v>350</v>
      </c>
      <c r="E1663" s="81" t="s">
        <v>223</v>
      </c>
      <c r="F1663" s="81" t="s">
        <v>351</v>
      </c>
      <c r="G1663" s="81" t="s">
        <v>352</v>
      </c>
      <c r="H1663" s="81" t="s">
        <v>301</v>
      </c>
      <c r="I1663" s="81" t="s">
        <v>223</v>
      </c>
      <c r="J1663" s="81" t="s">
        <v>223</v>
      </c>
    </row>
    <row r="1664" spans="1:10" x14ac:dyDescent="0.2">
      <c r="A1664" s="79">
        <v>44679</v>
      </c>
      <c r="B1664" s="76">
        <v>44678</v>
      </c>
      <c r="C1664" s="80">
        <v>8</v>
      </c>
      <c r="D1664" s="81" t="s">
        <v>350</v>
      </c>
      <c r="E1664" s="81" t="s">
        <v>223</v>
      </c>
      <c r="F1664" s="81" t="s">
        <v>351</v>
      </c>
      <c r="G1664" s="81" t="s">
        <v>352</v>
      </c>
      <c r="H1664" s="81" t="s">
        <v>301</v>
      </c>
      <c r="I1664" s="81" t="s">
        <v>223</v>
      </c>
      <c r="J1664" s="81" t="s">
        <v>223</v>
      </c>
    </row>
    <row r="1665" spans="1:10" x14ac:dyDescent="0.2">
      <c r="A1665" s="79">
        <v>44679</v>
      </c>
      <c r="B1665" s="76">
        <v>44679</v>
      </c>
      <c r="C1665" s="80">
        <v>8</v>
      </c>
      <c r="D1665" s="81" t="s">
        <v>350</v>
      </c>
      <c r="E1665" s="81" t="s">
        <v>223</v>
      </c>
      <c r="F1665" s="81" t="s">
        <v>351</v>
      </c>
      <c r="G1665" s="81" t="s">
        <v>352</v>
      </c>
      <c r="H1665" s="81" t="s">
        <v>301</v>
      </c>
      <c r="I1665" s="81" t="s">
        <v>223</v>
      </c>
      <c r="J1665" s="81" t="s">
        <v>223</v>
      </c>
    </row>
    <row r="1666" spans="1:10" x14ac:dyDescent="0.2">
      <c r="A1666" s="79">
        <v>44683</v>
      </c>
      <c r="B1666" s="76">
        <v>44680</v>
      </c>
      <c r="C1666" s="80">
        <v>4</v>
      </c>
      <c r="D1666" s="81" t="s">
        <v>350</v>
      </c>
      <c r="E1666" s="81" t="s">
        <v>223</v>
      </c>
      <c r="F1666" s="81" t="s">
        <v>351</v>
      </c>
      <c r="G1666" s="81" t="s">
        <v>352</v>
      </c>
      <c r="H1666" s="81" t="s">
        <v>301</v>
      </c>
      <c r="I1666" s="81" t="s">
        <v>223</v>
      </c>
      <c r="J1666" s="81" t="s">
        <v>223</v>
      </c>
    </row>
    <row r="1667" spans="1:10" x14ac:dyDescent="0.2">
      <c r="A1667" s="79">
        <v>44687</v>
      </c>
      <c r="B1667" s="82"/>
      <c r="C1667" s="80">
        <v>-4</v>
      </c>
      <c r="D1667" s="81" t="s">
        <v>350</v>
      </c>
      <c r="E1667" s="81" t="s">
        <v>223</v>
      </c>
      <c r="F1667" s="81" t="s">
        <v>351</v>
      </c>
      <c r="G1667" s="81" t="s">
        <v>352</v>
      </c>
      <c r="H1667" s="81" t="s">
        <v>301</v>
      </c>
      <c r="I1667" s="81" t="s">
        <v>223</v>
      </c>
      <c r="J1667" s="81" t="s">
        <v>223</v>
      </c>
    </row>
    <row r="1668" spans="1:10" x14ac:dyDescent="0.2">
      <c r="A1668" s="79">
        <v>44687</v>
      </c>
      <c r="B1668" s="82">
        <v>44680</v>
      </c>
      <c r="C1668" s="80">
        <v>2</v>
      </c>
      <c r="D1668" s="81" t="s">
        <v>350</v>
      </c>
      <c r="E1668" s="81" t="s">
        <v>223</v>
      </c>
      <c r="F1668" s="81" t="s">
        <v>351</v>
      </c>
      <c r="G1668" s="81" t="s">
        <v>352</v>
      </c>
      <c r="H1668" s="81" t="s">
        <v>301</v>
      </c>
      <c r="I1668" s="81" t="s">
        <v>223</v>
      </c>
      <c r="J1668" s="81" t="s">
        <v>223</v>
      </c>
    </row>
    <row r="1669" spans="1:10" x14ac:dyDescent="0.2">
      <c r="A1669" s="79">
        <v>44683</v>
      </c>
      <c r="B1669" s="76">
        <v>44683</v>
      </c>
      <c r="C1669" s="80">
        <v>4</v>
      </c>
      <c r="D1669" s="81" t="s">
        <v>350</v>
      </c>
      <c r="E1669" s="81" t="s">
        <v>223</v>
      </c>
      <c r="F1669" s="81" t="s">
        <v>351</v>
      </c>
      <c r="G1669" s="81" t="s">
        <v>352</v>
      </c>
      <c r="H1669" s="81" t="s">
        <v>301</v>
      </c>
      <c r="I1669" s="81" t="s">
        <v>223</v>
      </c>
      <c r="J1669" s="81" t="s">
        <v>223</v>
      </c>
    </row>
    <row r="1670" spans="1:10" x14ac:dyDescent="0.2">
      <c r="A1670" s="79">
        <v>44687</v>
      </c>
      <c r="B1670" s="82"/>
      <c r="C1670" s="80">
        <v>-4</v>
      </c>
      <c r="D1670" s="81" t="s">
        <v>350</v>
      </c>
      <c r="E1670" s="81" t="s">
        <v>223</v>
      </c>
      <c r="F1670" s="81" t="s">
        <v>351</v>
      </c>
      <c r="G1670" s="81" t="s">
        <v>352</v>
      </c>
      <c r="H1670" s="81" t="s">
        <v>301</v>
      </c>
      <c r="I1670" s="81" t="s">
        <v>223</v>
      </c>
      <c r="J1670" s="81" t="s">
        <v>223</v>
      </c>
    </row>
    <row r="1671" spans="1:10" x14ac:dyDescent="0.2">
      <c r="A1671" s="79">
        <v>44687</v>
      </c>
      <c r="B1671" s="82">
        <v>44683</v>
      </c>
      <c r="C1671" s="80">
        <v>2</v>
      </c>
      <c r="D1671" s="81" t="s">
        <v>350</v>
      </c>
      <c r="E1671" s="81" t="s">
        <v>223</v>
      </c>
      <c r="F1671" s="81" t="s">
        <v>351</v>
      </c>
      <c r="G1671" s="81" t="s">
        <v>352</v>
      </c>
      <c r="H1671" s="81" t="s">
        <v>301</v>
      </c>
      <c r="I1671" s="81" t="s">
        <v>223</v>
      </c>
      <c r="J1671" s="81" t="s">
        <v>223</v>
      </c>
    </row>
    <row r="1672" spans="1:10" x14ac:dyDescent="0.2">
      <c r="A1672" s="79">
        <v>44690</v>
      </c>
      <c r="B1672" s="76">
        <v>44690</v>
      </c>
      <c r="C1672" s="80">
        <v>0.5</v>
      </c>
      <c r="D1672" s="81" t="s">
        <v>350</v>
      </c>
      <c r="E1672" s="81" t="s">
        <v>223</v>
      </c>
      <c r="F1672" s="81" t="s">
        <v>351</v>
      </c>
      <c r="G1672" s="81" t="s">
        <v>352</v>
      </c>
      <c r="H1672" s="81" t="s">
        <v>301</v>
      </c>
      <c r="I1672" s="81" t="s">
        <v>223</v>
      </c>
      <c r="J1672" s="81" t="s">
        <v>223</v>
      </c>
    </row>
    <row r="1673" spans="1:10" x14ac:dyDescent="0.2">
      <c r="A1673" s="79">
        <v>44701</v>
      </c>
      <c r="B1673" s="76">
        <v>44697</v>
      </c>
      <c r="C1673" s="80">
        <v>0.5</v>
      </c>
      <c r="D1673" s="81" t="s">
        <v>350</v>
      </c>
      <c r="E1673" s="81" t="s">
        <v>223</v>
      </c>
      <c r="F1673" s="81" t="s">
        <v>351</v>
      </c>
      <c r="G1673" s="81" t="s">
        <v>352</v>
      </c>
      <c r="H1673" s="81" t="s">
        <v>301</v>
      </c>
      <c r="I1673" s="81" t="s">
        <v>223</v>
      </c>
      <c r="J1673" s="81" t="s">
        <v>223</v>
      </c>
    </row>
    <row r="1674" spans="1:10" x14ac:dyDescent="0.2">
      <c r="A1674" s="79">
        <v>44714</v>
      </c>
      <c r="B1674" s="76">
        <v>44705</v>
      </c>
      <c r="C1674" s="80">
        <v>6</v>
      </c>
      <c r="D1674" s="81" t="s">
        <v>350</v>
      </c>
      <c r="E1674" s="81" t="s">
        <v>223</v>
      </c>
      <c r="F1674" s="81" t="s">
        <v>351</v>
      </c>
      <c r="G1674" s="81" t="s">
        <v>352</v>
      </c>
      <c r="H1674" s="81" t="s">
        <v>301</v>
      </c>
      <c r="I1674" s="81" t="s">
        <v>223</v>
      </c>
      <c r="J1674" s="81" t="s">
        <v>223</v>
      </c>
    </row>
    <row r="1675" spans="1:10" x14ac:dyDescent="0.2">
      <c r="A1675" s="79">
        <v>44725</v>
      </c>
      <c r="B1675" s="76">
        <v>44725</v>
      </c>
      <c r="C1675" s="80">
        <v>2</v>
      </c>
      <c r="D1675" s="81" t="s">
        <v>350</v>
      </c>
      <c r="E1675" s="81" t="s">
        <v>223</v>
      </c>
      <c r="F1675" s="81" t="s">
        <v>351</v>
      </c>
      <c r="G1675" s="81" t="s">
        <v>352</v>
      </c>
      <c r="H1675" s="81" t="s">
        <v>301</v>
      </c>
      <c r="I1675" s="81" t="s">
        <v>223</v>
      </c>
      <c r="J1675" s="81" t="s">
        <v>223</v>
      </c>
    </row>
    <row r="1676" spans="1:10" x14ac:dyDescent="0.2">
      <c r="A1676" s="79">
        <v>44733</v>
      </c>
      <c r="B1676" s="76">
        <v>44727</v>
      </c>
      <c r="C1676" s="80">
        <v>3</v>
      </c>
      <c r="D1676" s="81" t="s">
        <v>350</v>
      </c>
      <c r="E1676" s="81" t="s">
        <v>223</v>
      </c>
      <c r="F1676" s="81" t="s">
        <v>351</v>
      </c>
      <c r="G1676" s="81" t="s">
        <v>352</v>
      </c>
      <c r="H1676" s="81" t="s">
        <v>301</v>
      </c>
      <c r="I1676" s="81" t="s">
        <v>223</v>
      </c>
      <c r="J1676" s="81" t="s">
        <v>223</v>
      </c>
    </row>
    <row r="1677" spans="1:10" x14ac:dyDescent="0.2">
      <c r="A1677" s="79">
        <v>44764</v>
      </c>
      <c r="B1677" s="76">
        <v>44763</v>
      </c>
      <c r="C1677" s="80">
        <v>4</v>
      </c>
      <c r="D1677" s="81" t="s">
        <v>350</v>
      </c>
      <c r="E1677" s="81" t="s">
        <v>223</v>
      </c>
      <c r="F1677" s="81" t="s">
        <v>351</v>
      </c>
      <c r="G1677" s="81" t="s">
        <v>352</v>
      </c>
      <c r="H1677" s="81" t="s">
        <v>301</v>
      </c>
      <c r="I1677" s="81" t="s">
        <v>223</v>
      </c>
      <c r="J1677" s="81" t="s">
        <v>223</v>
      </c>
    </row>
    <row r="1678" spans="1:10" x14ac:dyDescent="0.2">
      <c r="A1678" s="79">
        <v>44575</v>
      </c>
      <c r="B1678" s="76">
        <v>44574</v>
      </c>
      <c r="C1678" s="80">
        <v>0.5</v>
      </c>
      <c r="D1678" s="81" t="s">
        <v>350</v>
      </c>
      <c r="E1678" s="81" t="s">
        <v>223</v>
      </c>
      <c r="F1678" s="81" t="s">
        <v>351</v>
      </c>
      <c r="G1678" s="81" t="s">
        <v>352</v>
      </c>
      <c r="H1678" s="81" t="s">
        <v>301</v>
      </c>
      <c r="I1678" s="81" t="s">
        <v>223</v>
      </c>
      <c r="J1678" s="81" t="s">
        <v>223</v>
      </c>
    </row>
    <row r="1679" spans="1:10" x14ac:dyDescent="0.2">
      <c r="A1679" s="79">
        <v>44575</v>
      </c>
      <c r="B1679" s="76">
        <v>44575</v>
      </c>
      <c r="C1679" s="80">
        <v>0.5</v>
      </c>
      <c r="D1679" s="81" t="s">
        <v>350</v>
      </c>
      <c r="E1679" s="81" t="s">
        <v>223</v>
      </c>
      <c r="F1679" s="81" t="s">
        <v>351</v>
      </c>
      <c r="G1679" s="81" t="s">
        <v>352</v>
      </c>
      <c r="H1679" s="81" t="s">
        <v>301</v>
      </c>
      <c r="I1679" s="81" t="s">
        <v>223</v>
      </c>
      <c r="J1679" s="81" t="s">
        <v>223</v>
      </c>
    </row>
    <row r="1680" spans="1:10" x14ac:dyDescent="0.2">
      <c r="A1680" s="79">
        <v>44587</v>
      </c>
      <c r="B1680" s="76">
        <v>44581</v>
      </c>
      <c r="C1680" s="80">
        <v>0.5</v>
      </c>
      <c r="D1680" s="81" t="s">
        <v>350</v>
      </c>
      <c r="E1680" s="81" t="s">
        <v>223</v>
      </c>
      <c r="F1680" s="81" t="s">
        <v>351</v>
      </c>
      <c r="G1680" s="81" t="s">
        <v>352</v>
      </c>
      <c r="H1680" s="81" t="s">
        <v>301</v>
      </c>
      <c r="I1680" s="81" t="s">
        <v>223</v>
      </c>
      <c r="J1680" s="81" t="s">
        <v>223</v>
      </c>
    </row>
    <row r="1681" spans="1:10" x14ac:dyDescent="0.2">
      <c r="A1681" s="79">
        <v>44587</v>
      </c>
      <c r="B1681" s="76">
        <v>44582</v>
      </c>
      <c r="C1681" s="80">
        <v>1</v>
      </c>
      <c r="D1681" s="81" t="s">
        <v>350</v>
      </c>
      <c r="E1681" s="81" t="s">
        <v>223</v>
      </c>
      <c r="F1681" s="81" t="s">
        <v>351</v>
      </c>
      <c r="G1681" s="81" t="s">
        <v>352</v>
      </c>
      <c r="H1681" s="81" t="s">
        <v>301</v>
      </c>
      <c r="I1681" s="81" t="s">
        <v>223</v>
      </c>
      <c r="J1681" s="81" t="s">
        <v>223</v>
      </c>
    </row>
    <row r="1682" spans="1:10" x14ac:dyDescent="0.2">
      <c r="A1682" s="79">
        <v>44587</v>
      </c>
      <c r="B1682" s="76">
        <v>44585</v>
      </c>
      <c r="C1682" s="80">
        <v>0.5</v>
      </c>
      <c r="D1682" s="81" t="s">
        <v>350</v>
      </c>
      <c r="E1682" s="81" t="s">
        <v>223</v>
      </c>
      <c r="F1682" s="81" t="s">
        <v>351</v>
      </c>
      <c r="G1682" s="81" t="s">
        <v>352</v>
      </c>
      <c r="H1682" s="81" t="s">
        <v>301</v>
      </c>
      <c r="I1682" s="81" t="s">
        <v>223</v>
      </c>
      <c r="J1682" s="81" t="s">
        <v>223</v>
      </c>
    </row>
    <row r="1683" spans="1:10" x14ac:dyDescent="0.2">
      <c r="A1683" s="79">
        <v>44587</v>
      </c>
      <c r="B1683" s="76">
        <v>44586</v>
      </c>
      <c r="C1683" s="80">
        <v>0.5</v>
      </c>
      <c r="D1683" s="81" t="s">
        <v>350</v>
      </c>
      <c r="E1683" s="81" t="s">
        <v>223</v>
      </c>
      <c r="F1683" s="81" t="s">
        <v>351</v>
      </c>
      <c r="G1683" s="81" t="s">
        <v>352</v>
      </c>
      <c r="H1683" s="81" t="s">
        <v>301</v>
      </c>
      <c r="I1683" s="81" t="s">
        <v>223</v>
      </c>
      <c r="J1683" s="81" t="s">
        <v>223</v>
      </c>
    </row>
    <row r="1684" spans="1:10" x14ac:dyDescent="0.2">
      <c r="A1684" s="79">
        <v>44610</v>
      </c>
      <c r="B1684" s="76">
        <v>44595</v>
      </c>
      <c r="C1684" s="80">
        <v>1</v>
      </c>
      <c r="D1684" s="81" t="s">
        <v>350</v>
      </c>
      <c r="E1684" s="81" t="s">
        <v>223</v>
      </c>
      <c r="F1684" s="81" t="s">
        <v>351</v>
      </c>
      <c r="G1684" s="81" t="s">
        <v>352</v>
      </c>
      <c r="H1684" s="81" t="s">
        <v>301</v>
      </c>
      <c r="I1684" s="81" t="s">
        <v>223</v>
      </c>
      <c r="J1684" s="81" t="s">
        <v>223</v>
      </c>
    </row>
    <row r="1685" spans="1:10" x14ac:dyDescent="0.2">
      <c r="A1685" s="79">
        <v>44622</v>
      </c>
      <c r="B1685" s="76">
        <v>44613</v>
      </c>
      <c r="C1685" s="80">
        <v>1</v>
      </c>
      <c r="D1685" s="81" t="s">
        <v>350</v>
      </c>
      <c r="E1685" s="81" t="s">
        <v>223</v>
      </c>
      <c r="F1685" s="81" t="s">
        <v>351</v>
      </c>
      <c r="G1685" s="81" t="s">
        <v>352</v>
      </c>
      <c r="H1685" s="81" t="s">
        <v>301</v>
      </c>
      <c r="I1685" s="81" t="s">
        <v>223</v>
      </c>
      <c r="J1685" s="81" t="s">
        <v>223</v>
      </c>
    </row>
    <row r="1686" spans="1:10" x14ac:dyDescent="0.2">
      <c r="A1686" s="79">
        <v>44622</v>
      </c>
      <c r="B1686" s="76">
        <v>44615</v>
      </c>
      <c r="C1686" s="80">
        <v>0.5</v>
      </c>
      <c r="D1686" s="81" t="s">
        <v>350</v>
      </c>
      <c r="E1686" s="81" t="s">
        <v>223</v>
      </c>
      <c r="F1686" s="81" t="s">
        <v>351</v>
      </c>
      <c r="G1686" s="81" t="s">
        <v>352</v>
      </c>
      <c r="H1686" s="81" t="s">
        <v>301</v>
      </c>
      <c r="I1686" s="81" t="s">
        <v>223</v>
      </c>
      <c r="J1686" s="81" t="s">
        <v>223</v>
      </c>
    </row>
    <row r="1687" spans="1:10" x14ac:dyDescent="0.2">
      <c r="A1687" s="79">
        <v>44622</v>
      </c>
      <c r="B1687" s="76">
        <v>44617</v>
      </c>
      <c r="C1687" s="80">
        <v>0.5</v>
      </c>
      <c r="D1687" s="81" t="s">
        <v>350</v>
      </c>
      <c r="E1687" s="81" t="s">
        <v>223</v>
      </c>
      <c r="F1687" s="81" t="s">
        <v>351</v>
      </c>
      <c r="G1687" s="81" t="s">
        <v>352</v>
      </c>
      <c r="H1687" s="81" t="s">
        <v>301</v>
      </c>
      <c r="I1687" s="81" t="s">
        <v>223</v>
      </c>
      <c r="J1687" s="81" t="s">
        <v>223</v>
      </c>
    </row>
    <row r="1688" spans="1:10" x14ac:dyDescent="0.2">
      <c r="A1688" s="79">
        <v>44622</v>
      </c>
      <c r="B1688" s="76">
        <v>44620</v>
      </c>
      <c r="C1688" s="80">
        <v>0.5</v>
      </c>
      <c r="D1688" s="81" t="s">
        <v>350</v>
      </c>
      <c r="E1688" s="81" t="s">
        <v>223</v>
      </c>
      <c r="F1688" s="81" t="s">
        <v>351</v>
      </c>
      <c r="G1688" s="81" t="s">
        <v>352</v>
      </c>
      <c r="H1688" s="81" t="s">
        <v>301</v>
      </c>
      <c r="I1688" s="81" t="s">
        <v>223</v>
      </c>
      <c r="J1688" s="81" t="s">
        <v>223</v>
      </c>
    </row>
    <row r="1689" spans="1:10" x14ac:dyDescent="0.2">
      <c r="A1689" s="79">
        <v>44622</v>
      </c>
      <c r="B1689" s="76">
        <v>44621</v>
      </c>
      <c r="C1689" s="80">
        <v>0.5</v>
      </c>
      <c r="D1689" s="81" t="s">
        <v>350</v>
      </c>
      <c r="E1689" s="81" t="s">
        <v>223</v>
      </c>
      <c r="F1689" s="81" t="s">
        <v>351</v>
      </c>
      <c r="G1689" s="81" t="s">
        <v>352</v>
      </c>
      <c r="H1689" s="81" t="s">
        <v>301</v>
      </c>
      <c r="I1689" s="81" t="s">
        <v>223</v>
      </c>
      <c r="J1689" s="81" t="s">
        <v>223</v>
      </c>
    </row>
    <row r="1690" spans="1:10" x14ac:dyDescent="0.2">
      <c r="A1690" s="79">
        <v>44638</v>
      </c>
      <c r="B1690" s="76">
        <v>44623</v>
      </c>
      <c r="C1690" s="80">
        <v>0.5</v>
      </c>
      <c r="D1690" s="81" t="s">
        <v>350</v>
      </c>
      <c r="E1690" s="81" t="s">
        <v>223</v>
      </c>
      <c r="F1690" s="81" t="s">
        <v>351</v>
      </c>
      <c r="G1690" s="81" t="s">
        <v>352</v>
      </c>
      <c r="H1690" s="81" t="s">
        <v>301</v>
      </c>
      <c r="I1690" s="81" t="s">
        <v>223</v>
      </c>
      <c r="J1690" s="81" t="s">
        <v>223</v>
      </c>
    </row>
    <row r="1691" spans="1:10" x14ac:dyDescent="0.2">
      <c r="A1691" s="79">
        <v>44638</v>
      </c>
      <c r="B1691" s="76">
        <v>44627</v>
      </c>
      <c r="C1691" s="80">
        <v>1</v>
      </c>
      <c r="D1691" s="81" t="s">
        <v>350</v>
      </c>
      <c r="E1691" s="81" t="s">
        <v>223</v>
      </c>
      <c r="F1691" s="81" t="s">
        <v>351</v>
      </c>
      <c r="G1691" s="81" t="s">
        <v>352</v>
      </c>
      <c r="H1691" s="81" t="s">
        <v>301</v>
      </c>
      <c r="I1691" s="81" t="s">
        <v>223</v>
      </c>
      <c r="J1691" s="81" t="s">
        <v>223</v>
      </c>
    </row>
    <row r="1692" spans="1:10" x14ac:dyDescent="0.2">
      <c r="A1692" s="79">
        <v>44638</v>
      </c>
      <c r="B1692" s="76">
        <v>44629</v>
      </c>
      <c r="C1692" s="80">
        <v>2</v>
      </c>
      <c r="D1692" s="81" t="s">
        <v>350</v>
      </c>
      <c r="E1692" s="81" t="s">
        <v>223</v>
      </c>
      <c r="F1692" s="81" t="s">
        <v>351</v>
      </c>
      <c r="G1692" s="81" t="s">
        <v>352</v>
      </c>
      <c r="H1692" s="81" t="s">
        <v>301</v>
      </c>
      <c r="I1692" s="81" t="s">
        <v>223</v>
      </c>
      <c r="J1692" s="81" t="s">
        <v>223</v>
      </c>
    </row>
    <row r="1693" spans="1:10" x14ac:dyDescent="0.2">
      <c r="A1693" s="79">
        <v>44638</v>
      </c>
      <c r="B1693" s="76">
        <v>44634</v>
      </c>
      <c r="C1693" s="80">
        <v>0.5</v>
      </c>
      <c r="D1693" s="81" t="s">
        <v>350</v>
      </c>
      <c r="E1693" s="81" t="s">
        <v>223</v>
      </c>
      <c r="F1693" s="81" t="s">
        <v>351</v>
      </c>
      <c r="G1693" s="81" t="s">
        <v>352</v>
      </c>
      <c r="H1693" s="81" t="s">
        <v>301</v>
      </c>
      <c r="I1693" s="81" t="s">
        <v>223</v>
      </c>
      <c r="J1693" s="81" t="s">
        <v>223</v>
      </c>
    </row>
    <row r="1694" spans="1:10" x14ac:dyDescent="0.2">
      <c r="A1694" s="79">
        <v>44638</v>
      </c>
      <c r="B1694" s="76">
        <v>44635</v>
      </c>
      <c r="C1694" s="80">
        <v>1</v>
      </c>
      <c r="D1694" s="81" t="s">
        <v>350</v>
      </c>
      <c r="E1694" s="81" t="s">
        <v>223</v>
      </c>
      <c r="F1694" s="81" t="s">
        <v>351</v>
      </c>
      <c r="G1694" s="81" t="s">
        <v>352</v>
      </c>
      <c r="H1694" s="81" t="s">
        <v>301</v>
      </c>
      <c r="I1694" s="81" t="s">
        <v>223</v>
      </c>
      <c r="J1694" s="81" t="s">
        <v>223</v>
      </c>
    </row>
    <row r="1695" spans="1:10" x14ac:dyDescent="0.2">
      <c r="A1695" s="79">
        <v>44638</v>
      </c>
      <c r="B1695" s="76">
        <v>44636</v>
      </c>
      <c r="C1695" s="80">
        <v>1</v>
      </c>
      <c r="D1695" s="81" t="s">
        <v>350</v>
      </c>
      <c r="E1695" s="81" t="s">
        <v>223</v>
      </c>
      <c r="F1695" s="81" t="s">
        <v>351</v>
      </c>
      <c r="G1695" s="81" t="s">
        <v>352</v>
      </c>
      <c r="H1695" s="81" t="s">
        <v>301</v>
      </c>
      <c r="I1695" s="81" t="s">
        <v>223</v>
      </c>
      <c r="J1695" s="81" t="s">
        <v>223</v>
      </c>
    </row>
    <row r="1696" spans="1:10" x14ac:dyDescent="0.2">
      <c r="A1696" s="79">
        <v>44638</v>
      </c>
      <c r="B1696" s="76">
        <v>44637</v>
      </c>
      <c r="C1696" s="80">
        <v>0.5</v>
      </c>
      <c r="D1696" s="81" t="s">
        <v>350</v>
      </c>
      <c r="E1696" s="81" t="s">
        <v>223</v>
      </c>
      <c r="F1696" s="81" t="s">
        <v>351</v>
      </c>
      <c r="G1696" s="81" t="s">
        <v>352</v>
      </c>
      <c r="H1696" s="81" t="s">
        <v>301</v>
      </c>
      <c r="I1696" s="81" t="s">
        <v>223</v>
      </c>
      <c r="J1696" s="81" t="s">
        <v>223</v>
      </c>
    </row>
    <row r="1697" spans="1:10" x14ac:dyDescent="0.2">
      <c r="A1697" s="79">
        <v>44642</v>
      </c>
      <c r="B1697" s="76">
        <v>44642</v>
      </c>
      <c r="C1697" s="80">
        <v>1.5</v>
      </c>
      <c r="D1697" s="81" t="s">
        <v>350</v>
      </c>
      <c r="E1697" s="81" t="s">
        <v>223</v>
      </c>
      <c r="F1697" s="81" t="s">
        <v>351</v>
      </c>
      <c r="G1697" s="81" t="s">
        <v>352</v>
      </c>
      <c r="H1697" s="81" t="s">
        <v>301</v>
      </c>
      <c r="I1697" s="81" t="s">
        <v>223</v>
      </c>
      <c r="J1697" s="81" t="s">
        <v>223</v>
      </c>
    </row>
    <row r="1698" spans="1:10" x14ac:dyDescent="0.2">
      <c r="A1698" s="79">
        <v>44644</v>
      </c>
      <c r="B1698" s="76">
        <v>44644</v>
      </c>
      <c r="C1698" s="80">
        <v>0.5</v>
      </c>
      <c r="D1698" s="81" t="s">
        <v>350</v>
      </c>
      <c r="E1698" s="81" t="s">
        <v>223</v>
      </c>
      <c r="F1698" s="81" t="s">
        <v>351</v>
      </c>
      <c r="G1698" s="81" t="s">
        <v>352</v>
      </c>
      <c r="H1698" s="81" t="s">
        <v>301</v>
      </c>
      <c r="I1698" s="81" t="s">
        <v>223</v>
      </c>
      <c r="J1698" s="81" t="s">
        <v>223</v>
      </c>
    </row>
    <row r="1699" spans="1:10" x14ac:dyDescent="0.2">
      <c r="A1699" s="79">
        <v>44650</v>
      </c>
      <c r="B1699" s="76">
        <v>44648</v>
      </c>
      <c r="C1699" s="80">
        <v>1</v>
      </c>
      <c r="D1699" s="81" t="s">
        <v>350</v>
      </c>
      <c r="E1699" s="81" t="s">
        <v>223</v>
      </c>
      <c r="F1699" s="81" t="s">
        <v>351</v>
      </c>
      <c r="G1699" s="81" t="s">
        <v>352</v>
      </c>
      <c r="H1699" s="81" t="s">
        <v>301</v>
      </c>
      <c r="I1699" s="81" t="s">
        <v>223</v>
      </c>
      <c r="J1699" s="81" t="s">
        <v>223</v>
      </c>
    </row>
    <row r="1700" spans="1:10" x14ac:dyDescent="0.2">
      <c r="A1700" s="79">
        <v>44650</v>
      </c>
      <c r="B1700" s="76">
        <v>44649</v>
      </c>
      <c r="C1700" s="80">
        <v>2</v>
      </c>
      <c r="D1700" s="81" t="s">
        <v>350</v>
      </c>
      <c r="E1700" s="81" t="s">
        <v>223</v>
      </c>
      <c r="F1700" s="81" t="s">
        <v>351</v>
      </c>
      <c r="G1700" s="81" t="s">
        <v>352</v>
      </c>
      <c r="H1700" s="81" t="s">
        <v>301</v>
      </c>
      <c r="I1700" s="81" t="s">
        <v>223</v>
      </c>
      <c r="J1700" s="81" t="s">
        <v>223</v>
      </c>
    </row>
    <row r="1701" spans="1:10" x14ac:dyDescent="0.2">
      <c r="A1701" s="79">
        <v>44650</v>
      </c>
      <c r="B1701" s="76">
        <v>44650</v>
      </c>
      <c r="C1701" s="80">
        <v>1</v>
      </c>
      <c r="D1701" s="81" t="s">
        <v>350</v>
      </c>
      <c r="E1701" s="81" t="s">
        <v>223</v>
      </c>
      <c r="F1701" s="81" t="s">
        <v>351</v>
      </c>
      <c r="G1701" s="81" t="s">
        <v>352</v>
      </c>
      <c r="H1701" s="81" t="s">
        <v>301</v>
      </c>
      <c r="I1701" s="81" t="s">
        <v>223</v>
      </c>
      <c r="J1701" s="81" t="s">
        <v>223</v>
      </c>
    </row>
    <row r="1702" spans="1:10" x14ac:dyDescent="0.2">
      <c r="A1702" s="79">
        <v>44683</v>
      </c>
      <c r="B1702" s="76">
        <v>44658</v>
      </c>
      <c r="C1702" s="80">
        <v>0.5</v>
      </c>
      <c r="D1702" s="81" t="s">
        <v>350</v>
      </c>
      <c r="E1702" s="81" t="s">
        <v>223</v>
      </c>
      <c r="F1702" s="81" t="s">
        <v>351</v>
      </c>
      <c r="G1702" s="81" t="s">
        <v>352</v>
      </c>
      <c r="H1702" s="81" t="s">
        <v>301</v>
      </c>
      <c r="I1702" s="81" t="s">
        <v>223</v>
      </c>
      <c r="J1702" s="81" t="s">
        <v>223</v>
      </c>
    </row>
    <row r="1703" spans="1:10" x14ac:dyDescent="0.2">
      <c r="A1703" s="79">
        <v>44683</v>
      </c>
      <c r="B1703" s="76">
        <v>44662</v>
      </c>
      <c r="C1703" s="80">
        <v>0.5</v>
      </c>
      <c r="D1703" s="81" t="s">
        <v>350</v>
      </c>
      <c r="E1703" s="81" t="s">
        <v>223</v>
      </c>
      <c r="F1703" s="81" t="s">
        <v>351</v>
      </c>
      <c r="G1703" s="81" t="s">
        <v>352</v>
      </c>
      <c r="H1703" s="81" t="s">
        <v>301</v>
      </c>
      <c r="I1703" s="81" t="s">
        <v>223</v>
      </c>
      <c r="J1703" s="81" t="s">
        <v>223</v>
      </c>
    </row>
    <row r="1704" spans="1:10" x14ac:dyDescent="0.2">
      <c r="A1704" s="79">
        <v>44683</v>
      </c>
      <c r="B1704" s="76">
        <v>44665</v>
      </c>
      <c r="C1704" s="80">
        <v>0.5</v>
      </c>
      <c r="D1704" s="81" t="s">
        <v>350</v>
      </c>
      <c r="E1704" s="81" t="s">
        <v>223</v>
      </c>
      <c r="F1704" s="81" t="s">
        <v>351</v>
      </c>
      <c r="G1704" s="81" t="s">
        <v>352</v>
      </c>
      <c r="H1704" s="81" t="s">
        <v>301</v>
      </c>
      <c r="I1704" s="81" t="s">
        <v>223</v>
      </c>
      <c r="J1704" s="81" t="s">
        <v>223</v>
      </c>
    </row>
    <row r="1705" spans="1:10" x14ac:dyDescent="0.2">
      <c r="A1705" s="79">
        <v>44683</v>
      </c>
      <c r="B1705" s="76">
        <v>44669</v>
      </c>
      <c r="C1705" s="80">
        <v>1</v>
      </c>
      <c r="D1705" s="81" t="s">
        <v>350</v>
      </c>
      <c r="E1705" s="81" t="s">
        <v>223</v>
      </c>
      <c r="F1705" s="81" t="s">
        <v>351</v>
      </c>
      <c r="G1705" s="81" t="s">
        <v>352</v>
      </c>
      <c r="H1705" s="81" t="s">
        <v>301</v>
      </c>
      <c r="I1705" s="81" t="s">
        <v>223</v>
      </c>
      <c r="J1705" s="81" t="s">
        <v>223</v>
      </c>
    </row>
    <row r="1706" spans="1:10" x14ac:dyDescent="0.2">
      <c r="A1706" s="79">
        <v>44683</v>
      </c>
      <c r="B1706" s="76">
        <v>44672</v>
      </c>
      <c r="C1706" s="80">
        <v>0.5</v>
      </c>
      <c r="D1706" s="81" t="s">
        <v>350</v>
      </c>
      <c r="E1706" s="81" t="s">
        <v>223</v>
      </c>
      <c r="F1706" s="81" t="s">
        <v>351</v>
      </c>
      <c r="G1706" s="81" t="s">
        <v>352</v>
      </c>
      <c r="H1706" s="81" t="s">
        <v>301</v>
      </c>
      <c r="I1706" s="81" t="s">
        <v>223</v>
      </c>
      <c r="J1706" s="81" t="s">
        <v>223</v>
      </c>
    </row>
    <row r="1707" spans="1:10" x14ac:dyDescent="0.2">
      <c r="A1707" s="79">
        <v>44683</v>
      </c>
      <c r="B1707" s="76">
        <v>44676</v>
      </c>
      <c r="C1707" s="80">
        <v>0.5</v>
      </c>
      <c r="D1707" s="81" t="s">
        <v>350</v>
      </c>
      <c r="E1707" s="81" t="s">
        <v>223</v>
      </c>
      <c r="F1707" s="81" t="s">
        <v>351</v>
      </c>
      <c r="G1707" s="81" t="s">
        <v>352</v>
      </c>
      <c r="H1707" s="81" t="s">
        <v>301</v>
      </c>
      <c r="I1707" s="81" t="s">
        <v>223</v>
      </c>
      <c r="J1707" s="81" t="s">
        <v>223</v>
      </c>
    </row>
    <row r="1708" spans="1:10" x14ac:dyDescent="0.2">
      <c r="A1708" s="79">
        <v>44683</v>
      </c>
      <c r="B1708" s="76">
        <v>44678</v>
      </c>
      <c r="C1708" s="80">
        <v>1</v>
      </c>
      <c r="D1708" s="81" t="s">
        <v>350</v>
      </c>
      <c r="E1708" s="81" t="s">
        <v>223</v>
      </c>
      <c r="F1708" s="81" t="s">
        <v>351</v>
      </c>
      <c r="G1708" s="81" t="s">
        <v>352</v>
      </c>
      <c r="H1708" s="81" t="s">
        <v>301</v>
      </c>
      <c r="I1708" s="81" t="s">
        <v>223</v>
      </c>
      <c r="J1708" s="81" t="s">
        <v>223</v>
      </c>
    </row>
    <row r="1709" spans="1:10" x14ac:dyDescent="0.2">
      <c r="A1709" s="79">
        <v>44683</v>
      </c>
      <c r="B1709" s="76">
        <v>44679</v>
      </c>
      <c r="C1709" s="80">
        <v>1</v>
      </c>
      <c r="D1709" s="81" t="s">
        <v>350</v>
      </c>
      <c r="E1709" s="81" t="s">
        <v>223</v>
      </c>
      <c r="F1709" s="81" t="s">
        <v>351</v>
      </c>
      <c r="G1709" s="81" t="s">
        <v>352</v>
      </c>
      <c r="H1709" s="81" t="s">
        <v>301</v>
      </c>
      <c r="I1709" s="81" t="s">
        <v>223</v>
      </c>
      <c r="J1709" s="81" t="s">
        <v>223</v>
      </c>
    </row>
    <row r="1710" spans="1:10" x14ac:dyDescent="0.2">
      <c r="A1710" s="79">
        <v>44683</v>
      </c>
      <c r="B1710" s="76">
        <v>44680</v>
      </c>
      <c r="C1710" s="80">
        <v>1</v>
      </c>
      <c r="D1710" s="81" t="s">
        <v>350</v>
      </c>
      <c r="E1710" s="81" t="s">
        <v>223</v>
      </c>
      <c r="F1710" s="81" t="s">
        <v>351</v>
      </c>
      <c r="G1710" s="81" t="s">
        <v>352</v>
      </c>
      <c r="H1710" s="81" t="s">
        <v>301</v>
      </c>
      <c r="I1710" s="81" t="s">
        <v>223</v>
      </c>
      <c r="J1710" s="81" t="s">
        <v>223</v>
      </c>
    </row>
    <row r="1711" spans="1:10" x14ac:dyDescent="0.2">
      <c r="A1711" s="79">
        <v>44687</v>
      </c>
      <c r="B1711" s="76">
        <v>44685</v>
      </c>
      <c r="C1711" s="80">
        <v>8</v>
      </c>
      <c r="D1711" s="81" t="s">
        <v>350</v>
      </c>
      <c r="E1711" s="81" t="s">
        <v>223</v>
      </c>
      <c r="F1711" s="81" t="s">
        <v>351</v>
      </c>
      <c r="G1711" s="81" t="s">
        <v>352</v>
      </c>
      <c r="H1711" s="81" t="s">
        <v>301</v>
      </c>
      <c r="I1711" s="81" t="s">
        <v>223</v>
      </c>
      <c r="J1711" s="81" t="s">
        <v>223</v>
      </c>
    </row>
    <row r="1712" spans="1:10" x14ac:dyDescent="0.2">
      <c r="A1712" s="79">
        <v>44687</v>
      </c>
      <c r="B1712" s="76">
        <v>44686</v>
      </c>
      <c r="C1712" s="80">
        <v>1</v>
      </c>
      <c r="D1712" s="81" t="s">
        <v>350</v>
      </c>
      <c r="E1712" s="81" t="s">
        <v>223</v>
      </c>
      <c r="F1712" s="81" t="s">
        <v>351</v>
      </c>
      <c r="G1712" s="81" t="s">
        <v>352</v>
      </c>
      <c r="H1712" s="81" t="s">
        <v>301</v>
      </c>
      <c r="I1712" s="81" t="s">
        <v>223</v>
      </c>
      <c r="J1712" s="81" t="s">
        <v>223</v>
      </c>
    </row>
    <row r="1713" spans="1:10" x14ac:dyDescent="0.2">
      <c r="A1713" s="79">
        <v>44687</v>
      </c>
      <c r="B1713" s="76">
        <v>44687</v>
      </c>
      <c r="C1713" s="80">
        <v>1</v>
      </c>
      <c r="D1713" s="81" t="s">
        <v>350</v>
      </c>
      <c r="E1713" s="81" t="s">
        <v>223</v>
      </c>
      <c r="F1713" s="81" t="s">
        <v>351</v>
      </c>
      <c r="G1713" s="81" t="s">
        <v>352</v>
      </c>
      <c r="H1713" s="81" t="s">
        <v>301</v>
      </c>
      <c r="I1713" s="81" t="s">
        <v>223</v>
      </c>
      <c r="J1713" s="81" t="s">
        <v>223</v>
      </c>
    </row>
    <row r="1714" spans="1:10" x14ac:dyDescent="0.2">
      <c r="A1714" s="79">
        <v>44715</v>
      </c>
      <c r="B1714" s="76">
        <v>44690</v>
      </c>
      <c r="C1714" s="80">
        <v>1</v>
      </c>
      <c r="D1714" s="81" t="s">
        <v>350</v>
      </c>
      <c r="E1714" s="81" t="s">
        <v>223</v>
      </c>
      <c r="F1714" s="81" t="s">
        <v>351</v>
      </c>
      <c r="G1714" s="81" t="s">
        <v>352</v>
      </c>
      <c r="H1714" s="81" t="s">
        <v>301</v>
      </c>
      <c r="I1714" s="81" t="s">
        <v>223</v>
      </c>
      <c r="J1714" s="81" t="s">
        <v>223</v>
      </c>
    </row>
    <row r="1715" spans="1:10" x14ac:dyDescent="0.2">
      <c r="A1715" s="79">
        <v>44715</v>
      </c>
      <c r="B1715" s="76">
        <v>44691</v>
      </c>
      <c r="C1715" s="80">
        <v>2</v>
      </c>
      <c r="D1715" s="81" t="s">
        <v>350</v>
      </c>
      <c r="E1715" s="81" t="s">
        <v>223</v>
      </c>
      <c r="F1715" s="81" t="s">
        <v>351</v>
      </c>
      <c r="G1715" s="81" t="s">
        <v>352</v>
      </c>
      <c r="H1715" s="81" t="s">
        <v>301</v>
      </c>
      <c r="I1715" s="81" t="s">
        <v>223</v>
      </c>
      <c r="J1715" s="81" t="s">
        <v>223</v>
      </c>
    </row>
    <row r="1716" spans="1:10" x14ac:dyDescent="0.2">
      <c r="A1716" s="79">
        <v>44715</v>
      </c>
      <c r="B1716" s="76">
        <v>44692</v>
      </c>
      <c r="C1716" s="80">
        <v>1</v>
      </c>
      <c r="D1716" s="81" t="s">
        <v>350</v>
      </c>
      <c r="E1716" s="81" t="s">
        <v>223</v>
      </c>
      <c r="F1716" s="81" t="s">
        <v>351</v>
      </c>
      <c r="G1716" s="81" t="s">
        <v>352</v>
      </c>
      <c r="H1716" s="81" t="s">
        <v>301</v>
      </c>
      <c r="I1716" s="81" t="s">
        <v>223</v>
      </c>
      <c r="J1716" s="81" t="s">
        <v>223</v>
      </c>
    </row>
    <row r="1717" spans="1:10" x14ac:dyDescent="0.2">
      <c r="A1717" s="79">
        <v>44715</v>
      </c>
      <c r="B1717" s="76">
        <v>44694</v>
      </c>
      <c r="C1717" s="80">
        <v>1</v>
      </c>
      <c r="D1717" s="81" t="s">
        <v>350</v>
      </c>
      <c r="E1717" s="81" t="s">
        <v>223</v>
      </c>
      <c r="F1717" s="81" t="s">
        <v>351</v>
      </c>
      <c r="G1717" s="81" t="s">
        <v>352</v>
      </c>
      <c r="H1717" s="81" t="s">
        <v>301</v>
      </c>
      <c r="I1717" s="81" t="s">
        <v>223</v>
      </c>
      <c r="J1717" s="81" t="s">
        <v>223</v>
      </c>
    </row>
    <row r="1718" spans="1:10" x14ac:dyDescent="0.2">
      <c r="A1718" s="79">
        <v>44715</v>
      </c>
      <c r="B1718" s="76">
        <v>44697</v>
      </c>
      <c r="C1718" s="80">
        <v>2</v>
      </c>
      <c r="D1718" s="81" t="s">
        <v>350</v>
      </c>
      <c r="E1718" s="81" t="s">
        <v>223</v>
      </c>
      <c r="F1718" s="81" t="s">
        <v>351</v>
      </c>
      <c r="G1718" s="81" t="s">
        <v>352</v>
      </c>
      <c r="H1718" s="81" t="s">
        <v>301</v>
      </c>
      <c r="I1718" s="81" t="s">
        <v>223</v>
      </c>
      <c r="J1718" s="81" t="s">
        <v>223</v>
      </c>
    </row>
    <row r="1719" spans="1:10" x14ac:dyDescent="0.2">
      <c r="A1719" s="79">
        <v>44715</v>
      </c>
      <c r="B1719" s="76">
        <v>44699</v>
      </c>
      <c r="C1719" s="80">
        <v>4</v>
      </c>
      <c r="D1719" s="81" t="s">
        <v>350</v>
      </c>
      <c r="E1719" s="81" t="s">
        <v>223</v>
      </c>
      <c r="F1719" s="81" t="s">
        <v>351</v>
      </c>
      <c r="G1719" s="81" t="s">
        <v>352</v>
      </c>
      <c r="H1719" s="81" t="s">
        <v>301</v>
      </c>
      <c r="I1719" s="81" t="s">
        <v>223</v>
      </c>
      <c r="J1719" s="81" t="s">
        <v>223</v>
      </c>
    </row>
    <row r="1720" spans="1:10" x14ac:dyDescent="0.2">
      <c r="A1720" s="79">
        <v>44715</v>
      </c>
      <c r="B1720" s="76">
        <v>44700</v>
      </c>
      <c r="C1720" s="80">
        <v>4</v>
      </c>
      <c r="D1720" s="81" t="s">
        <v>350</v>
      </c>
      <c r="E1720" s="81" t="s">
        <v>223</v>
      </c>
      <c r="F1720" s="81" t="s">
        <v>351</v>
      </c>
      <c r="G1720" s="81" t="s">
        <v>352</v>
      </c>
      <c r="H1720" s="81" t="s">
        <v>301</v>
      </c>
      <c r="I1720" s="81" t="s">
        <v>223</v>
      </c>
      <c r="J1720" s="81" t="s">
        <v>223</v>
      </c>
    </row>
    <row r="1721" spans="1:10" x14ac:dyDescent="0.2">
      <c r="A1721" s="79">
        <v>44715</v>
      </c>
      <c r="B1721" s="76">
        <v>44701</v>
      </c>
      <c r="C1721" s="80">
        <v>4</v>
      </c>
      <c r="D1721" s="81" t="s">
        <v>350</v>
      </c>
      <c r="E1721" s="81" t="s">
        <v>223</v>
      </c>
      <c r="F1721" s="81" t="s">
        <v>351</v>
      </c>
      <c r="G1721" s="81" t="s">
        <v>352</v>
      </c>
      <c r="H1721" s="81" t="s">
        <v>301</v>
      </c>
      <c r="I1721" s="81" t="s">
        <v>223</v>
      </c>
      <c r="J1721" s="81" t="s">
        <v>223</v>
      </c>
    </row>
    <row r="1722" spans="1:10" x14ac:dyDescent="0.2">
      <c r="A1722" s="79">
        <v>44715</v>
      </c>
      <c r="B1722" s="76">
        <v>44704</v>
      </c>
      <c r="C1722" s="80">
        <v>4</v>
      </c>
      <c r="D1722" s="81" t="s">
        <v>350</v>
      </c>
      <c r="E1722" s="81" t="s">
        <v>223</v>
      </c>
      <c r="F1722" s="81" t="s">
        <v>351</v>
      </c>
      <c r="G1722" s="81" t="s">
        <v>352</v>
      </c>
      <c r="H1722" s="81" t="s">
        <v>301</v>
      </c>
      <c r="I1722" s="81" t="s">
        <v>223</v>
      </c>
      <c r="J1722" s="81" t="s">
        <v>223</v>
      </c>
    </row>
    <row r="1723" spans="1:10" x14ac:dyDescent="0.2">
      <c r="A1723" s="79">
        <v>44715</v>
      </c>
      <c r="B1723" s="76">
        <v>44705</v>
      </c>
      <c r="C1723" s="80">
        <v>4</v>
      </c>
      <c r="D1723" s="81" t="s">
        <v>350</v>
      </c>
      <c r="E1723" s="81" t="s">
        <v>223</v>
      </c>
      <c r="F1723" s="81" t="s">
        <v>351</v>
      </c>
      <c r="G1723" s="81" t="s">
        <v>352</v>
      </c>
      <c r="H1723" s="81" t="s">
        <v>301</v>
      </c>
      <c r="I1723" s="81" t="s">
        <v>223</v>
      </c>
      <c r="J1723" s="81" t="s">
        <v>223</v>
      </c>
    </row>
    <row r="1724" spans="1:10" x14ac:dyDescent="0.2">
      <c r="A1724" s="79">
        <v>44715</v>
      </c>
      <c r="B1724" s="76">
        <v>44706</v>
      </c>
      <c r="C1724" s="80">
        <v>8</v>
      </c>
      <c r="D1724" s="81" t="s">
        <v>350</v>
      </c>
      <c r="E1724" s="81" t="s">
        <v>223</v>
      </c>
      <c r="F1724" s="81" t="s">
        <v>351</v>
      </c>
      <c r="G1724" s="81" t="s">
        <v>352</v>
      </c>
      <c r="H1724" s="81" t="s">
        <v>301</v>
      </c>
      <c r="I1724" s="81" t="s">
        <v>223</v>
      </c>
      <c r="J1724" s="81" t="s">
        <v>223</v>
      </c>
    </row>
    <row r="1725" spans="1:10" x14ac:dyDescent="0.2">
      <c r="A1725" s="79">
        <v>44715</v>
      </c>
      <c r="B1725" s="76">
        <v>44707</v>
      </c>
      <c r="C1725" s="80">
        <v>8</v>
      </c>
      <c r="D1725" s="81" t="s">
        <v>350</v>
      </c>
      <c r="E1725" s="81" t="s">
        <v>223</v>
      </c>
      <c r="F1725" s="81" t="s">
        <v>351</v>
      </c>
      <c r="G1725" s="81" t="s">
        <v>352</v>
      </c>
      <c r="H1725" s="81" t="s">
        <v>301</v>
      </c>
      <c r="I1725" s="81" t="s">
        <v>223</v>
      </c>
      <c r="J1725" s="81" t="s">
        <v>223</v>
      </c>
    </row>
    <row r="1726" spans="1:10" x14ac:dyDescent="0.2">
      <c r="A1726" s="79">
        <v>44715</v>
      </c>
      <c r="B1726" s="76">
        <v>44708</v>
      </c>
      <c r="C1726" s="80">
        <v>8</v>
      </c>
      <c r="D1726" s="81" t="s">
        <v>350</v>
      </c>
      <c r="E1726" s="81" t="s">
        <v>223</v>
      </c>
      <c r="F1726" s="81" t="s">
        <v>351</v>
      </c>
      <c r="G1726" s="81" t="s">
        <v>352</v>
      </c>
      <c r="H1726" s="81" t="s">
        <v>301</v>
      </c>
      <c r="I1726" s="81" t="s">
        <v>223</v>
      </c>
      <c r="J1726" s="81" t="s">
        <v>223</v>
      </c>
    </row>
    <row r="1727" spans="1:10" x14ac:dyDescent="0.2">
      <c r="A1727" s="79">
        <v>44715</v>
      </c>
      <c r="B1727" s="76">
        <v>44712</v>
      </c>
      <c r="C1727" s="80">
        <v>4</v>
      </c>
      <c r="D1727" s="81" t="s">
        <v>350</v>
      </c>
      <c r="E1727" s="81" t="s">
        <v>223</v>
      </c>
      <c r="F1727" s="81" t="s">
        <v>351</v>
      </c>
      <c r="G1727" s="81" t="s">
        <v>352</v>
      </c>
      <c r="H1727" s="81" t="s">
        <v>301</v>
      </c>
      <c r="I1727" s="81" t="s">
        <v>223</v>
      </c>
      <c r="J1727" s="81" t="s">
        <v>223</v>
      </c>
    </row>
    <row r="1728" spans="1:10" x14ac:dyDescent="0.2">
      <c r="A1728" s="79">
        <v>44715</v>
      </c>
      <c r="B1728" s="76">
        <v>44713</v>
      </c>
      <c r="C1728" s="80">
        <v>1</v>
      </c>
      <c r="D1728" s="81" t="s">
        <v>350</v>
      </c>
      <c r="E1728" s="81" t="s">
        <v>223</v>
      </c>
      <c r="F1728" s="81" t="s">
        <v>351</v>
      </c>
      <c r="G1728" s="81" t="s">
        <v>352</v>
      </c>
      <c r="H1728" s="81" t="s">
        <v>301</v>
      </c>
      <c r="I1728" s="81" t="s">
        <v>223</v>
      </c>
      <c r="J1728" s="81" t="s">
        <v>223</v>
      </c>
    </row>
    <row r="1729" spans="1:10" x14ac:dyDescent="0.2">
      <c r="A1729" s="79">
        <v>44715</v>
      </c>
      <c r="B1729" s="76">
        <v>44714</v>
      </c>
      <c r="C1729" s="80">
        <v>1</v>
      </c>
      <c r="D1729" s="81" t="s">
        <v>350</v>
      </c>
      <c r="E1729" s="81" t="s">
        <v>223</v>
      </c>
      <c r="F1729" s="81" t="s">
        <v>351</v>
      </c>
      <c r="G1729" s="81" t="s">
        <v>352</v>
      </c>
      <c r="H1729" s="81" t="s">
        <v>301</v>
      </c>
      <c r="I1729" s="81" t="s">
        <v>223</v>
      </c>
      <c r="J1729" s="81" t="s">
        <v>223</v>
      </c>
    </row>
    <row r="1730" spans="1:10" x14ac:dyDescent="0.2">
      <c r="A1730" s="79">
        <v>44715</v>
      </c>
      <c r="B1730" s="76">
        <v>44715</v>
      </c>
      <c r="C1730" s="80">
        <v>4</v>
      </c>
      <c r="D1730" s="81" t="s">
        <v>350</v>
      </c>
      <c r="E1730" s="81" t="s">
        <v>223</v>
      </c>
      <c r="F1730" s="81" t="s">
        <v>351</v>
      </c>
      <c r="G1730" s="81" t="s">
        <v>352</v>
      </c>
      <c r="H1730" s="81" t="s">
        <v>301</v>
      </c>
      <c r="I1730" s="81" t="s">
        <v>223</v>
      </c>
      <c r="J1730" s="81" t="s">
        <v>223</v>
      </c>
    </row>
    <row r="1731" spans="1:10" x14ac:dyDescent="0.2">
      <c r="A1731" s="79">
        <v>44722</v>
      </c>
      <c r="B1731" s="76">
        <v>44718</v>
      </c>
      <c r="C1731" s="80">
        <v>1</v>
      </c>
      <c r="D1731" s="81" t="s">
        <v>350</v>
      </c>
      <c r="E1731" s="81" t="s">
        <v>223</v>
      </c>
      <c r="F1731" s="81" t="s">
        <v>351</v>
      </c>
      <c r="G1731" s="81" t="s">
        <v>352</v>
      </c>
      <c r="H1731" s="81" t="s">
        <v>301</v>
      </c>
      <c r="I1731" s="81" t="s">
        <v>223</v>
      </c>
      <c r="J1731" s="81" t="s">
        <v>223</v>
      </c>
    </row>
    <row r="1732" spans="1:10" x14ac:dyDescent="0.2">
      <c r="A1732" s="79">
        <v>44722</v>
      </c>
      <c r="B1732" s="76">
        <v>44719</v>
      </c>
      <c r="C1732" s="80">
        <v>1</v>
      </c>
      <c r="D1732" s="81" t="s">
        <v>350</v>
      </c>
      <c r="E1732" s="81" t="s">
        <v>223</v>
      </c>
      <c r="F1732" s="81" t="s">
        <v>351</v>
      </c>
      <c r="G1732" s="81" t="s">
        <v>352</v>
      </c>
      <c r="H1732" s="81" t="s">
        <v>301</v>
      </c>
      <c r="I1732" s="81" t="s">
        <v>223</v>
      </c>
      <c r="J1732" s="81" t="s">
        <v>223</v>
      </c>
    </row>
    <row r="1733" spans="1:10" x14ac:dyDescent="0.2">
      <c r="A1733" s="79">
        <v>44722</v>
      </c>
      <c r="B1733" s="76">
        <v>44721</v>
      </c>
      <c r="C1733" s="80">
        <v>5</v>
      </c>
      <c r="D1733" s="81" t="s">
        <v>350</v>
      </c>
      <c r="E1733" s="81" t="s">
        <v>223</v>
      </c>
      <c r="F1733" s="81" t="s">
        <v>351</v>
      </c>
      <c r="G1733" s="81" t="s">
        <v>352</v>
      </c>
      <c r="H1733" s="81" t="s">
        <v>301</v>
      </c>
      <c r="I1733" s="81" t="s">
        <v>223</v>
      </c>
      <c r="J1733" s="81" t="s">
        <v>223</v>
      </c>
    </row>
    <row r="1734" spans="1:10" x14ac:dyDescent="0.2">
      <c r="A1734" s="79">
        <v>44722</v>
      </c>
      <c r="B1734" s="76">
        <v>44722</v>
      </c>
      <c r="C1734" s="80">
        <v>3</v>
      </c>
      <c r="D1734" s="81" t="s">
        <v>350</v>
      </c>
      <c r="E1734" s="81" t="s">
        <v>223</v>
      </c>
      <c r="F1734" s="81" t="s">
        <v>351</v>
      </c>
      <c r="G1734" s="81" t="s">
        <v>352</v>
      </c>
      <c r="H1734" s="81" t="s">
        <v>301</v>
      </c>
      <c r="I1734" s="81" t="s">
        <v>223</v>
      </c>
      <c r="J1734" s="81" t="s">
        <v>223</v>
      </c>
    </row>
    <row r="1735" spans="1:10" x14ac:dyDescent="0.2">
      <c r="A1735" s="79">
        <v>44740</v>
      </c>
      <c r="B1735" s="76">
        <v>44732</v>
      </c>
      <c r="C1735" s="80">
        <v>8</v>
      </c>
      <c r="D1735" s="81" t="s">
        <v>350</v>
      </c>
      <c r="E1735" s="81" t="s">
        <v>223</v>
      </c>
      <c r="F1735" s="81" t="s">
        <v>351</v>
      </c>
      <c r="G1735" s="81" t="s">
        <v>352</v>
      </c>
      <c r="H1735" s="81" t="s">
        <v>301</v>
      </c>
      <c r="I1735" s="81" t="s">
        <v>223</v>
      </c>
      <c r="J1735" s="81" t="s">
        <v>223</v>
      </c>
    </row>
    <row r="1736" spans="1:10" x14ac:dyDescent="0.2">
      <c r="A1736" s="79">
        <v>44740</v>
      </c>
      <c r="B1736" s="76">
        <v>44733</v>
      </c>
      <c r="C1736" s="80">
        <v>6</v>
      </c>
      <c r="D1736" s="81" t="s">
        <v>350</v>
      </c>
      <c r="E1736" s="81" t="s">
        <v>223</v>
      </c>
      <c r="F1736" s="81" t="s">
        <v>351</v>
      </c>
      <c r="G1736" s="81" t="s">
        <v>352</v>
      </c>
      <c r="H1736" s="81" t="s">
        <v>301</v>
      </c>
      <c r="I1736" s="81" t="s">
        <v>223</v>
      </c>
      <c r="J1736" s="81" t="s">
        <v>223</v>
      </c>
    </row>
    <row r="1737" spans="1:10" x14ac:dyDescent="0.2">
      <c r="A1737" s="79">
        <v>44740</v>
      </c>
      <c r="B1737" s="76">
        <v>44734</v>
      </c>
      <c r="C1737" s="80">
        <v>7</v>
      </c>
      <c r="D1737" s="81" t="s">
        <v>350</v>
      </c>
      <c r="E1737" s="81" t="s">
        <v>223</v>
      </c>
      <c r="F1737" s="81" t="s">
        <v>351</v>
      </c>
      <c r="G1737" s="81" t="s">
        <v>352</v>
      </c>
      <c r="H1737" s="81" t="s">
        <v>301</v>
      </c>
      <c r="I1737" s="81" t="s">
        <v>223</v>
      </c>
      <c r="J1737" s="81" t="s">
        <v>223</v>
      </c>
    </row>
    <row r="1738" spans="1:10" x14ac:dyDescent="0.2">
      <c r="A1738" s="79">
        <v>44740</v>
      </c>
      <c r="B1738" s="76">
        <v>44735</v>
      </c>
      <c r="C1738" s="80">
        <v>7</v>
      </c>
      <c r="D1738" s="81" t="s">
        <v>350</v>
      </c>
      <c r="E1738" s="81" t="s">
        <v>223</v>
      </c>
      <c r="F1738" s="81" t="s">
        <v>351</v>
      </c>
      <c r="G1738" s="81" t="s">
        <v>352</v>
      </c>
      <c r="H1738" s="81" t="s">
        <v>301</v>
      </c>
      <c r="I1738" s="81" t="s">
        <v>223</v>
      </c>
      <c r="J1738" s="81" t="s">
        <v>223</v>
      </c>
    </row>
    <row r="1739" spans="1:10" x14ac:dyDescent="0.2">
      <c r="A1739" s="79">
        <v>44740</v>
      </c>
      <c r="B1739" s="76">
        <v>44736</v>
      </c>
      <c r="C1739" s="80">
        <v>8</v>
      </c>
      <c r="D1739" s="81" t="s">
        <v>350</v>
      </c>
      <c r="E1739" s="81" t="s">
        <v>223</v>
      </c>
      <c r="F1739" s="81" t="s">
        <v>351</v>
      </c>
      <c r="G1739" s="81" t="s">
        <v>352</v>
      </c>
      <c r="H1739" s="81" t="s">
        <v>301</v>
      </c>
      <c r="I1739" s="81" t="s">
        <v>223</v>
      </c>
      <c r="J1739" s="81" t="s">
        <v>223</v>
      </c>
    </row>
    <row r="1740" spans="1:10" x14ac:dyDescent="0.2">
      <c r="A1740" s="79">
        <v>44740</v>
      </c>
      <c r="B1740" s="76">
        <v>44739</v>
      </c>
      <c r="C1740" s="80">
        <v>8</v>
      </c>
      <c r="D1740" s="81" t="s">
        <v>350</v>
      </c>
      <c r="E1740" s="81" t="s">
        <v>223</v>
      </c>
      <c r="F1740" s="81" t="s">
        <v>351</v>
      </c>
      <c r="G1740" s="81" t="s">
        <v>352</v>
      </c>
      <c r="H1740" s="81" t="s">
        <v>301</v>
      </c>
      <c r="I1740" s="81" t="s">
        <v>223</v>
      </c>
      <c r="J1740" s="81" t="s">
        <v>223</v>
      </c>
    </row>
    <row r="1741" spans="1:10" x14ac:dyDescent="0.2">
      <c r="A1741" s="79">
        <v>44740</v>
      </c>
      <c r="B1741" s="76">
        <v>44740</v>
      </c>
      <c r="C1741" s="80">
        <v>7</v>
      </c>
      <c r="D1741" s="81" t="s">
        <v>350</v>
      </c>
      <c r="E1741" s="81" t="s">
        <v>223</v>
      </c>
      <c r="F1741" s="81" t="s">
        <v>351</v>
      </c>
      <c r="G1741" s="81" t="s">
        <v>352</v>
      </c>
      <c r="H1741" s="81" t="s">
        <v>301</v>
      </c>
      <c r="I1741" s="81" t="s">
        <v>223</v>
      </c>
      <c r="J1741" s="81" t="s">
        <v>223</v>
      </c>
    </row>
    <row r="1742" spans="1:10" x14ac:dyDescent="0.2">
      <c r="A1742" s="79">
        <v>44753</v>
      </c>
      <c r="B1742" s="76">
        <v>44741</v>
      </c>
      <c r="C1742" s="80">
        <v>3</v>
      </c>
      <c r="D1742" s="81" t="s">
        <v>350</v>
      </c>
      <c r="E1742" s="81" t="s">
        <v>223</v>
      </c>
      <c r="F1742" s="81" t="s">
        <v>351</v>
      </c>
      <c r="G1742" s="81" t="s">
        <v>352</v>
      </c>
      <c r="H1742" s="81" t="s">
        <v>301</v>
      </c>
      <c r="I1742" s="81" t="s">
        <v>223</v>
      </c>
      <c r="J1742" s="81" t="s">
        <v>223</v>
      </c>
    </row>
    <row r="1743" spans="1:10" x14ac:dyDescent="0.2">
      <c r="A1743" s="79">
        <v>44753</v>
      </c>
      <c r="B1743" s="76">
        <v>44742</v>
      </c>
      <c r="C1743" s="80">
        <v>2</v>
      </c>
      <c r="D1743" s="81" t="s">
        <v>350</v>
      </c>
      <c r="E1743" s="81" t="s">
        <v>223</v>
      </c>
      <c r="F1743" s="81" t="s">
        <v>351</v>
      </c>
      <c r="G1743" s="81" t="s">
        <v>352</v>
      </c>
      <c r="H1743" s="81" t="s">
        <v>301</v>
      </c>
      <c r="I1743" s="81" t="s">
        <v>223</v>
      </c>
      <c r="J1743" s="81" t="s">
        <v>223</v>
      </c>
    </row>
    <row r="1744" spans="1:10" x14ac:dyDescent="0.2">
      <c r="A1744" s="79">
        <v>44753</v>
      </c>
      <c r="B1744" s="76">
        <v>44743</v>
      </c>
      <c r="C1744" s="80">
        <v>3</v>
      </c>
      <c r="D1744" s="81" t="s">
        <v>350</v>
      </c>
      <c r="E1744" s="81" t="s">
        <v>223</v>
      </c>
      <c r="F1744" s="81" t="s">
        <v>351</v>
      </c>
      <c r="G1744" s="81" t="s">
        <v>352</v>
      </c>
      <c r="H1744" s="81" t="s">
        <v>301</v>
      </c>
      <c r="I1744" s="81" t="s">
        <v>223</v>
      </c>
      <c r="J1744" s="81" t="s">
        <v>223</v>
      </c>
    </row>
    <row r="1745" spans="1:10" x14ac:dyDescent="0.2">
      <c r="A1745" s="79">
        <v>44753</v>
      </c>
      <c r="B1745" s="76">
        <v>44747</v>
      </c>
      <c r="C1745" s="80">
        <v>8</v>
      </c>
      <c r="D1745" s="81" t="s">
        <v>350</v>
      </c>
      <c r="E1745" s="81" t="s">
        <v>223</v>
      </c>
      <c r="F1745" s="81" t="s">
        <v>351</v>
      </c>
      <c r="G1745" s="81" t="s">
        <v>352</v>
      </c>
      <c r="H1745" s="81" t="s">
        <v>301</v>
      </c>
      <c r="I1745" s="81" t="s">
        <v>223</v>
      </c>
      <c r="J1745" s="81" t="s">
        <v>223</v>
      </c>
    </row>
    <row r="1746" spans="1:10" x14ac:dyDescent="0.2">
      <c r="A1746" s="79">
        <v>44753</v>
      </c>
      <c r="B1746" s="76">
        <v>44748</v>
      </c>
      <c r="C1746" s="80">
        <v>6</v>
      </c>
      <c r="D1746" s="81" t="s">
        <v>350</v>
      </c>
      <c r="E1746" s="81" t="s">
        <v>223</v>
      </c>
      <c r="F1746" s="81" t="s">
        <v>351</v>
      </c>
      <c r="G1746" s="81" t="s">
        <v>352</v>
      </c>
      <c r="H1746" s="81" t="s">
        <v>301</v>
      </c>
      <c r="I1746" s="81" t="s">
        <v>223</v>
      </c>
      <c r="J1746" s="81" t="s">
        <v>223</v>
      </c>
    </row>
    <row r="1747" spans="1:10" x14ac:dyDescent="0.2">
      <c r="A1747" s="79">
        <v>44753</v>
      </c>
      <c r="B1747" s="76">
        <v>44749</v>
      </c>
      <c r="C1747" s="80">
        <v>6</v>
      </c>
      <c r="D1747" s="81" t="s">
        <v>350</v>
      </c>
      <c r="E1747" s="81" t="s">
        <v>223</v>
      </c>
      <c r="F1747" s="81" t="s">
        <v>351</v>
      </c>
      <c r="G1747" s="81" t="s">
        <v>352</v>
      </c>
      <c r="H1747" s="81" t="s">
        <v>301</v>
      </c>
      <c r="I1747" s="81" t="s">
        <v>223</v>
      </c>
      <c r="J1747" s="81" t="s">
        <v>223</v>
      </c>
    </row>
    <row r="1748" spans="1:10" x14ac:dyDescent="0.2">
      <c r="A1748" s="79">
        <v>44753</v>
      </c>
      <c r="B1748" s="76">
        <v>44750</v>
      </c>
      <c r="C1748" s="80">
        <v>6</v>
      </c>
      <c r="D1748" s="81" t="s">
        <v>350</v>
      </c>
      <c r="E1748" s="81" t="s">
        <v>223</v>
      </c>
      <c r="F1748" s="81" t="s">
        <v>351</v>
      </c>
      <c r="G1748" s="81" t="s">
        <v>352</v>
      </c>
      <c r="H1748" s="81" t="s">
        <v>301</v>
      </c>
      <c r="I1748" s="81" t="s">
        <v>223</v>
      </c>
      <c r="J1748" s="81" t="s">
        <v>223</v>
      </c>
    </row>
    <row r="1749" spans="1:10" x14ac:dyDescent="0.2">
      <c r="A1749" s="79">
        <v>44753</v>
      </c>
      <c r="B1749" s="76">
        <v>44753</v>
      </c>
      <c r="C1749" s="80">
        <v>6</v>
      </c>
      <c r="D1749" s="81" t="s">
        <v>350</v>
      </c>
      <c r="E1749" s="81" t="s">
        <v>223</v>
      </c>
      <c r="F1749" s="81" t="s">
        <v>351</v>
      </c>
      <c r="G1749" s="81" t="s">
        <v>352</v>
      </c>
      <c r="H1749" s="81" t="s">
        <v>301</v>
      </c>
      <c r="I1749" s="81" t="s">
        <v>223</v>
      </c>
      <c r="J1749" s="81" t="s">
        <v>223</v>
      </c>
    </row>
    <row r="1750" spans="1:10" x14ac:dyDescent="0.2">
      <c r="A1750" s="79">
        <v>44757</v>
      </c>
      <c r="B1750" s="76">
        <v>44754</v>
      </c>
      <c r="C1750" s="80">
        <v>4</v>
      </c>
      <c r="D1750" s="81" t="s">
        <v>350</v>
      </c>
      <c r="E1750" s="81" t="s">
        <v>223</v>
      </c>
      <c r="F1750" s="81" t="s">
        <v>351</v>
      </c>
      <c r="G1750" s="81" t="s">
        <v>352</v>
      </c>
      <c r="H1750" s="81" t="s">
        <v>301</v>
      </c>
      <c r="I1750" s="81" t="s">
        <v>223</v>
      </c>
      <c r="J1750" s="81" t="s">
        <v>223</v>
      </c>
    </row>
    <row r="1751" spans="1:10" x14ac:dyDescent="0.2">
      <c r="A1751" s="79">
        <v>44757</v>
      </c>
      <c r="B1751" s="76">
        <v>44755</v>
      </c>
      <c r="C1751" s="80">
        <v>3</v>
      </c>
      <c r="D1751" s="81" t="s">
        <v>350</v>
      </c>
      <c r="E1751" s="81" t="s">
        <v>223</v>
      </c>
      <c r="F1751" s="81" t="s">
        <v>351</v>
      </c>
      <c r="G1751" s="81" t="s">
        <v>352</v>
      </c>
      <c r="H1751" s="81" t="s">
        <v>301</v>
      </c>
      <c r="I1751" s="81" t="s">
        <v>223</v>
      </c>
      <c r="J1751" s="81" t="s">
        <v>223</v>
      </c>
    </row>
    <row r="1752" spans="1:10" x14ac:dyDescent="0.2">
      <c r="A1752" s="79">
        <v>44757</v>
      </c>
      <c r="B1752" s="76">
        <v>44756</v>
      </c>
      <c r="C1752" s="80">
        <v>3</v>
      </c>
      <c r="D1752" s="81" t="s">
        <v>350</v>
      </c>
      <c r="E1752" s="81" t="s">
        <v>223</v>
      </c>
      <c r="F1752" s="81" t="s">
        <v>351</v>
      </c>
      <c r="G1752" s="81" t="s">
        <v>352</v>
      </c>
      <c r="H1752" s="81" t="s">
        <v>301</v>
      </c>
      <c r="I1752" s="81" t="s">
        <v>223</v>
      </c>
      <c r="J1752" s="81" t="s">
        <v>223</v>
      </c>
    </row>
    <row r="1753" spans="1:10" x14ac:dyDescent="0.2">
      <c r="A1753" s="79">
        <v>44757</v>
      </c>
      <c r="B1753" s="76">
        <v>44757</v>
      </c>
      <c r="C1753" s="80">
        <v>4</v>
      </c>
      <c r="D1753" s="81" t="s">
        <v>350</v>
      </c>
      <c r="E1753" s="81" t="s">
        <v>223</v>
      </c>
      <c r="F1753" s="81" t="s">
        <v>351</v>
      </c>
      <c r="G1753" s="81" t="s">
        <v>352</v>
      </c>
      <c r="H1753" s="81" t="s">
        <v>301</v>
      </c>
      <c r="I1753" s="81" t="s">
        <v>223</v>
      </c>
      <c r="J1753" s="81" t="s">
        <v>223</v>
      </c>
    </row>
    <row r="1754" spans="1:10" x14ac:dyDescent="0.2">
      <c r="A1754" s="79">
        <v>44764</v>
      </c>
      <c r="B1754" s="76">
        <v>44760</v>
      </c>
      <c r="C1754" s="80">
        <v>4</v>
      </c>
      <c r="D1754" s="81" t="s">
        <v>350</v>
      </c>
      <c r="E1754" s="81" t="s">
        <v>223</v>
      </c>
      <c r="F1754" s="81" t="s">
        <v>351</v>
      </c>
      <c r="G1754" s="81" t="s">
        <v>352</v>
      </c>
      <c r="H1754" s="81" t="s">
        <v>301</v>
      </c>
      <c r="I1754" s="81" t="s">
        <v>223</v>
      </c>
      <c r="J1754" s="81" t="s">
        <v>223</v>
      </c>
    </row>
    <row r="1755" spans="1:10" x14ac:dyDescent="0.2">
      <c r="A1755" s="79">
        <v>44764</v>
      </c>
      <c r="B1755" s="76">
        <v>44761</v>
      </c>
      <c r="C1755" s="80">
        <v>3</v>
      </c>
      <c r="D1755" s="81" t="s">
        <v>350</v>
      </c>
      <c r="E1755" s="81" t="s">
        <v>223</v>
      </c>
      <c r="F1755" s="81" t="s">
        <v>351</v>
      </c>
      <c r="G1755" s="81" t="s">
        <v>352</v>
      </c>
      <c r="H1755" s="81" t="s">
        <v>301</v>
      </c>
      <c r="I1755" s="81" t="s">
        <v>223</v>
      </c>
      <c r="J1755" s="81" t="s">
        <v>223</v>
      </c>
    </row>
    <row r="1756" spans="1:10" x14ac:dyDescent="0.2">
      <c r="A1756" s="79">
        <v>44764</v>
      </c>
      <c r="B1756" s="76">
        <v>44762</v>
      </c>
      <c r="C1756" s="80">
        <v>3</v>
      </c>
      <c r="D1756" s="81" t="s">
        <v>350</v>
      </c>
      <c r="E1756" s="81" t="s">
        <v>223</v>
      </c>
      <c r="F1756" s="81" t="s">
        <v>351</v>
      </c>
      <c r="G1756" s="81" t="s">
        <v>352</v>
      </c>
      <c r="H1756" s="81" t="s">
        <v>301</v>
      </c>
      <c r="I1756" s="81" t="s">
        <v>223</v>
      </c>
      <c r="J1756" s="81" t="s">
        <v>223</v>
      </c>
    </row>
    <row r="1757" spans="1:10" x14ac:dyDescent="0.2">
      <c r="A1757" s="79">
        <v>44764</v>
      </c>
      <c r="B1757" s="76">
        <v>44763</v>
      </c>
      <c r="C1757" s="80">
        <v>2</v>
      </c>
      <c r="D1757" s="81" t="s">
        <v>350</v>
      </c>
      <c r="E1757" s="81" t="s">
        <v>223</v>
      </c>
      <c r="F1757" s="81" t="s">
        <v>351</v>
      </c>
      <c r="G1757" s="81" t="s">
        <v>352</v>
      </c>
      <c r="H1757" s="81" t="s">
        <v>301</v>
      </c>
      <c r="I1757" s="81" t="s">
        <v>223</v>
      </c>
      <c r="J1757" s="81" t="s">
        <v>223</v>
      </c>
    </row>
    <row r="1758" spans="1:10" x14ac:dyDescent="0.2">
      <c r="A1758" s="79">
        <v>44764</v>
      </c>
      <c r="B1758" s="76">
        <v>44764</v>
      </c>
      <c r="C1758" s="80">
        <v>5</v>
      </c>
      <c r="D1758" s="81" t="s">
        <v>350</v>
      </c>
      <c r="E1758" s="81" t="s">
        <v>223</v>
      </c>
      <c r="F1758" s="81" t="s">
        <v>351</v>
      </c>
      <c r="G1758" s="81" t="s">
        <v>352</v>
      </c>
      <c r="H1758" s="81" t="s">
        <v>301</v>
      </c>
      <c r="I1758" s="81" t="s">
        <v>223</v>
      </c>
      <c r="J1758" s="81" t="s">
        <v>223</v>
      </c>
    </row>
    <row r="1759" spans="1:10" x14ac:dyDescent="0.2">
      <c r="A1759" s="79">
        <v>44771</v>
      </c>
      <c r="B1759" s="76">
        <v>44767</v>
      </c>
      <c r="C1759" s="80">
        <v>4</v>
      </c>
      <c r="D1759" s="81" t="s">
        <v>350</v>
      </c>
      <c r="E1759" s="81" t="s">
        <v>223</v>
      </c>
      <c r="F1759" s="81" t="s">
        <v>351</v>
      </c>
      <c r="G1759" s="81" t="s">
        <v>352</v>
      </c>
      <c r="H1759" s="81" t="s">
        <v>301</v>
      </c>
      <c r="I1759" s="81" t="s">
        <v>223</v>
      </c>
      <c r="J1759" s="81" t="s">
        <v>223</v>
      </c>
    </row>
    <row r="1760" spans="1:10" x14ac:dyDescent="0.2">
      <c r="A1760" s="79">
        <v>44771</v>
      </c>
      <c r="B1760" s="76">
        <v>44768</v>
      </c>
      <c r="C1760" s="80">
        <v>3</v>
      </c>
      <c r="D1760" s="81" t="s">
        <v>350</v>
      </c>
      <c r="E1760" s="81" t="s">
        <v>223</v>
      </c>
      <c r="F1760" s="81" t="s">
        <v>351</v>
      </c>
      <c r="G1760" s="81" t="s">
        <v>352</v>
      </c>
      <c r="H1760" s="81" t="s">
        <v>301</v>
      </c>
      <c r="I1760" s="81" t="s">
        <v>223</v>
      </c>
      <c r="J1760" s="81" t="s">
        <v>223</v>
      </c>
    </row>
    <row r="1761" spans="1:10" x14ac:dyDescent="0.2">
      <c r="A1761" s="79">
        <v>44771</v>
      </c>
      <c r="B1761" s="76">
        <v>44769</v>
      </c>
      <c r="C1761" s="80">
        <v>4</v>
      </c>
      <c r="D1761" s="81" t="s">
        <v>350</v>
      </c>
      <c r="E1761" s="81" t="s">
        <v>223</v>
      </c>
      <c r="F1761" s="81" t="s">
        <v>351</v>
      </c>
      <c r="G1761" s="81" t="s">
        <v>352</v>
      </c>
      <c r="H1761" s="81" t="s">
        <v>301</v>
      </c>
      <c r="I1761" s="81" t="s">
        <v>223</v>
      </c>
      <c r="J1761" s="81" t="s">
        <v>223</v>
      </c>
    </row>
    <row r="1762" spans="1:10" x14ac:dyDescent="0.2">
      <c r="A1762" s="79">
        <v>44771</v>
      </c>
      <c r="B1762" s="76">
        <v>44770</v>
      </c>
      <c r="C1762" s="80">
        <v>3</v>
      </c>
      <c r="D1762" s="81" t="s">
        <v>350</v>
      </c>
      <c r="E1762" s="81" t="s">
        <v>223</v>
      </c>
      <c r="F1762" s="81" t="s">
        <v>351</v>
      </c>
      <c r="G1762" s="81" t="s">
        <v>352</v>
      </c>
      <c r="H1762" s="81" t="s">
        <v>301</v>
      </c>
      <c r="I1762" s="81" t="s">
        <v>223</v>
      </c>
      <c r="J1762" s="81" t="s">
        <v>223</v>
      </c>
    </row>
    <row r="1763" spans="1:10" x14ac:dyDescent="0.2">
      <c r="A1763" s="79">
        <v>44771</v>
      </c>
      <c r="B1763" s="76">
        <v>44771</v>
      </c>
      <c r="C1763" s="80">
        <v>2</v>
      </c>
      <c r="D1763" s="81" t="s">
        <v>350</v>
      </c>
      <c r="E1763" s="81" t="s">
        <v>223</v>
      </c>
      <c r="F1763" s="81" t="s">
        <v>351</v>
      </c>
      <c r="G1763" s="81" t="s">
        <v>352</v>
      </c>
      <c r="H1763" s="81" t="s">
        <v>301</v>
      </c>
      <c r="I1763" s="81" t="s">
        <v>223</v>
      </c>
      <c r="J1763" s="81" t="s">
        <v>223</v>
      </c>
    </row>
    <row r="1764" spans="1:10" x14ac:dyDescent="0.2">
      <c r="A1764" s="79">
        <v>44785</v>
      </c>
      <c r="B1764" s="76">
        <v>44774</v>
      </c>
      <c r="C1764" s="80">
        <v>4</v>
      </c>
      <c r="D1764" s="81" t="s">
        <v>350</v>
      </c>
      <c r="E1764" s="81" t="s">
        <v>223</v>
      </c>
      <c r="F1764" s="81" t="s">
        <v>351</v>
      </c>
      <c r="G1764" s="81" t="s">
        <v>352</v>
      </c>
      <c r="H1764" s="81" t="s">
        <v>301</v>
      </c>
      <c r="I1764" s="81" t="s">
        <v>223</v>
      </c>
      <c r="J1764" s="81" t="s">
        <v>223</v>
      </c>
    </row>
    <row r="1765" spans="1:10" x14ac:dyDescent="0.2">
      <c r="A1765" s="79">
        <v>44785</v>
      </c>
      <c r="B1765" s="76">
        <v>44775</v>
      </c>
      <c r="C1765" s="80">
        <v>3</v>
      </c>
      <c r="D1765" s="81" t="s">
        <v>350</v>
      </c>
      <c r="E1765" s="81" t="s">
        <v>223</v>
      </c>
      <c r="F1765" s="81" t="s">
        <v>351</v>
      </c>
      <c r="G1765" s="81" t="s">
        <v>352</v>
      </c>
      <c r="H1765" s="81" t="s">
        <v>301</v>
      </c>
      <c r="I1765" s="81" t="s">
        <v>223</v>
      </c>
      <c r="J1765" s="81" t="s">
        <v>223</v>
      </c>
    </row>
    <row r="1766" spans="1:10" x14ac:dyDescent="0.2">
      <c r="A1766" s="79">
        <v>44785</v>
      </c>
      <c r="B1766" s="76">
        <v>44776</v>
      </c>
      <c r="C1766" s="80">
        <v>4</v>
      </c>
      <c r="D1766" s="81" t="s">
        <v>350</v>
      </c>
      <c r="E1766" s="81" t="s">
        <v>223</v>
      </c>
      <c r="F1766" s="81" t="s">
        <v>351</v>
      </c>
      <c r="G1766" s="81" t="s">
        <v>352</v>
      </c>
      <c r="H1766" s="81" t="s">
        <v>301</v>
      </c>
      <c r="I1766" s="81" t="s">
        <v>223</v>
      </c>
      <c r="J1766" s="81" t="s">
        <v>223</v>
      </c>
    </row>
    <row r="1767" spans="1:10" x14ac:dyDescent="0.2">
      <c r="A1767" s="79">
        <v>44785</v>
      </c>
      <c r="B1767" s="76">
        <v>44777</v>
      </c>
      <c r="C1767" s="80">
        <v>2</v>
      </c>
      <c r="D1767" s="81" t="s">
        <v>350</v>
      </c>
      <c r="E1767" s="81" t="s">
        <v>223</v>
      </c>
      <c r="F1767" s="81" t="s">
        <v>351</v>
      </c>
      <c r="G1767" s="81" t="s">
        <v>352</v>
      </c>
      <c r="H1767" s="81" t="s">
        <v>301</v>
      </c>
      <c r="I1767" s="81" t="s">
        <v>223</v>
      </c>
      <c r="J1767" s="81" t="s">
        <v>223</v>
      </c>
    </row>
    <row r="1768" spans="1:10" x14ac:dyDescent="0.2">
      <c r="A1768" s="79">
        <v>44785</v>
      </c>
      <c r="B1768" s="76">
        <v>44778</v>
      </c>
      <c r="C1768" s="80">
        <v>4</v>
      </c>
      <c r="D1768" s="81" t="s">
        <v>350</v>
      </c>
      <c r="E1768" s="81" t="s">
        <v>223</v>
      </c>
      <c r="F1768" s="81" t="s">
        <v>351</v>
      </c>
      <c r="G1768" s="81" t="s">
        <v>352</v>
      </c>
      <c r="H1768" s="81" t="s">
        <v>301</v>
      </c>
      <c r="I1768" s="81" t="s">
        <v>223</v>
      </c>
      <c r="J1768" s="81" t="s">
        <v>223</v>
      </c>
    </row>
    <row r="1769" spans="1:10" x14ac:dyDescent="0.2">
      <c r="A1769" s="79">
        <v>44785</v>
      </c>
      <c r="B1769" s="76">
        <v>44781</v>
      </c>
      <c r="C1769" s="80">
        <v>5</v>
      </c>
      <c r="D1769" s="81" t="s">
        <v>350</v>
      </c>
      <c r="E1769" s="81" t="s">
        <v>223</v>
      </c>
      <c r="F1769" s="81" t="s">
        <v>351</v>
      </c>
      <c r="G1769" s="81" t="s">
        <v>352</v>
      </c>
      <c r="H1769" s="81" t="s">
        <v>301</v>
      </c>
      <c r="I1769" s="81" t="s">
        <v>223</v>
      </c>
      <c r="J1769" s="81" t="s">
        <v>223</v>
      </c>
    </row>
    <row r="1770" spans="1:10" x14ac:dyDescent="0.2">
      <c r="A1770" s="79">
        <v>44785</v>
      </c>
      <c r="B1770" s="76">
        <v>44782</v>
      </c>
      <c r="C1770" s="80">
        <v>3</v>
      </c>
      <c r="D1770" s="81" t="s">
        <v>350</v>
      </c>
      <c r="E1770" s="81" t="s">
        <v>223</v>
      </c>
      <c r="F1770" s="81" t="s">
        <v>351</v>
      </c>
      <c r="G1770" s="81" t="s">
        <v>352</v>
      </c>
      <c r="H1770" s="81" t="s">
        <v>301</v>
      </c>
      <c r="I1770" s="81" t="s">
        <v>223</v>
      </c>
      <c r="J1770" s="81" t="s">
        <v>223</v>
      </c>
    </row>
    <row r="1771" spans="1:10" x14ac:dyDescent="0.2">
      <c r="A1771" s="79">
        <v>44785</v>
      </c>
      <c r="B1771" s="76">
        <v>44783</v>
      </c>
      <c r="C1771" s="80">
        <v>3</v>
      </c>
      <c r="D1771" s="81" t="s">
        <v>350</v>
      </c>
      <c r="E1771" s="81" t="s">
        <v>223</v>
      </c>
      <c r="F1771" s="81" t="s">
        <v>351</v>
      </c>
      <c r="G1771" s="81" t="s">
        <v>352</v>
      </c>
      <c r="H1771" s="81" t="s">
        <v>301</v>
      </c>
      <c r="I1771" s="81" t="s">
        <v>223</v>
      </c>
      <c r="J1771" s="81" t="s">
        <v>223</v>
      </c>
    </row>
    <row r="1772" spans="1:10" x14ac:dyDescent="0.2">
      <c r="A1772" s="79">
        <v>44785</v>
      </c>
      <c r="B1772" s="76">
        <v>44784</v>
      </c>
      <c r="C1772" s="80">
        <v>2</v>
      </c>
      <c r="D1772" s="81" t="s">
        <v>350</v>
      </c>
      <c r="E1772" s="81" t="s">
        <v>223</v>
      </c>
      <c r="F1772" s="81" t="s">
        <v>351</v>
      </c>
      <c r="G1772" s="81" t="s">
        <v>352</v>
      </c>
      <c r="H1772" s="81" t="s">
        <v>301</v>
      </c>
      <c r="I1772" s="81" t="s">
        <v>223</v>
      </c>
      <c r="J1772" s="81" t="s">
        <v>223</v>
      </c>
    </row>
    <row r="1773" spans="1:10" x14ac:dyDescent="0.2">
      <c r="A1773" s="79">
        <v>44785</v>
      </c>
      <c r="B1773" s="76">
        <v>44785</v>
      </c>
      <c r="C1773" s="80">
        <v>3</v>
      </c>
      <c r="D1773" s="81" t="s">
        <v>350</v>
      </c>
      <c r="E1773" s="81" t="s">
        <v>223</v>
      </c>
      <c r="F1773" s="81" t="s">
        <v>351</v>
      </c>
      <c r="G1773" s="81" t="s">
        <v>352</v>
      </c>
      <c r="H1773" s="81" t="s">
        <v>301</v>
      </c>
      <c r="I1773" s="81" t="s">
        <v>223</v>
      </c>
      <c r="J1773" s="81" t="s">
        <v>223</v>
      </c>
    </row>
    <row r="1774" spans="1:10" x14ac:dyDescent="0.2">
      <c r="A1774" s="79">
        <v>44795</v>
      </c>
      <c r="B1774" s="76">
        <v>44788</v>
      </c>
      <c r="C1774" s="80">
        <v>3</v>
      </c>
      <c r="D1774" s="81" t="s">
        <v>350</v>
      </c>
      <c r="E1774" s="81" t="s">
        <v>223</v>
      </c>
      <c r="F1774" s="81" t="s">
        <v>351</v>
      </c>
      <c r="G1774" s="81" t="s">
        <v>352</v>
      </c>
      <c r="H1774" s="81" t="s">
        <v>301</v>
      </c>
      <c r="I1774" s="81" t="s">
        <v>223</v>
      </c>
      <c r="J1774" s="81" t="s">
        <v>223</v>
      </c>
    </row>
    <row r="1775" spans="1:10" x14ac:dyDescent="0.2">
      <c r="A1775" s="79">
        <v>44795</v>
      </c>
      <c r="B1775" s="76">
        <v>44789</v>
      </c>
      <c r="C1775" s="80">
        <v>4</v>
      </c>
      <c r="D1775" s="81" t="s">
        <v>350</v>
      </c>
      <c r="E1775" s="81" t="s">
        <v>223</v>
      </c>
      <c r="F1775" s="81" t="s">
        <v>351</v>
      </c>
      <c r="G1775" s="81" t="s">
        <v>352</v>
      </c>
      <c r="H1775" s="81" t="s">
        <v>301</v>
      </c>
      <c r="I1775" s="81" t="s">
        <v>223</v>
      </c>
      <c r="J1775" s="81" t="s">
        <v>223</v>
      </c>
    </row>
    <row r="1776" spans="1:10" x14ac:dyDescent="0.2">
      <c r="A1776" s="79">
        <v>44795</v>
      </c>
      <c r="B1776" s="76">
        <v>44790</v>
      </c>
      <c r="C1776" s="80">
        <v>3</v>
      </c>
      <c r="D1776" s="81" t="s">
        <v>350</v>
      </c>
      <c r="E1776" s="81" t="s">
        <v>223</v>
      </c>
      <c r="F1776" s="81" t="s">
        <v>351</v>
      </c>
      <c r="G1776" s="81" t="s">
        <v>352</v>
      </c>
      <c r="H1776" s="81" t="s">
        <v>301</v>
      </c>
      <c r="I1776" s="81" t="s">
        <v>223</v>
      </c>
      <c r="J1776" s="81" t="s">
        <v>223</v>
      </c>
    </row>
    <row r="1777" spans="1:10" x14ac:dyDescent="0.2">
      <c r="A1777" s="79">
        <v>44795</v>
      </c>
      <c r="B1777" s="76">
        <v>44791</v>
      </c>
      <c r="C1777" s="80">
        <v>5</v>
      </c>
      <c r="D1777" s="81" t="s">
        <v>350</v>
      </c>
      <c r="E1777" s="81" t="s">
        <v>223</v>
      </c>
      <c r="F1777" s="81" t="s">
        <v>351</v>
      </c>
      <c r="G1777" s="81" t="s">
        <v>352</v>
      </c>
      <c r="H1777" s="81" t="s">
        <v>301</v>
      </c>
      <c r="I1777" s="81" t="s">
        <v>223</v>
      </c>
      <c r="J1777" s="81" t="s">
        <v>223</v>
      </c>
    </row>
    <row r="1778" spans="1:10" x14ac:dyDescent="0.2">
      <c r="A1778" s="79">
        <v>44795</v>
      </c>
      <c r="B1778" s="76">
        <v>44792</v>
      </c>
      <c r="C1778" s="80">
        <v>4</v>
      </c>
      <c r="D1778" s="81" t="s">
        <v>350</v>
      </c>
      <c r="E1778" s="81" t="s">
        <v>223</v>
      </c>
      <c r="F1778" s="81" t="s">
        <v>351</v>
      </c>
      <c r="G1778" s="81" t="s">
        <v>352</v>
      </c>
      <c r="H1778" s="81" t="s">
        <v>301</v>
      </c>
      <c r="I1778" s="81" t="s">
        <v>223</v>
      </c>
      <c r="J1778" s="81" t="s">
        <v>223</v>
      </c>
    </row>
    <row r="1779" spans="1:10" x14ac:dyDescent="0.2">
      <c r="A1779" s="79">
        <v>44799</v>
      </c>
      <c r="B1779" s="76">
        <v>44795</v>
      </c>
      <c r="C1779" s="80">
        <v>2</v>
      </c>
      <c r="D1779" s="81" t="s">
        <v>350</v>
      </c>
      <c r="E1779" s="81" t="s">
        <v>223</v>
      </c>
      <c r="F1779" s="81" t="s">
        <v>351</v>
      </c>
      <c r="G1779" s="81" t="s">
        <v>352</v>
      </c>
      <c r="H1779" s="81" t="s">
        <v>301</v>
      </c>
      <c r="I1779" s="81" t="s">
        <v>223</v>
      </c>
      <c r="J1779" s="81" t="s">
        <v>223</v>
      </c>
    </row>
    <row r="1780" spans="1:10" x14ac:dyDescent="0.2">
      <c r="A1780" s="79">
        <v>44799</v>
      </c>
      <c r="B1780" s="76">
        <v>44796</v>
      </c>
      <c r="C1780" s="80">
        <v>2</v>
      </c>
      <c r="D1780" s="81" t="s">
        <v>350</v>
      </c>
      <c r="E1780" s="81" t="s">
        <v>223</v>
      </c>
      <c r="F1780" s="81" t="s">
        <v>351</v>
      </c>
      <c r="G1780" s="81" t="s">
        <v>352</v>
      </c>
      <c r="H1780" s="81" t="s">
        <v>301</v>
      </c>
      <c r="I1780" s="81" t="s">
        <v>223</v>
      </c>
      <c r="J1780" s="81" t="s">
        <v>223</v>
      </c>
    </row>
    <row r="1781" spans="1:10" x14ac:dyDescent="0.2">
      <c r="A1781" s="79">
        <v>44799</v>
      </c>
      <c r="B1781" s="76">
        <v>44797</v>
      </c>
      <c r="C1781" s="80">
        <v>3</v>
      </c>
      <c r="D1781" s="81" t="s">
        <v>350</v>
      </c>
      <c r="E1781" s="81" t="s">
        <v>223</v>
      </c>
      <c r="F1781" s="81" t="s">
        <v>351</v>
      </c>
      <c r="G1781" s="81" t="s">
        <v>352</v>
      </c>
      <c r="H1781" s="81" t="s">
        <v>301</v>
      </c>
      <c r="I1781" s="81" t="s">
        <v>223</v>
      </c>
      <c r="J1781" s="81" t="s">
        <v>223</v>
      </c>
    </row>
    <row r="1782" spans="1:10" x14ac:dyDescent="0.2">
      <c r="A1782" s="79">
        <v>44799</v>
      </c>
      <c r="B1782" s="76">
        <v>44798</v>
      </c>
      <c r="C1782" s="80">
        <v>5</v>
      </c>
      <c r="D1782" s="81" t="s">
        <v>350</v>
      </c>
      <c r="E1782" s="81" t="s">
        <v>223</v>
      </c>
      <c r="F1782" s="81" t="s">
        <v>351</v>
      </c>
      <c r="G1782" s="81" t="s">
        <v>352</v>
      </c>
      <c r="H1782" s="81" t="s">
        <v>301</v>
      </c>
      <c r="I1782" s="81" t="s">
        <v>223</v>
      </c>
      <c r="J1782" s="81" t="s">
        <v>223</v>
      </c>
    </row>
    <row r="1783" spans="1:10" x14ac:dyDescent="0.2">
      <c r="A1783" s="79">
        <v>44799</v>
      </c>
      <c r="B1783" s="76">
        <v>44799</v>
      </c>
      <c r="C1783" s="80">
        <v>6</v>
      </c>
      <c r="D1783" s="81" t="s">
        <v>350</v>
      </c>
      <c r="E1783" s="81" t="s">
        <v>223</v>
      </c>
      <c r="F1783" s="81" t="s">
        <v>351</v>
      </c>
      <c r="G1783" s="81" t="s">
        <v>352</v>
      </c>
      <c r="H1783" s="81" t="s">
        <v>301</v>
      </c>
      <c r="I1783" s="81" t="s">
        <v>223</v>
      </c>
      <c r="J1783" s="81" t="s">
        <v>223</v>
      </c>
    </row>
    <row r="1784" spans="1:10" x14ac:dyDescent="0.2">
      <c r="A1784" s="79">
        <v>44762</v>
      </c>
      <c r="B1784" s="76">
        <v>44760</v>
      </c>
      <c r="C1784" s="80">
        <v>1</v>
      </c>
      <c r="D1784" s="81" t="s">
        <v>346</v>
      </c>
      <c r="E1784" s="81" t="s">
        <v>223</v>
      </c>
      <c r="F1784" s="81" t="s">
        <v>347</v>
      </c>
      <c r="G1784" s="81" t="s">
        <v>348</v>
      </c>
      <c r="H1784" s="81" t="s">
        <v>324</v>
      </c>
      <c r="I1784" s="81" t="s">
        <v>223</v>
      </c>
      <c r="J1784" s="81" t="s">
        <v>223</v>
      </c>
    </row>
    <row r="1785" spans="1:10" x14ac:dyDescent="0.2">
      <c r="A1785" s="79">
        <v>44762</v>
      </c>
      <c r="B1785" s="76">
        <v>44761</v>
      </c>
      <c r="C1785" s="80">
        <v>1</v>
      </c>
      <c r="D1785" s="81" t="s">
        <v>346</v>
      </c>
      <c r="E1785" s="81" t="s">
        <v>223</v>
      </c>
      <c r="F1785" s="81" t="s">
        <v>347</v>
      </c>
      <c r="G1785" s="81" t="s">
        <v>348</v>
      </c>
      <c r="H1785" s="81" t="s">
        <v>324</v>
      </c>
      <c r="I1785" s="81" t="s">
        <v>223</v>
      </c>
      <c r="J1785" s="81" t="s">
        <v>223</v>
      </c>
    </row>
    <row r="1786" spans="1:10" x14ac:dyDescent="0.2">
      <c r="A1786" s="79">
        <v>44697</v>
      </c>
      <c r="B1786" s="76">
        <v>44683</v>
      </c>
      <c r="C1786" s="80">
        <v>4</v>
      </c>
      <c r="D1786" s="81" t="s">
        <v>375</v>
      </c>
      <c r="E1786" s="81" t="s">
        <v>223</v>
      </c>
      <c r="F1786" s="81" t="s">
        <v>369</v>
      </c>
      <c r="G1786" s="81" t="s">
        <v>370</v>
      </c>
      <c r="H1786" s="81" t="s">
        <v>307</v>
      </c>
      <c r="I1786" s="81" t="s">
        <v>223</v>
      </c>
      <c r="J1786" s="81" t="s">
        <v>223</v>
      </c>
    </row>
    <row r="1787" spans="1:10" x14ac:dyDescent="0.2">
      <c r="A1787" s="79">
        <v>44697</v>
      </c>
      <c r="B1787" s="76">
        <v>44684</v>
      </c>
      <c r="C1787" s="80">
        <v>4</v>
      </c>
      <c r="D1787" s="81" t="s">
        <v>375</v>
      </c>
      <c r="E1787" s="81" t="s">
        <v>223</v>
      </c>
      <c r="F1787" s="81" t="s">
        <v>369</v>
      </c>
      <c r="G1787" s="81" t="s">
        <v>370</v>
      </c>
      <c r="H1787" s="81" t="s">
        <v>307</v>
      </c>
      <c r="I1787" s="81" t="s">
        <v>223</v>
      </c>
      <c r="J1787" s="81" t="s">
        <v>223</v>
      </c>
    </row>
    <row r="1788" spans="1:10" x14ac:dyDescent="0.2">
      <c r="A1788" s="79">
        <v>44697</v>
      </c>
      <c r="B1788" s="76">
        <v>44685</v>
      </c>
      <c r="C1788" s="80">
        <v>4</v>
      </c>
      <c r="D1788" s="81" t="s">
        <v>375</v>
      </c>
      <c r="E1788" s="81" t="s">
        <v>223</v>
      </c>
      <c r="F1788" s="81" t="s">
        <v>369</v>
      </c>
      <c r="G1788" s="81" t="s">
        <v>370</v>
      </c>
      <c r="H1788" s="81" t="s">
        <v>307</v>
      </c>
      <c r="I1788" s="81" t="s">
        <v>223</v>
      </c>
      <c r="J1788" s="81" t="s">
        <v>223</v>
      </c>
    </row>
    <row r="1789" spans="1:10" x14ac:dyDescent="0.2">
      <c r="A1789" s="79">
        <v>44565</v>
      </c>
      <c r="B1789" s="76">
        <v>44564</v>
      </c>
      <c r="C1789" s="80">
        <v>3</v>
      </c>
      <c r="D1789" s="81" t="s">
        <v>350</v>
      </c>
      <c r="E1789" s="81" t="s">
        <v>223</v>
      </c>
      <c r="F1789" s="81" t="s">
        <v>351</v>
      </c>
      <c r="G1789" s="81" t="s">
        <v>352</v>
      </c>
      <c r="H1789" s="81" t="s">
        <v>300</v>
      </c>
      <c r="I1789" s="81" t="s">
        <v>223</v>
      </c>
      <c r="J1789" s="81" t="s">
        <v>223</v>
      </c>
    </row>
    <row r="1790" spans="1:10" x14ac:dyDescent="0.2">
      <c r="A1790" s="79">
        <v>44565</v>
      </c>
      <c r="B1790" s="76">
        <v>44565</v>
      </c>
      <c r="C1790" s="80">
        <v>3</v>
      </c>
      <c r="D1790" s="81" t="s">
        <v>350</v>
      </c>
      <c r="E1790" s="81" t="s">
        <v>223</v>
      </c>
      <c r="F1790" s="81" t="s">
        <v>351</v>
      </c>
      <c r="G1790" s="81" t="s">
        <v>352</v>
      </c>
      <c r="H1790" s="81" t="s">
        <v>300</v>
      </c>
      <c r="I1790" s="81" t="s">
        <v>223</v>
      </c>
      <c r="J1790" s="81" t="s">
        <v>223</v>
      </c>
    </row>
    <row r="1791" spans="1:10" x14ac:dyDescent="0.2">
      <c r="A1791" s="79">
        <v>44566</v>
      </c>
      <c r="B1791" s="76">
        <v>44566</v>
      </c>
      <c r="C1791" s="80">
        <v>3</v>
      </c>
      <c r="D1791" s="81" t="s">
        <v>350</v>
      </c>
      <c r="E1791" s="81" t="s">
        <v>223</v>
      </c>
      <c r="F1791" s="81" t="s">
        <v>351</v>
      </c>
      <c r="G1791" s="81" t="s">
        <v>352</v>
      </c>
      <c r="H1791" s="81" t="s">
        <v>300</v>
      </c>
      <c r="I1791" s="81" t="s">
        <v>223</v>
      </c>
      <c r="J1791" s="81" t="s">
        <v>223</v>
      </c>
    </row>
    <row r="1792" spans="1:10" x14ac:dyDescent="0.2">
      <c r="A1792" s="79">
        <v>44567</v>
      </c>
      <c r="B1792" s="76">
        <v>44567</v>
      </c>
      <c r="C1792" s="80">
        <v>3</v>
      </c>
      <c r="D1792" s="81" t="s">
        <v>350</v>
      </c>
      <c r="E1792" s="81" t="s">
        <v>223</v>
      </c>
      <c r="F1792" s="81" t="s">
        <v>351</v>
      </c>
      <c r="G1792" s="81" t="s">
        <v>352</v>
      </c>
      <c r="H1792" s="81" t="s">
        <v>300</v>
      </c>
      <c r="I1792" s="81" t="s">
        <v>223</v>
      </c>
      <c r="J1792" s="81" t="s">
        <v>223</v>
      </c>
    </row>
    <row r="1793" spans="1:10" x14ac:dyDescent="0.2">
      <c r="A1793" s="79">
        <v>44568</v>
      </c>
      <c r="B1793" s="76">
        <v>44568</v>
      </c>
      <c r="C1793" s="80">
        <v>3</v>
      </c>
      <c r="D1793" s="81" t="s">
        <v>350</v>
      </c>
      <c r="E1793" s="81" t="s">
        <v>223</v>
      </c>
      <c r="F1793" s="81" t="s">
        <v>351</v>
      </c>
      <c r="G1793" s="81" t="s">
        <v>352</v>
      </c>
      <c r="H1793" s="81" t="s">
        <v>300</v>
      </c>
      <c r="I1793" s="81" t="s">
        <v>223</v>
      </c>
      <c r="J1793" s="81" t="s">
        <v>223</v>
      </c>
    </row>
    <row r="1794" spans="1:10" x14ac:dyDescent="0.2">
      <c r="A1794" s="79">
        <v>44571</v>
      </c>
      <c r="B1794" s="76">
        <v>44571</v>
      </c>
      <c r="C1794" s="80">
        <v>3</v>
      </c>
      <c r="D1794" s="81" t="s">
        <v>350</v>
      </c>
      <c r="E1794" s="81" t="s">
        <v>223</v>
      </c>
      <c r="F1794" s="81" t="s">
        <v>351</v>
      </c>
      <c r="G1794" s="81" t="s">
        <v>352</v>
      </c>
      <c r="H1794" s="81" t="s">
        <v>300</v>
      </c>
      <c r="I1794" s="81" t="s">
        <v>223</v>
      </c>
      <c r="J1794" s="81" t="s">
        <v>223</v>
      </c>
    </row>
    <row r="1795" spans="1:10" x14ac:dyDescent="0.2">
      <c r="A1795" s="79">
        <v>44572</v>
      </c>
      <c r="B1795" s="76">
        <v>44572</v>
      </c>
      <c r="C1795" s="80">
        <v>3</v>
      </c>
      <c r="D1795" s="81" t="s">
        <v>350</v>
      </c>
      <c r="E1795" s="81" t="s">
        <v>223</v>
      </c>
      <c r="F1795" s="81" t="s">
        <v>351</v>
      </c>
      <c r="G1795" s="81" t="s">
        <v>352</v>
      </c>
      <c r="H1795" s="81" t="s">
        <v>300</v>
      </c>
      <c r="I1795" s="81" t="s">
        <v>223</v>
      </c>
      <c r="J1795" s="81" t="s">
        <v>223</v>
      </c>
    </row>
    <row r="1796" spans="1:10" x14ac:dyDescent="0.2">
      <c r="A1796" s="79">
        <v>44573</v>
      </c>
      <c r="B1796" s="76">
        <v>44573</v>
      </c>
      <c r="C1796" s="80">
        <v>3</v>
      </c>
      <c r="D1796" s="81" t="s">
        <v>350</v>
      </c>
      <c r="E1796" s="81" t="s">
        <v>223</v>
      </c>
      <c r="F1796" s="81" t="s">
        <v>351</v>
      </c>
      <c r="G1796" s="81" t="s">
        <v>352</v>
      </c>
      <c r="H1796" s="81" t="s">
        <v>300</v>
      </c>
      <c r="I1796" s="81" t="s">
        <v>223</v>
      </c>
      <c r="J1796" s="81" t="s">
        <v>223</v>
      </c>
    </row>
    <row r="1797" spans="1:10" x14ac:dyDescent="0.2">
      <c r="A1797" s="79">
        <v>44574</v>
      </c>
      <c r="B1797" s="76">
        <v>44574</v>
      </c>
      <c r="C1797" s="80">
        <v>3</v>
      </c>
      <c r="D1797" s="81" t="s">
        <v>350</v>
      </c>
      <c r="E1797" s="81" t="s">
        <v>223</v>
      </c>
      <c r="F1797" s="81" t="s">
        <v>351</v>
      </c>
      <c r="G1797" s="81" t="s">
        <v>352</v>
      </c>
      <c r="H1797" s="81" t="s">
        <v>300</v>
      </c>
      <c r="I1797" s="81" t="s">
        <v>223</v>
      </c>
      <c r="J1797" s="81" t="s">
        <v>223</v>
      </c>
    </row>
    <row r="1798" spans="1:10" x14ac:dyDescent="0.2">
      <c r="A1798" s="79">
        <v>44575</v>
      </c>
      <c r="B1798" s="76">
        <v>44575</v>
      </c>
      <c r="C1798" s="80">
        <v>3</v>
      </c>
      <c r="D1798" s="81" t="s">
        <v>350</v>
      </c>
      <c r="E1798" s="81" t="s">
        <v>223</v>
      </c>
      <c r="F1798" s="81" t="s">
        <v>351</v>
      </c>
      <c r="G1798" s="81" t="s">
        <v>352</v>
      </c>
      <c r="H1798" s="81" t="s">
        <v>300</v>
      </c>
      <c r="I1798" s="81" t="s">
        <v>223</v>
      </c>
      <c r="J1798" s="81" t="s">
        <v>223</v>
      </c>
    </row>
    <row r="1799" spans="1:10" x14ac:dyDescent="0.2">
      <c r="A1799" s="79">
        <v>44592</v>
      </c>
      <c r="B1799" s="76">
        <v>44579</v>
      </c>
      <c r="C1799" s="80">
        <v>2</v>
      </c>
      <c r="D1799" s="81" t="s">
        <v>350</v>
      </c>
      <c r="E1799" s="81" t="s">
        <v>223</v>
      </c>
      <c r="F1799" s="81" t="s">
        <v>351</v>
      </c>
      <c r="G1799" s="81" t="s">
        <v>352</v>
      </c>
      <c r="H1799" s="81" t="s">
        <v>300</v>
      </c>
      <c r="I1799" s="81" t="s">
        <v>223</v>
      </c>
      <c r="J1799" s="81" t="s">
        <v>223</v>
      </c>
    </row>
    <row r="1800" spans="1:10" x14ac:dyDescent="0.2">
      <c r="A1800" s="79">
        <v>44592</v>
      </c>
      <c r="B1800" s="76">
        <v>44580</v>
      </c>
      <c r="C1800" s="80">
        <v>2</v>
      </c>
      <c r="D1800" s="81" t="s">
        <v>350</v>
      </c>
      <c r="E1800" s="81" t="s">
        <v>223</v>
      </c>
      <c r="F1800" s="81" t="s">
        <v>351</v>
      </c>
      <c r="G1800" s="81" t="s">
        <v>352</v>
      </c>
      <c r="H1800" s="81" t="s">
        <v>300</v>
      </c>
      <c r="I1800" s="81" t="s">
        <v>223</v>
      </c>
      <c r="J1800" s="81" t="s">
        <v>223</v>
      </c>
    </row>
    <row r="1801" spans="1:10" x14ac:dyDescent="0.2">
      <c r="A1801" s="79">
        <v>44592</v>
      </c>
      <c r="B1801" s="76">
        <v>44581</v>
      </c>
      <c r="C1801" s="80">
        <v>2</v>
      </c>
      <c r="D1801" s="81" t="s">
        <v>350</v>
      </c>
      <c r="E1801" s="81" t="s">
        <v>223</v>
      </c>
      <c r="F1801" s="81" t="s">
        <v>351</v>
      </c>
      <c r="G1801" s="81" t="s">
        <v>352</v>
      </c>
      <c r="H1801" s="81" t="s">
        <v>300</v>
      </c>
      <c r="I1801" s="81" t="s">
        <v>223</v>
      </c>
      <c r="J1801" s="81" t="s">
        <v>223</v>
      </c>
    </row>
    <row r="1802" spans="1:10" x14ac:dyDescent="0.2">
      <c r="A1802" s="79">
        <v>44592</v>
      </c>
      <c r="B1802" s="76">
        <v>44582</v>
      </c>
      <c r="C1802" s="80">
        <v>2</v>
      </c>
      <c r="D1802" s="81" t="s">
        <v>350</v>
      </c>
      <c r="E1802" s="81" t="s">
        <v>223</v>
      </c>
      <c r="F1802" s="81" t="s">
        <v>351</v>
      </c>
      <c r="G1802" s="81" t="s">
        <v>352</v>
      </c>
      <c r="H1802" s="81" t="s">
        <v>300</v>
      </c>
      <c r="I1802" s="81" t="s">
        <v>223</v>
      </c>
      <c r="J1802" s="81" t="s">
        <v>223</v>
      </c>
    </row>
    <row r="1803" spans="1:10" x14ac:dyDescent="0.2">
      <c r="A1803" s="79">
        <v>44592</v>
      </c>
      <c r="B1803" s="76">
        <v>44585</v>
      </c>
      <c r="C1803" s="80">
        <v>2</v>
      </c>
      <c r="D1803" s="81" t="s">
        <v>350</v>
      </c>
      <c r="E1803" s="81" t="s">
        <v>223</v>
      </c>
      <c r="F1803" s="81" t="s">
        <v>351</v>
      </c>
      <c r="G1803" s="81" t="s">
        <v>352</v>
      </c>
      <c r="H1803" s="81" t="s">
        <v>300</v>
      </c>
      <c r="I1803" s="81" t="s">
        <v>223</v>
      </c>
      <c r="J1803" s="81" t="s">
        <v>223</v>
      </c>
    </row>
    <row r="1804" spans="1:10" x14ac:dyDescent="0.2">
      <c r="A1804" s="79">
        <v>44592</v>
      </c>
      <c r="B1804" s="76">
        <v>44586</v>
      </c>
      <c r="C1804" s="80">
        <v>2</v>
      </c>
      <c r="D1804" s="81" t="s">
        <v>350</v>
      </c>
      <c r="E1804" s="81" t="s">
        <v>223</v>
      </c>
      <c r="F1804" s="81" t="s">
        <v>351</v>
      </c>
      <c r="G1804" s="81" t="s">
        <v>352</v>
      </c>
      <c r="H1804" s="81" t="s">
        <v>300</v>
      </c>
      <c r="I1804" s="81" t="s">
        <v>223</v>
      </c>
      <c r="J1804" s="81" t="s">
        <v>223</v>
      </c>
    </row>
    <row r="1805" spans="1:10" x14ac:dyDescent="0.2">
      <c r="A1805" s="79">
        <v>44592</v>
      </c>
      <c r="B1805" s="76">
        <v>44588</v>
      </c>
      <c r="C1805" s="80">
        <v>2</v>
      </c>
      <c r="D1805" s="81" t="s">
        <v>350</v>
      </c>
      <c r="E1805" s="81" t="s">
        <v>223</v>
      </c>
      <c r="F1805" s="81" t="s">
        <v>351</v>
      </c>
      <c r="G1805" s="81" t="s">
        <v>352</v>
      </c>
      <c r="H1805" s="81" t="s">
        <v>300</v>
      </c>
      <c r="I1805" s="81" t="s">
        <v>223</v>
      </c>
      <c r="J1805" s="81" t="s">
        <v>223</v>
      </c>
    </row>
    <row r="1806" spans="1:10" x14ac:dyDescent="0.2">
      <c r="A1806" s="79">
        <v>44593</v>
      </c>
      <c r="B1806" s="76">
        <v>44593</v>
      </c>
      <c r="C1806" s="80">
        <v>1</v>
      </c>
      <c r="D1806" s="81" t="s">
        <v>350</v>
      </c>
      <c r="E1806" s="81" t="s">
        <v>223</v>
      </c>
      <c r="F1806" s="81" t="s">
        <v>351</v>
      </c>
      <c r="G1806" s="81" t="s">
        <v>352</v>
      </c>
      <c r="H1806" s="81" t="s">
        <v>300</v>
      </c>
      <c r="I1806" s="81" t="s">
        <v>223</v>
      </c>
      <c r="J1806" s="81" t="s">
        <v>223</v>
      </c>
    </row>
    <row r="1807" spans="1:10" x14ac:dyDescent="0.2">
      <c r="A1807" s="79">
        <v>44595</v>
      </c>
      <c r="B1807" s="76">
        <v>44595</v>
      </c>
      <c r="C1807" s="80">
        <v>1</v>
      </c>
      <c r="D1807" s="81" t="s">
        <v>350</v>
      </c>
      <c r="E1807" s="81" t="s">
        <v>223</v>
      </c>
      <c r="F1807" s="81" t="s">
        <v>351</v>
      </c>
      <c r="G1807" s="81" t="s">
        <v>352</v>
      </c>
      <c r="H1807" s="81" t="s">
        <v>300</v>
      </c>
      <c r="I1807" s="81" t="s">
        <v>223</v>
      </c>
      <c r="J1807" s="81" t="s">
        <v>223</v>
      </c>
    </row>
    <row r="1808" spans="1:10" x14ac:dyDescent="0.2">
      <c r="A1808" s="79">
        <v>44596</v>
      </c>
      <c r="B1808" s="76">
        <v>44596</v>
      </c>
      <c r="C1808" s="80">
        <v>1</v>
      </c>
      <c r="D1808" s="81" t="s">
        <v>350</v>
      </c>
      <c r="E1808" s="81" t="s">
        <v>223</v>
      </c>
      <c r="F1808" s="81" t="s">
        <v>351</v>
      </c>
      <c r="G1808" s="81" t="s">
        <v>352</v>
      </c>
      <c r="H1808" s="81" t="s">
        <v>300</v>
      </c>
      <c r="I1808" s="81" t="s">
        <v>223</v>
      </c>
      <c r="J1808" s="81" t="s">
        <v>223</v>
      </c>
    </row>
    <row r="1809" spans="1:10" x14ac:dyDescent="0.2">
      <c r="A1809" s="79">
        <v>44600</v>
      </c>
      <c r="B1809" s="76">
        <v>44600</v>
      </c>
      <c r="C1809" s="80">
        <v>1</v>
      </c>
      <c r="D1809" s="81" t="s">
        <v>350</v>
      </c>
      <c r="E1809" s="81" t="s">
        <v>223</v>
      </c>
      <c r="F1809" s="81" t="s">
        <v>351</v>
      </c>
      <c r="G1809" s="81" t="s">
        <v>352</v>
      </c>
      <c r="H1809" s="81" t="s">
        <v>300</v>
      </c>
      <c r="I1809" s="81" t="s">
        <v>223</v>
      </c>
      <c r="J1809" s="81" t="s">
        <v>223</v>
      </c>
    </row>
    <row r="1810" spans="1:10" x14ac:dyDescent="0.2">
      <c r="A1810" s="79">
        <v>44602</v>
      </c>
      <c r="B1810" s="76">
        <v>44602</v>
      </c>
      <c r="C1810" s="80">
        <v>1</v>
      </c>
      <c r="D1810" s="81" t="s">
        <v>350</v>
      </c>
      <c r="E1810" s="81" t="s">
        <v>223</v>
      </c>
      <c r="F1810" s="81" t="s">
        <v>351</v>
      </c>
      <c r="G1810" s="81" t="s">
        <v>352</v>
      </c>
      <c r="H1810" s="81" t="s">
        <v>300</v>
      </c>
      <c r="I1810" s="81" t="s">
        <v>223</v>
      </c>
      <c r="J1810" s="81" t="s">
        <v>223</v>
      </c>
    </row>
    <row r="1811" spans="1:10" x14ac:dyDescent="0.2">
      <c r="A1811" s="79">
        <v>44603</v>
      </c>
      <c r="B1811" s="76">
        <v>44603</v>
      </c>
      <c r="C1811" s="80">
        <v>1</v>
      </c>
      <c r="D1811" s="81" t="s">
        <v>350</v>
      </c>
      <c r="E1811" s="81" t="s">
        <v>223</v>
      </c>
      <c r="F1811" s="81" t="s">
        <v>351</v>
      </c>
      <c r="G1811" s="81" t="s">
        <v>352</v>
      </c>
      <c r="H1811" s="81" t="s">
        <v>300</v>
      </c>
      <c r="I1811" s="81" t="s">
        <v>223</v>
      </c>
      <c r="J1811" s="81" t="s">
        <v>223</v>
      </c>
    </row>
    <row r="1812" spans="1:10" x14ac:dyDescent="0.2">
      <c r="A1812" s="79">
        <v>44606</v>
      </c>
      <c r="B1812" s="76">
        <v>44606</v>
      </c>
      <c r="C1812" s="80">
        <v>1</v>
      </c>
      <c r="D1812" s="81" t="s">
        <v>350</v>
      </c>
      <c r="E1812" s="81" t="s">
        <v>223</v>
      </c>
      <c r="F1812" s="81" t="s">
        <v>351</v>
      </c>
      <c r="G1812" s="81" t="s">
        <v>352</v>
      </c>
      <c r="H1812" s="81" t="s">
        <v>300</v>
      </c>
      <c r="I1812" s="81" t="s">
        <v>223</v>
      </c>
      <c r="J1812" s="81" t="s">
        <v>223</v>
      </c>
    </row>
    <row r="1813" spans="1:10" x14ac:dyDescent="0.2">
      <c r="A1813" s="79">
        <v>44607</v>
      </c>
      <c r="B1813" s="76">
        <v>44607</v>
      </c>
      <c r="C1813" s="80">
        <v>1</v>
      </c>
      <c r="D1813" s="81" t="s">
        <v>350</v>
      </c>
      <c r="E1813" s="81" t="s">
        <v>223</v>
      </c>
      <c r="F1813" s="81" t="s">
        <v>351</v>
      </c>
      <c r="G1813" s="81" t="s">
        <v>352</v>
      </c>
      <c r="H1813" s="81" t="s">
        <v>300</v>
      </c>
      <c r="I1813" s="81" t="s">
        <v>223</v>
      </c>
      <c r="J1813" s="81" t="s">
        <v>223</v>
      </c>
    </row>
    <row r="1814" spans="1:10" x14ac:dyDescent="0.2">
      <c r="A1814" s="79">
        <v>44609</v>
      </c>
      <c r="B1814" s="76">
        <v>44609</v>
      </c>
      <c r="C1814" s="80">
        <v>1</v>
      </c>
      <c r="D1814" s="81" t="s">
        <v>350</v>
      </c>
      <c r="E1814" s="81" t="s">
        <v>223</v>
      </c>
      <c r="F1814" s="81" t="s">
        <v>351</v>
      </c>
      <c r="G1814" s="81" t="s">
        <v>352</v>
      </c>
      <c r="H1814" s="81" t="s">
        <v>300</v>
      </c>
      <c r="I1814" s="81" t="s">
        <v>223</v>
      </c>
      <c r="J1814" s="81" t="s">
        <v>223</v>
      </c>
    </row>
    <row r="1815" spans="1:10" x14ac:dyDescent="0.2">
      <c r="A1815" s="79">
        <v>44610</v>
      </c>
      <c r="B1815" s="76">
        <v>44610</v>
      </c>
      <c r="C1815" s="80">
        <v>1</v>
      </c>
      <c r="D1815" s="81" t="s">
        <v>350</v>
      </c>
      <c r="E1815" s="81" t="s">
        <v>223</v>
      </c>
      <c r="F1815" s="81" t="s">
        <v>351</v>
      </c>
      <c r="G1815" s="81" t="s">
        <v>352</v>
      </c>
      <c r="H1815" s="81" t="s">
        <v>300</v>
      </c>
      <c r="I1815" s="81" t="s">
        <v>223</v>
      </c>
      <c r="J1815" s="81" t="s">
        <v>223</v>
      </c>
    </row>
    <row r="1816" spans="1:10" x14ac:dyDescent="0.2">
      <c r="A1816" s="79">
        <v>44614</v>
      </c>
      <c r="B1816" s="76">
        <v>44614</v>
      </c>
      <c r="C1816" s="80">
        <v>1</v>
      </c>
      <c r="D1816" s="81" t="s">
        <v>350</v>
      </c>
      <c r="E1816" s="81" t="s">
        <v>223</v>
      </c>
      <c r="F1816" s="81" t="s">
        <v>351</v>
      </c>
      <c r="G1816" s="81" t="s">
        <v>352</v>
      </c>
      <c r="H1816" s="81" t="s">
        <v>300</v>
      </c>
      <c r="I1816" s="81" t="s">
        <v>223</v>
      </c>
      <c r="J1816" s="81" t="s">
        <v>223</v>
      </c>
    </row>
    <row r="1817" spans="1:10" x14ac:dyDescent="0.2">
      <c r="A1817" s="79">
        <v>44615</v>
      </c>
      <c r="B1817" s="76">
        <v>44615</v>
      </c>
      <c r="C1817" s="80">
        <v>1</v>
      </c>
      <c r="D1817" s="81" t="s">
        <v>350</v>
      </c>
      <c r="E1817" s="81" t="s">
        <v>223</v>
      </c>
      <c r="F1817" s="81" t="s">
        <v>351</v>
      </c>
      <c r="G1817" s="81" t="s">
        <v>352</v>
      </c>
      <c r="H1817" s="81" t="s">
        <v>300</v>
      </c>
      <c r="I1817" s="81" t="s">
        <v>223</v>
      </c>
      <c r="J1817" s="81" t="s">
        <v>223</v>
      </c>
    </row>
    <row r="1818" spans="1:10" x14ac:dyDescent="0.2">
      <c r="A1818" s="79">
        <v>44616</v>
      </c>
      <c r="B1818" s="76">
        <v>44616</v>
      </c>
      <c r="C1818" s="80">
        <v>1</v>
      </c>
      <c r="D1818" s="81" t="s">
        <v>350</v>
      </c>
      <c r="E1818" s="81" t="s">
        <v>223</v>
      </c>
      <c r="F1818" s="81" t="s">
        <v>351</v>
      </c>
      <c r="G1818" s="81" t="s">
        <v>352</v>
      </c>
      <c r="H1818" s="81" t="s">
        <v>300</v>
      </c>
      <c r="I1818" s="81" t="s">
        <v>223</v>
      </c>
      <c r="J1818" s="81" t="s">
        <v>223</v>
      </c>
    </row>
    <row r="1819" spans="1:10" x14ac:dyDescent="0.2">
      <c r="A1819" s="79">
        <v>44620</v>
      </c>
      <c r="B1819" s="76">
        <v>44620</v>
      </c>
      <c r="C1819" s="80">
        <v>1</v>
      </c>
      <c r="D1819" s="81" t="s">
        <v>350</v>
      </c>
      <c r="E1819" s="81" t="s">
        <v>223</v>
      </c>
      <c r="F1819" s="81" t="s">
        <v>351</v>
      </c>
      <c r="G1819" s="81" t="s">
        <v>352</v>
      </c>
      <c r="H1819" s="81" t="s">
        <v>300</v>
      </c>
      <c r="I1819" s="81" t="s">
        <v>223</v>
      </c>
      <c r="J1819" s="81" t="s">
        <v>223</v>
      </c>
    </row>
    <row r="1820" spans="1:10" x14ac:dyDescent="0.2">
      <c r="A1820" s="79">
        <v>44621</v>
      </c>
      <c r="B1820" s="76">
        <v>44621</v>
      </c>
      <c r="C1820" s="80">
        <v>1</v>
      </c>
      <c r="D1820" s="81" t="s">
        <v>350</v>
      </c>
      <c r="E1820" s="81" t="s">
        <v>223</v>
      </c>
      <c r="F1820" s="81" t="s">
        <v>351</v>
      </c>
      <c r="G1820" s="81" t="s">
        <v>352</v>
      </c>
      <c r="H1820" s="81" t="s">
        <v>300</v>
      </c>
      <c r="I1820" s="81" t="s">
        <v>223</v>
      </c>
      <c r="J1820" s="81" t="s">
        <v>223</v>
      </c>
    </row>
    <row r="1821" spans="1:10" x14ac:dyDescent="0.2">
      <c r="A1821" s="79">
        <v>44623</v>
      </c>
      <c r="B1821" s="76">
        <v>44623</v>
      </c>
      <c r="C1821" s="80">
        <v>1</v>
      </c>
      <c r="D1821" s="81" t="s">
        <v>350</v>
      </c>
      <c r="E1821" s="81" t="s">
        <v>223</v>
      </c>
      <c r="F1821" s="81" t="s">
        <v>351</v>
      </c>
      <c r="G1821" s="81" t="s">
        <v>352</v>
      </c>
      <c r="H1821" s="81" t="s">
        <v>300</v>
      </c>
      <c r="I1821" s="81" t="s">
        <v>223</v>
      </c>
      <c r="J1821" s="81" t="s">
        <v>223</v>
      </c>
    </row>
    <row r="1822" spans="1:10" x14ac:dyDescent="0.2">
      <c r="A1822" s="79">
        <v>44628</v>
      </c>
      <c r="B1822" s="76">
        <v>44628</v>
      </c>
      <c r="C1822" s="80">
        <v>1</v>
      </c>
      <c r="D1822" s="81" t="s">
        <v>350</v>
      </c>
      <c r="E1822" s="81" t="s">
        <v>223</v>
      </c>
      <c r="F1822" s="81" t="s">
        <v>351</v>
      </c>
      <c r="G1822" s="81" t="s">
        <v>352</v>
      </c>
      <c r="H1822" s="81" t="s">
        <v>300</v>
      </c>
      <c r="I1822" s="81" t="s">
        <v>223</v>
      </c>
      <c r="J1822" s="81" t="s">
        <v>223</v>
      </c>
    </row>
    <row r="1823" spans="1:10" x14ac:dyDescent="0.2">
      <c r="A1823" s="79">
        <v>44629</v>
      </c>
      <c r="B1823" s="76">
        <v>44629</v>
      </c>
      <c r="C1823" s="80">
        <v>1</v>
      </c>
      <c r="D1823" s="81" t="s">
        <v>350</v>
      </c>
      <c r="E1823" s="81" t="s">
        <v>223</v>
      </c>
      <c r="F1823" s="81" t="s">
        <v>351</v>
      </c>
      <c r="G1823" s="81" t="s">
        <v>352</v>
      </c>
      <c r="H1823" s="81" t="s">
        <v>300</v>
      </c>
      <c r="I1823" s="81" t="s">
        <v>223</v>
      </c>
      <c r="J1823" s="81" t="s">
        <v>223</v>
      </c>
    </row>
    <row r="1824" spans="1:10" x14ac:dyDescent="0.2">
      <c r="A1824" s="79">
        <v>44630</v>
      </c>
      <c r="B1824" s="76">
        <v>44630</v>
      </c>
      <c r="C1824" s="80">
        <v>1</v>
      </c>
      <c r="D1824" s="81" t="s">
        <v>350</v>
      </c>
      <c r="E1824" s="81" t="s">
        <v>223</v>
      </c>
      <c r="F1824" s="81" t="s">
        <v>351</v>
      </c>
      <c r="G1824" s="81" t="s">
        <v>352</v>
      </c>
      <c r="H1824" s="81" t="s">
        <v>300</v>
      </c>
      <c r="I1824" s="81" t="s">
        <v>223</v>
      </c>
      <c r="J1824" s="81" t="s">
        <v>223</v>
      </c>
    </row>
    <row r="1825" spans="1:10" x14ac:dyDescent="0.2">
      <c r="A1825" s="79">
        <v>44634</v>
      </c>
      <c r="B1825" s="76">
        <v>44634</v>
      </c>
      <c r="C1825" s="80">
        <v>1</v>
      </c>
      <c r="D1825" s="81" t="s">
        <v>350</v>
      </c>
      <c r="E1825" s="81" t="s">
        <v>223</v>
      </c>
      <c r="F1825" s="81" t="s">
        <v>351</v>
      </c>
      <c r="G1825" s="81" t="s">
        <v>352</v>
      </c>
      <c r="H1825" s="81" t="s">
        <v>300</v>
      </c>
      <c r="I1825" s="81" t="s">
        <v>223</v>
      </c>
      <c r="J1825" s="81" t="s">
        <v>223</v>
      </c>
    </row>
    <row r="1826" spans="1:10" x14ac:dyDescent="0.2">
      <c r="A1826" s="79">
        <v>44635</v>
      </c>
      <c r="B1826" s="76">
        <v>44635</v>
      </c>
      <c r="C1826" s="80">
        <v>1</v>
      </c>
      <c r="D1826" s="81" t="s">
        <v>350</v>
      </c>
      <c r="E1826" s="81" t="s">
        <v>223</v>
      </c>
      <c r="F1826" s="81" t="s">
        <v>351</v>
      </c>
      <c r="G1826" s="81" t="s">
        <v>352</v>
      </c>
      <c r="H1826" s="81" t="s">
        <v>300</v>
      </c>
      <c r="I1826" s="81" t="s">
        <v>223</v>
      </c>
      <c r="J1826" s="81" t="s">
        <v>223</v>
      </c>
    </row>
    <row r="1827" spans="1:10" x14ac:dyDescent="0.2">
      <c r="A1827" s="79">
        <v>44637</v>
      </c>
      <c r="B1827" s="76">
        <v>44637</v>
      </c>
      <c r="C1827" s="80">
        <v>1</v>
      </c>
      <c r="D1827" s="81" t="s">
        <v>350</v>
      </c>
      <c r="E1827" s="81" t="s">
        <v>223</v>
      </c>
      <c r="F1827" s="81" t="s">
        <v>351</v>
      </c>
      <c r="G1827" s="81" t="s">
        <v>352</v>
      </c>
      <c r="H1827" s="81" t="s">
        <v>300</v>
      </c>
      <c r="I1827" s="81" t="s">
        <v>223</v>
      </c>
      <c r="J1827" s="81" t="s">
        <v>223</v>
      </c>
    </row>
    <row r="1828" spans="1:10" x14ac:dyDescent="0.2">
      <c r="A1828" s="79">
        <v>44638</v>
      </c>
      <c r="B1828" s="76">
        <v>44638</v>
      </c>
      <c r="C1828" s="80">
        <v>1</v>
      </c>
      <c r="D1828" s="81" t="s">
        <v>350</v>
      </c>
      <c r="E1828" s="81" t="s">
        <v>223</v>
      </c>
      <c r="F1828" s="81" t="s">
        <v>351</v>
      </c>
      <c r="G1828" s="81" t="s">
        <v>352</v>
      </c>
      <c r="H1828" s="81" t="s">
        <v>300</v>
      </c>
      <c r="I1828" s="81" t="s">
        <v>223</v>
      </c>
      <c r="J1828" s="81" t="s">
        <v>223</v>
      </c>
    </row>
    <row r="1829" spans="1:10" x14ac:dyDescent="0.2">
      <c r="A1829" s="79">
        <v>44642</v>
      </c>
      <c r="B1829" s="76">
        <v>44642</v>
      </c>
      <c r="C1829" s="80">
        <v>1</v>
      </c>
      <c r="D1829" s="81" t="s">
        <v>350</v>
      </c>
      <c r="E1829" s="81" t="s">
        <v>223</v>
      </c>
      <c r="F1829" s="81" t="s">
        <v>351</v>
      </c>
      <c r="G1829" s="81" t="s">
        <v>352</v>
      </c>
      <c r="H1829" s="81" t="s">
        <v>300</v>
      </c>
      <c r="I1829" s="81" t="s">
        <v>223</v>
      </c>
      <c r="J1829" s="81" t="s">
        <v>223</v>
      </c>
    </row>
    <row r="1830" spans="1:10" x14ac:dyDescent="0.2">
      <c r="A1830" s="79">
        <v>44643</v>
      </c>
      <c r="B1830" s="76">
        <v>44643</v>
      </c>
      <c r="C1830" s="80">
        <v>1</v>
      </c>
      <c r="D1830" s="81" t="s">
        <v>350</v>
      </c>
      <c r="E1830" s="81" t="s">
        <v>223</v>
      </c>
      <c r="F1830" s="81" t="s">
        <v>351</v>
      </c>
      <c r="G1830" s="81" t="s">
        <v>352</v>
      </c>
      <c r="H1830" s="81" t="s">
        <v>300</v>
      </c>
      <c r="I1830" s="81" t="s">
        <v>223</v>
      </c>
      <c r="J1830" s="81" t="s">
        <v>223</v>
      </c>
    </row>
    <row r="1831" spans="1:10" x14ac:dyDescent="0.2">
      <c r="A1831" s="79">
        <v>44644</v>
      </c>
      <c r="B1831" s="76">
        <v>44644</v>
      </c>
      <c r="C1831" s="80">
        <v>1</v>
      </c>
      <c r="D1831" s="81" t="s">
        <v>350</v>
      </c>
      <c r="E1831" s="81" t="s">
        <v>223</v>
      </c>
      <c r="F1831" s="81" t="s">
        <v>351</v>
      </c>
      <c r="G1831" s="81" t="s">
        <v>352</v>
      </c>
      <c r="H1831" s="81" t="s">
        <v>300</v>
      </c>
      <c r="I1831" s="81" t="s">
        <v>223</v>
      </c>
      <c r="J1831" s="81" t="s">
        <v>223</v>
      </c>
    </row>
    <row r="1832" spans="1:10" x14ac:dyDescent="0.2">
      <c r="A1832" s="79">
        <v>44648</v>
      </c>
      <c r="B1832" s="76">
        <v>44648</v>
      </c>
      <c r="C1832" s="80">
        <v>1</v>
      </c>
      <c r="D1832" s="81" t="s">
        <v>350</v>
      </c>
      <c r="E1832" s="81" t="s">
        <v>223</v>
      </c>
      <c r="F1832" s="81" t="s">
        <v>351</v>
      </c>
      <c r="G1832" s="81" t="s">
        <v>352</v>
      </c>
      <c r="H1832" s="81" t="s">
        <v>300</v>
      </c>
      <c r="I1832" s="81" t="s">
        <v>223</v>
      </c>
      <c r="J1832" s="81" t="s">
        <v>223</v>
      </c>
    </row>
    <row r="1833" spans="1:10" x14ac:dyDescent="0.2">
      <c r="A1833" s="79">
        <v>44649</v>
      </c>
      <c r="B1833" s="76">
        <v>44649</v>
      </c>
      <c r="C1833" s="80">
        <v>1</v>
      </c>
      <c r="D1833" s="81" t="s">
        <v>350</v>
      </c>
      <c r="E1833" s="81" t="s">
        <v>223</v>
      </c>
      <c r="F1833" s="81" t="s">
        <v>351</v>
      </c>
      <c r="G1833" s="81" t="s">
        <v>352</v>
      </c>
      <c r="H1833" s="81" t="s">
        <v>300</v>
      </c>
      <c r="I1833" s="81" t="s">
        <v>223</v>
      </c>
      <c r="J1833" s="81" t="s">
        <v>223</v>
      </c>
    </row>
    <row r="1834" spans="1:10" x14ac:dyDescent="0.2">
      <c r="A1834" s="79">
        <v>44651</v>
      </c>
      <c r="B1834" s="76">
        <v>44651</v>
      </c>
      <c r="C1834" s="80">
        <v>1</v>
      </c>
      <c r="D1834" s="81" t="s">
        <v>350</v>
      </c>
      <c r="E1834" s="81" t="s">
        <v>223</v>
      </c>
      <c r="F1834" s="81" t="s">
        <v>351</v>
      </c>
      <c r="G1834" s="81" t="s">
        <v>352</v>
      </c>
      <c r="H1834" s="81" t="s">
        <v>300</v>
      </c>
      <c r="I1834" s="81" t="s">
        <v>223</v>
      </c>
      <c r="J1834" s="81" t="s">
        <v>223</v>
      </c>
    </row>
    <row r="1835" spans="1:10" x14ac:dyDescent="0.2">
      <c r="A1835" s="79">
        <v>44652</v>
      </c>
      <c r="B1835" s="76">
        <v>44652</v>
      </c>
      <c r="C1835" s="80">
        <v>1</v>
      </c>
      <c r="D1835" s="81" t="s">
        <v>350</v>
      </c>
      <c r="E1835" s="81" t="s">
        <v>223</v>
      </c>
      <c r="F1835" s="81" t="s">
        <v>351</v>
      </c>
      <c r="G1835" s="81" t="s">
        <v>352</v>
      </c>
      <c r="H1835" s="81" t="s">
        <v>300</v>
      </c>
      <c r="I1835" s="81" t="s">
        <v>223</v>
      </c>
      <c r="J1835" s="81" t="s">
        <v>223</v>
      </c>
    </row>
    <row r="1836" spans="1:10" x14ac:dyDescent="0.2">
      <c r="A1836" s="79">
        <v>44656</v>
      </c>
      <c r="B1836" s="76">
        <v>44656</v>
      </c>
      <c r="C1836" s="80">
        <v>1</v>
      </c>
      <c r="D1836" s="81" t="s">
        <v>350</v>
      </c>
      <c r="E1836" s="81" t="s">
        <v>223</v>
      </c>
      <c r="F1836" s="81" t="s">
        <v>351</v>
      </c>
      <c r="G1836" s="81" t="s">
        <v>352</v>
      </c>
      <c r="H1836" s="81" t="s">
        <v>300</v>
      </c>
      <c r="I1836" s="81" t="s">
        <v>223</v>
      </c>
      <c r="J1836" s="81" t="s">
        <v>223</v>
      </c>
    </row>
    <row r="1837" spans="1:10" x14ac:dyDescent="0.2">
      <c r="A1837" s="79">
        <v>44657</v>
      </c>
      <c r="B1837" s="76">
        <v>44657</v>
      </c>
      <c r="C1837" s="80">
        <v>1</v>
      </c>
      <c r="D1837" s="81" t="s">
        <v>350</v>
      </c>
      <c r="E1837" s="81" t="s">
        <v>223</v>
      </c>
      <c r="F1837" s="81" t="s">
        <v>351</v>
      </c>
      <c r="G1837" s="81" t="s">
        <v>352</v>
      </c>
      <c r="H1837" s="81" t="s">
        <v>300</v>
      </c>
      <c r="I1837" s="81" t="s">
        <v>223</v>
      </c>
      <c r="J1837" s="81" t="s">
        <v>223</v>
      </c>
    </row>
    <row r="1838" spans="1:10" x14ac:dyDescent="0.2">
      <c r="A1838" s="79">
        <v>44658</v>
      </c>
      <c r="B1838" s="76">
        <v>44658</v>
      </c>
      <c r="C1838" s="80">
        <v>1</v>
      </c>
      <c r="D1838" s="81" t="s">
        <v>350</v>
      </c>
      <c r="E1838" s="81" t="s">
        <v>223</v>
      </c>
      <c r="F1838" s="81" t="s">
        <v>351</v>
      </c>
      <c r="G1838" s="81" t="s">
        <v>352</v>
      </c>
      <c r="H1838" s="81" t="s">
        <v>300</v>
      </c>
      <c r="I1838" s="81" t="s">
        <v>223</v>
      </c>
      <c r="J1838" s="81" t="s">
        <v>223</v>
      </c>
    </row>
    <row r="1839" spans="1:10" x14ac:dyDescent="0.2">
      <c r="A1839" s="79">
        <v>44662</v>
      </c>
      <c r="B1839" s="76">
        <v>44662</v>
      </c>
      <c r="C1839" s="80">
        <v>1</v>
      </c>
      <c r="D1839" s="81" t="s">
        <v>350</v>
      </c>
      <c r="E1839" s="81" t="s">
        <v>223</v>
      </c>
      <c r="F1839" s="81" t="s">
        <v>351</v>
      </c>
      <c r="G1839" s="81" t="s">
        <v>352</v>
      </c>
      <c r="H1839" s="81" t="s">
        <v>300</v>
      </c>
      <c r="I1839" s="81" t="s">
        <v>223</v>
      </c>
      <c r="J1839" s="81" t="s">
        <v>223</v>
      </c>
    </row>
    <row r="1840" spans="1:10" x14ac:dyDescent="0.2">
      <c r="A1840" s="79">
        <v>44663</v>
      </c>
      <c r="B1840" s="76">
        <v>44663</v>
      </c>
      <c r="C1840" s="80">
        <v>1</v>
      </c>
      <c r="D1840" s="81" t="s">
        <v>350</v>
      </c>
      <c r="E1840" s="81" t="s">
        <v>223</v>
      </c>
      <c r="F1840" s="81" t="s">
        <v>351</v>
      </c>
      <c r="G1840" s="81" t="s">
        <v>352</v>
      </c>
      <c r="H1840" s="81" t="s">
        <v>300</v>
      </c>
      <c r="I1840" s="81" t="s">
        <v>223</v>
      </c>
      <c r="J1840" s="81" t="s">
        <v>223</v>
      </c>
    </row>
    <row r="1841" spans="1:10" x14ac:dyDescent="0.2">
      <c r="A1841" s="79">
        <v>44665</v>
      </c>
      <c r="B1841" s="76">
        <v>44665</v>
      </c>
      <c r="C1841" s="80">
        <v>1</v>
      </c>
      <c r="D1841" s="81" t="s">
        <v>350</v>
      </c>
      <c r="E1841" s="81" t="s">
        <v>223</v>
      </c>
      <c r="F1841" s="81" t="s">
        <v>351</v>
      </c>
      <c r="G1841" s="81" t="s">
        <v>352</v>
      </c>
      <c r="H1841" s="81" t="s">
        <v>300</v>
      </c>
      <c r="I1841" s="81" t="s">
        <v>223</v>
      </c>
      <c r="J1841" s="81" t="s">
        <v>223</v>
      </c>
    </row>
    <row r="1842" spans="1:10" x14ac:dyDescent="0.2">
      <c r="A1842" s="79">
        <v>44666</v>
      </c>
      <c r="B1842" s="76">
        <v>44666</v>
      </c>
      <c r="C1842" s="80">
        <v>1</v>
      </c>
      <c r="D1842" s="81" t="s">
        <v>350</v>
      </c>
      <c r="E1842" s="81" t="s">
        <v>223</v>
      </c>
      <c r="F1842" s="81" t="s">
        <v>351</v>
      </c>
      <c r="G1842" s="81" t="s">
        <v>352</v>
      </c>
      <c r="H1842" s="81" t="s">
        <v>300</v>
      </c>
      <c r="I1842" s="81" t="s">
        <v>223</v>
      </c>
      <c r="J1842" s="81" t="s">
        <v>223</v>
      </c>
    </row>
    <row r="1843" spans="1:10" x14ac:dyDescent="0.2">
      <c r="A1843" s="79">
        <v>44670</v>
      </c>
      <c r="B1843" s="76">
        <v>44670</v>
      </c>
      <c r="C1843" s="80">
        <v>1</v>
      </c>
      <c r="D1843" s="81" t="s">
        <v>350</v>
      </c>
      <c r="E1843" s="81" t="s">
        <v>223</v>
      </c>
      <c r="F1843" s="81" t="s">
        <v>351</v>
      </c>
      <c r="G1843" s="81" t="s">
        <v>352</v>
      </c>
      <c r="H1843" s="81" t="s">
        <v>300</v>
      </c>
      <c r="I1843" s="81" t="s">
        <v>223</v>
      </c>
      <c r="J1843" s="81" t="s">
        <v>223</v>
      </c>
    </row>
    <row r="1844" spans="1:10" x14ac:dyDescent="0.2">
      <c r="A1844" s="79">
        <v>44671</v>
      </c>
      <c r="B1844" s="76">
        <v>44671</v>
      </c>
      <c r="C1844" s="80">
        <v>1</v>
      </c>
      <c r="D1844" s="81" t="s">
        <v>350</v>
      </c>
      <c r="E1844" s="81" t="s">
        <v>223</v>
      </c>
      <c r="F1844" s="81" t="s">
        <v>351</v>
      </c>
      <c r="G1844" s="81" t="s">
        <v>352</v>
      </c>
      <c r="H1844" s="81" t="s">
        <v>300</v>
      </c>
      <c r="I1844" s="81" t="s">
        <v>223</v>
      </c>
      <c r="J1844" s="81" t="s">
        <v>223</v>
      </c>
    </row>
    <row r="1845" spans="1:10" x14ac:dyDescent="0.2">
      <c r="A1845" s="79">
        <v>44672</v>
      </c>
      <c r="B1845" s="76">
        <v>44672</v>
      </c>
      <c r="C1845" s="80">
        <v>1</v>
      </c>
      <c r="D1845" s="81" t="s">
        <v>350</v>
      </c>
      <c r="E1845" s="81" t="s">
        <v>223</v>
      </c>
      <c r="F1845" s="81" t="s">
        <v>351</v>
      </c>
      <c r="G1845" s="81" t="s">
        <v>352</v>
      </c>
      <c r="H1845" s="81" t="s">
        <v>300</v>
      </c>
      <c r="I1845" s="81" t="s">
        <v>223</v>
      </c>
      <c r="J1845" s="81" t="s">
        <v>223</v>
      </c>
    </row>
    <row r="1846" spans="1:10" x14ac:dyDescent="0.2">
      <c r="A1846" s="79">
        <v>44676</v>
      </c>
      <c r="B1846" s="76">
        <v>44676</v>
      </c>
      <c r="C1846" s="80">
        <v>1</v>
      </c>
      <c r="D1846" s="81" t="s">
        <v>350</v>
      </c>
      <c r="E1846" s="81" t="s">
        <v>223</v>
      </c>
      <c r="F1846" s="81" t="s">
        <v>351</v>
      </c>
      <c r="G1846" s="81" t="s">
        <v>352</v>
      </c>
      <c r="H1846" s="81" t="s">
        <v>300</v>
      </c>
      <c r="I1846" s="81" t="s">
        <v>223</v>
      </c>
      <c r="J1846" s="81" t="s">
        <v>223</v>
      </c>
    </row>
    <row r="1847" spans="1:10" x14ac:dyDescent="0.2">
      <c r="A1847" s="79">
        <v>44677</v>
      </c>
      <c r="B1847" s="76">
        <v>44677</v>
      </c>
      <c r="C1847" s="80">
        <v>1</v>
      </c>
      <c r="D1847" s="81" t="s">
        <v>350</v>
      </c>
      <c r="E1847" s="81" t="s">
        <v>223</v>
      </c>
      <c r="F1847" s="81" t="s">
        <v>351</v>
      </c>
      <c r="G1847" s="81" t="s">
        <v>352</v>
      </c>
      <c r="H1847" s="81" t="s">
        <v>300</v>
      </c>
      <c r="I1847" s="81" t="s">
        <v>223</v>
      </c>
      <c r="J1847" s="81" t="s">
        <v>223</v>
      </c>
    </row>
    <row r="1848" spans="1:10" x14ac:dyDescent="0.2">
      <c r="A1848" s="79">
        <v>44679</v>
      </c>
      <c r="B1848" s="76">
        <v>44679</v>
      </c>
      <c r="C1848" s="80">
        <v>1</v>
      </c>
      <c r="D1848" s="81" t="s">
        <v>350</v>
      </c>
      <c r="E1848" s="81" t="s">
        <v>223</v>
      </c>
      <c r="F1848" s="81" t="s">
        <v>351</v>
      </c>
      <c r="G1848" s="81" t="s">
        <v>352</v>
      </c>
      <c r="H1848" s="81" t="s">
        <v>300</v>
      </c>
      <c r="I1848" s="81" t="s">
        <v>223</v>
      </c>
      <c r="J1848" s="81" t="s">
        <v>223</v>
      </c>
    </row>
    <row r="1849" spans="1:10" x14ac:dyDescent="0.2">
      <c r="A1849" s="79">
        <v>44680</v>
      </c>
      <c r="B1849" s="76">
        <v>44680</v>
      </c>
      <c r="C1849" s="80">
        <v>1</v>
      </c>
      <c r="D1849" s="81" t="s">
        <v>350</v>
      </c>
      <c r="E1849" s="81" t="s">
        <v>223</v>
      </c>
      <c r="F1849" s="81" t="s">
        <v>351</v>
      </c>
      <c r="G1849" s="81" t="s">
        <v>352</v>
      </c>
      <c r="H1849" s="81" t="s">
        <v>300</v>
      </c>
      <c r="I1849" s="81" t="s">
        <v>223</v>
      </c>
      <c r="J1849" s="81" t="s">
        <v>223</v>
      </c>
    </row>
    <row r="1850" spans="1:10" x14ac:dyDescent="0.2">
      <c r="A1850" s="79">
        <v>44684</v>
      </c>
      <c r="B1850" s="76">
        <v>44684</v>
      </c>
      <c r="C1850" s="80">
        <v>1</v>
      </c>
      <c r="D1850" s="81" t="s">
        <v>350</v>
      </c>
      <c r="E1850" s="81" t="s">
        <v>223</v>
      </c>
      <c r="F1850" s="81" t="s">
        <v>351</v>
      </c>
      <c r="G1850" s="81" t="s">
        <v>352</v>
      </c>
      <c r="H1850" s="81" t="s">
        <v>300</v>
      </c>
      <c r="I1850" s="81" t="s">
        <v>223</v>
      </c>
      <c r="J1850" s="81" t="s">
        <v>223</v>
      </c>
    </row>
    <row r="1851" spans="1:10" x14ac:dyDescent="0.2">
      <c r="A1851" s="79">
        <v>44685</v>
      </c>
      <c r="B1851" s="76">
        <v>44685</v>
      </c>
      <c r="C1851" s="80">
        <v>1</v>
      </c>
      <c r="D1851" s="81" t="s">
        <v>350</v>
      </c>
      <c r="E1851" s="81" t="s">
        <v>223</v>
      </c>
      <c r="F1851" s="81" t="s">
        <v>351</v>
      </c>
      <c r="G1851" s="81" t="s">
        <v>352</v>
      </c>
      <c r="H1851" s="81" t="s">
        <v>300</v>
      </c>
      <c r="I1851" s="81" t="s">
        <v>223</v>
      </c>
      <c r="J1851" s="81" t="s">
        <v>223</v>
      </c>
    </row>
    <row r="1852" spans="1:10" x14ac:dyDescent="0.2">
      <c r="A1852" s="79">
        <v>44686</v>
      </c>
      <c r="B1852" s="76">
        <v>44686</v>
      </c>
      <c r="C1852" s="80">
        <v>1</v>
      </c>
      <c r="D1852" s="81" t="s">
        <v>350</v>
      </c>
      <c r="E1852" s="81" t="s">
        <v>223</v>
      </c>
      <c r="F1852" s="81" t="s">
        <v>351</v>
      </c>
      <c r="G1852" s="81" t="s">
        <v>352</v>
      </c>
      <c r="H1852" s="81" t="s">
        <v>300</v>
      </c>
      <c r="I1852" s="81" t="s">
        <v>223</v>
      </c>
      <c r="J1852" s="81" t="s">
        <v>223</v>
      </c>
    </row>
    <row r="1853" spans="1:10" x14ac:dyDescent="0.2">
      <c r="A1853" s="79">
        <v>44650</v>
      </c>
      <c r="B1853" s="76">
        <v>44642</v>
      </c>
      <c r="C1853" s="80">
        <v>8</v>
      </c>
      <c r="D1853" s="81" t="s">
        <v>368</v>
      </c>
      <c r="E1853" s="81" t="s">
        <v>223</v>
      </c>
      <c r="F1853" s="81" t="s">
        <v>341</v>
      </c>
      <c r="G1853" s="81" t="s">
        <v>342</v>
      </c>
      <c r="H1853" s="81" t="s">
        <v>299</v>
      </c>
      <c r="I1853" s="81" t="s">
        <v>223</v>
      </c>
      <c r="J1853" s="81" t="s">
        <v>223</v>
      </c>
    </row>
    <row r="1854" spans="1:10" x14ac:dyDescent="0.2">
      <c r="A1854" s="79">
        <v>44650</v>
      </c>
      <c r="B1854" s="76">
        <v>44643</v>
      </c>
      <c r="C1854" s="80">
        <v>8</v>
      </c>
      <c r="D1854" s="81" t="s">
        <v>368</v>
      </c>
      <c r="E1854" s="81" t="s">
        <v>223</v>
      </c>
      <c r="F1854" s="81" t="s">
        <v>341</v>
      </c>
      <c r="G1854" s="81" t="s">
        <v>342</v>
      </c>
      <c r="H1854" s="81" t="s">
        <v>299</v>
      </c>
      <c r="I1854" s="81" t="s">
        <v>223</v>
      </c>
      <c r="J1854" s="81" t="s">
        <v>223</v>
      </c>
    </row>
    <row r="1855" spans="1:10" x14ac:dyDescent="0.2">
      <c r="A1855" s="79">
        <v>44650</v>
      </c>
      <c r="B1855" s="76">
        <v>44645</v>
      </c>
      <c r="C1855" s="80">
        <v>8</v>
      </c>
      <c r="D1855" s="81" t="s">
        <v>368</v>
      </c>
      <c r="E1855" s="81" t="s">
        <v>223</v>
      </c>
      <c r="F1855" s="81" t="s">
        <v>341</v>
      </c>
      <c r="G1855" s="81" t="s">
        <v>342</v>
      </c>
      <c r="H1855" s="81" t="s">
        <v>299</v>
      </c>
      <c r="I1855" s="81" t="s">
        <v>223</v>
      </c>
      <c r="J1855" s="81" t="s">
        <v>223</v>
      </c>
    </row>
    <row r="1856" spans="1:10" x14ac:dyDescent="0.2">
      <c r="A1856" s="79">
        <v>44650</v>
      </c>
      <c r="B1856" s="76">
        <v>44649</v>
      </c>
      <c r="C1856" s="80">
        <v>8</v>
      </c>
      <c r="D1856" s="81" t="s">
        <v>368</v>
      </c>
      <c r="E1856" s="81" t="s">
        <v>223</v>
      </c>
      <c r="F1856" s="81" t="s">
        <v>341</v>
      </c>
      <c r="G1856" s="81" t="s">
        <v>342</v>
      </c>
      <c r="H1856" s="81" t="s">
        <v>299</v>
      </c>
      <c r="I1856" s="81" t="s">
        <v>223</v>
      </c>
      <c r="J1856" s="81" t="s">
        <v>223</v>
      </c>
    </row>
    <row r="1857" spans="1:10" x14ac:dyDescent="0.2">
      <c r="A1857" s="79">
        <v>44650</v>
      </c>
      <c r="B1857" s="76">
        <v>44650</v>
      </c>
      <c r="C1857" s="80">
        <v>8</v>
      </c>
      <c r="D1857" s="81" t="s">
        <v>368</v>
      </c>
      <c r="E1857" s="81" t="s">
        <v>223</v>
      </c>
      <c r="F1857" s="81" t="s">
        <v>341</v>
      </c>
      <c r="G1857" s="81" t="s">
        <v>342</v>
      </c>
      <c r="H1857" s="81" t="s">
        <v>299</v>
      </c>
      <c r="I1857" s="81" t="s">
        <v>223</v>
      </c>
      <c r="J1857" s="81" t="s">
        <v>223</v>
      </c>
    </row>
    <row r="1858" spans="1:10" x14ac:dyDescent="0.2">
      <c r="A1858" s="79">
        <v>44680</v>
      </c>
      <c r="B1858" s="76">
        <v>44676</v>
      </c>
      <c r="C1858" s="80">
        <v>1</v>
      </c>
      <c r="D1858" s="81" t="s">
        <v>368</v>
      </c>
      <c r="E1858" s="81" t="s">
        <v>223</v>
      </c>
      <c r="F1858" s="81" t="s">
        <v>341</v>
      </c>
      <c r="G1858" s="81" t="s">
        <v>342</v>
      </c>
      <c r="H1858" s="81" t="s">
        <v>299</v>
      </c>
      <c r="I1858" s="81" t="s">
        <v>223</v>
      </c>
      <c r="J1858" s="81" t="s">
        <v>223</v>
      </c>
    </row>
    <row r="1859" spans="1:10" x14ac:dyDescent="0.2">
      <c r="A1859" s="79">
        <v>44680</v>
      </c>
      <c r="B1859" s="76">
        <v>44677</v>
      </c>
      <c r="C1859" s="80">
        <v>1</v>
      </c>
      <c r="D1859" s="81" t="s">
        <v>368</v>
      </c>
      <c r="E1859" s="81" t="s">
        <v>223</v>
      </c>
      <c r="F1859" s="81" t="s">
        <v>341</v>
      </c>
      <c r="G1859" s="81" t="s">
        <v>342</v>
      </c>
      <c r="H1859" s="81" t="s">
        <v>299</v>
      </c>
      <c r="I1859" s="81" t="s">
        <v>223</v>
      </c>
      <c r="J1859" s="81" t="s">
        <v>223</v>
      </c>
    </row>
    <row r="1860" spans="1:10" x14ac:dyDescent="0.2">
      <c r="A1860" s="79">
        <v>44586</v>
      </c>
      <c r="B1860" s="76">
        <v>44573</v>
      </c>
      <c r="C1860" s="80">
        <v>2</v>
      </c>
      <c r="D1860" s="81" t="s">
        <v>377</v>
      </c>
      <c r="E1860" s="81" t="s">
        <v>223</v>
      </c>
      <c r="F1860" s="81" t="s">
        <v>347</v>
      </c>
      <c r="G1860" s="81" t="s">
        <v>348</v>
      </c>
      <c r="H1860" s="81" t="s">
        <v>324</v>
      </c>
      <c r="I1860" s="81" t="s">
        <v>223</v>
      </c>
      <c r="J1860" s="81" t="s">
        <v>223</v>
      </c>
    </row>
    <row r="1861" spans="1:10" x14ac:dyDescent="0.2">
      <c r="A1861" s="79">
        <v>44586</v>
      </c>
      <c r="B1861" s="76">
        <v>44574</v>
      </c>
      <c r="C1861" s="80">
        <v>5</v>
      </c>
      <c r="D1861" s="81" t="s">
        <v>377</v>
      </c>
      <c r="E1861" s="81" t="s">
        <v>223</v>
      </c>
      <c r="F1861" s="81" t="s">
        <v>347</v>
      </c>
      <c r="G1861" s="81" t="s">
        <v>348</v>
      </c>
      <c r="H1861" s="81" t="s">
        <v>324</v>
      </c>
      <c r="I1861" s="81" t="s">
        <v>223</v>
      </c>
      <c r="J1861" s="81" t="s">
        <v>223</v>
      </c>
    </row>
    <row r="1862" spans="1:10" x14ac:dyDescent="0.2">
      <c r="A1862" s="79">
        <v>44586</v>
      </c>
      <c r="B1862" s="76">
        <v>44579</v>
      </c>
      <c r="C1862" s="80">
        <v>5</v>
      </c>
      <c r="D1862" s="81" t="s">
        <v>377</v>
      </c>
      <c r="E1862" s="81" t="s">
        <v>223</v>
      </c>
      <c r="F1862" s="81" t="s">
        <v>347</v>
      </c>
      <c r="G1862" s="81" t="s">
        <v>348</v>
      </c>
      <c r="H1862" s="81" t="s">
        <v>324</v>
      </c>
      <c r="I1862" s="81" t="s">
        <v>223</v>
      </c>
      <c r="J1862" s="81" t="s">
        <v>223</v>
      </c>
    </row>
    <row r="1863" spans="1:10" x14ac:dyDescent="0.2">
      <c r="A1863" s="79">
        <v>44586</v>
      </c>
      <c r="B1863" s="76">
        <v>44580</v>
      </c>
      <c r="C1863" s="80">
        <v>3</v>
      </c>
      <c r="D1863" s="81" t="s">
        <v>377</v>
      </c>
      <c r="E1863" s="81" t="s">
        <v>223</v>
      </c>
      <c r="F1863" s="81" t="s">
        <v>347</v>
      </c>
      <c r="G1863" s="81" t="s">
        <v>348</v>
      </c>
      <c r="H1863" s="81" t="s">
        <v>324</v>
      </c>
      <c r="I1863" s="81" t="s">
        <v>223</v>
      </c>
      <c r="J1863" s="81" t="s">
        <v>223</v>
      </c>
    </row>
    <row r="1864" spans="1:10" x14ac:dyDescent="0.2">
      <c r="A1864" s="79">
        <v>44565</v>
      </c>
      <c r="B1864" s="76">
        <v>44550</v>
      </c>
      <c r="C1864" s="80">
        <v>1</v>
      </c>
      <c r="D1864" s="81" t="s">
        <v>372</v>
      </c>
      <c r="E1864" s="81" t="s">
        <v>223</v>
      </c>
      <c r="F1864" s="81" t="s">
        <v>373</v>
      </c>
      <c r="G1864" s="81" t="s">
        <v>374</v>
      </c>
      <c r="H1864" s="81" t="s">
        <v>305</v>
      </c>
      <c r="I1864" s="81" t="s">
        <v>223</v>
      </c>
      <c r="J1864" s="81" t="s">
        <v>223</v>
      </c>
    </row>
    <row r="1865" spans="1:10" x14ac:dyDescent="0.2">
      <c r="A1865" s="79">
        <v>44581</v>
      </c>
      <c r="B1865" s="76">
        <v>44564</v>
      </c>
      <c r="C1865" s="80">
        <v>1</v>
      </c>
      <c r="D1865" s="81" t="s">
        <v>372</v>
      </c>
      <c r="E1865" s="81" t="s">
        <v>223</v>
      </c>
      <c r="F1865" s="81" t="s">
        <v>373</v>
      </c>
      <c r="G1865" s="81" t="s">
        <v>374</v>
      </c>
      <c r="H1865" s="81" t="s">
        <v>305</v>
      </c>
      <c r="I1865" s="81" t="s">
        <v>223</v>
      </c>
      <c r="J1865" s="81" t="s">
        <v>223</v>
      </c>
    </row>
    <row r="1866" spans="1:10" x14ac:dyDescent="0.2">
      <c r="A1866" s="79">
        <v>44581</v>
      </c>
      <c r="B1866" s="76">
        <v>44565</v>
      </c>
      <c r="C1866" s="80">
        <v>3.25</v>
      </c>
      <c r="D1866" s="81" t="s">
        <v>372</v>
      </c>
      <c r="E1866" s="81" t="s">
        <v>223</v>
      </c>
      <c r="F1866" s="81" t="s">
        <v>373</v>
      </c>
      <c r="G1866" s="81" t="s">
        <v>374</v>
      </c>
      <c r="H1866" s="81" t="s">
        <v>305</v>
      </c>
      <c r="I1866" s="81" t="s">
        <v>223</v>
      </c>
      <c r="J1866" s="81" t="s">
        <v>223</v>
      </c>
    </row>
    <row r="1867" spans="1:10" x14ac:dyDescent="0.2">
      <c r="A1867" s="79">
        <v>44581</v>
      </c>
      <c r="B1867" s="76">
        <v>44566</v>
      </c>
      <c r="C1867" s="80">
        <v>2.5</v>
      </c>
      <c r="D1867" s="81" t="s">
        <v>372</v>
      </c>
      <c r="E1867" s="81" t="s">
        <v>223</v>
      </c>
      <c r="F1867" s="81" t="s">
        <v>373</v>
      </c>
      <c r="G1867" s="81" t="s">
        <v>374</v>
      </c>
      <c r="H1867" s="81" t="s">
        <v>305</v>
      </c>
      <c r="I1867" s="81" t="s">
        <v>223</v>
      </c>
      <c r="J1867" s="81" t="s">
        <v>223</v>
      </c>
    </row>
    <row r="1868" spans="1:10" x14ac:dyDescent="0.2">
      <c r="A1868" s="79">
        <v>44581</v>
      </c>
      <c r="B1868" s="76">
        <v>44567</v>
      </c>
      <c r="C1868" s="80">
        <v>1.75</v>
      </c>
      <c r="D1868" s="81" t="s">
        <v>372</v>
      </c>
      <c r="E1868" s="81" t="s">
        <v>223</v>
      </c>
      <c r="F1868" s="81" t="s">
        <v>373</v>
      </c>
      <c r="G1868" s="81" t="s">
        <v>374</v>
      </c>
      <c r="H1868" s="81" t="s">
        <v>305</v>
      </c>
      <c r="I1868" s="81" t="s">
        <v>223</v>
      </c>
      <c r="J1868" s="81" t="s">
        <v>223</v>
      </c>
    </row>
    <row r="1869" spans="1:10" x14ac:dyDescent="0.2">
      <c r="A1869" s="79">
        <v>44581</v>
      </c>
      <c r="B1869" s="76">
        <v>44568</v>
      </c>
      <c r="C1869" s="80">
        <v>2</v>
      </c>
      <c r="D1869" s="81" t="s">
        <v>372</v>
      </c>
      <c r="E1869" s="81" t="s">
        <v>223</v>
      </c>
      <c r="F1869" s="81" t="s">
        <v>373</v>
      </c>
      <c r="G1869" s="81" t="s">
        <v>374</v>
      </c>
      <c r="H1869" s="81" t="s">
        <v>305</v>
      </c>
      <c r="I1869" s="81" t="s">
        <v>223</v>
      </c>
      <c r="J1869" s="81" t="s">
        <v>223</v>
      </c>
    </row>
    <row r="1870" spans="1:10" x14ac:dyDescent="0.2">
      <c r="A1870" s="79">
        <v>44581</v>
      </c>
      <c r="B1870" s="76">
        <v>44571</v>
      </c>
      <c r="C1870" s="80">
        <v>1.5</v>
      </c>
      <c r="D1870" s="81" t="s">
        <v>372</v>
      </c>
      <c r="E1870" s="81" t="s">
        <v>223</v>
      </c>
      <c r="F1870" s="81" t="s">
        <v>373</v>
      </c>
      <c r="G1870" s="81" t="s">
        <v>374</v>
      </c>
      <c r="H1870" s="81" t="s">
        <v>305</v>
      </c>
      <c r="I1870" s="81" t="s">
        <v>223</v>
      </c>
      <c r="J1870" s="81" t="s">
        <v>223</v>
      </c>
    </row>
    <row r="1871" spans="1:10" x14ac:dyDescent="0.2">
      <c r="A1871" s="79">
        <v>44581</v>
      </c>
      <c r="B1871" s="76">
        <v>44572</v>
      </c>
      <c r="C1871" s="80">
        <v>2.5</v>
      </c>
      <c r="D1871" s="81" t="s">
        <v>372</v>
      </c>
      <c r="E1871" s="81" t="s">
        <v>223</v>
      </c>
      <c r="F1871" s="81" t="s">
        <v>373</v>
      </c>
      <c r="G1871" s="81" t="s">
        <v>374</v>
      </c>
      <c r="H1871" s="81" t="s">
        <v>305</v>
      </c>
      <c r="I1871" s="81" t="s">
        <v>223</v>
      </c>
      <c r="J1871" s="81" t="s">
        <v>223</v>
      </c>
    </row>
    <row r="1872" spans="1:10" x14ac:dyDescent="0.2">
      <c r="A1872" s="79">
        <v>44581</v>
      </c>
      <c r="B1872" s="76">
        <v>44574</v>
      </c>
      <c r="C1872" s="80">
        <v>1.75</v>
      </c>
      <c r="D1872" s="81" t="s">
        <v>372</v>
      </c>
      <c r="E1872" s="81" t="s">
        <v>223</v>
      </c>
      <c r="F1872" s="81" t="s">
        <v>373</v>
      </c>
      <c r="G1872" s="81" t="s">
        <v>374</v>
      </c>
      <c r="H1872" s="81" t="s">
        <v>305</v>
      </c>
      <c r="I1872" s="81" t="s">
        <v>223</v>
      </c>
      <c r="J1872" s="81" t="s">
        <v>223</v>
      </c>
    </row>
    <row r="1873" spans="1:10" x14ac:dyDescent="0.2">
      <c r="A1873" s="79">
        <v>44581</v>
      </c>
      <c r="B1873" s="76">
        <v>44575</v>
      </c>
      <c r="C1873" s="80">
        <v>1</v>
      </c>
      <c r="D1873" s="81" t="s">
        <v>372</v>
      </c>
      <c r="E1873" s="81" t="s">
        <v>223</v>
      </c>
      <c r="F1873" s="81" t="s">
        <v>373</v>
      </c>
      <c r="G1873" s="81" t="s">
        <v>374</v>
      </c>
      <c r="H1873" s="81" t="s">
        <v>305</v>
      </c>
      <c r="I1873" s="81" t="s">
        <v>223</v>
      </c>
      <c r="J1873" s="81" t="s">
        <v>223</v>
      </c>
    </row>
    <row r="1874" spans="1:10" x14ac:dyDescent="0.2">
      <c r="A1874" s="79">
        <v>44585</v>
      </c>
      <c r="B1874" s="76">
        <v>44580</v>
      </c>
      <c r="C1874" s="80">
        <v>2.25</v>
      </c>
      <c r="D1874" s="81" t="s">
        <v>372</v>
      </c>
      <c r="E1874" s="81" t="s">
        <v>223</v>
      </c>
      <c r="F1874" s="81" t="s">
        <v>373</v>
      </c>
      <c r="G1874" s="81" t="s">
        <v>374</v>
      </c>
      <c r="H1874" s="81" t="s">
        <v>305</v>
      </c>
      <c r="I1874" s="81" t="s">
        <v>223</v>
      </c>
      <c r="J1874" s="81" t="s">
        <v>223</v>
      </c>
    </row>
    <row r="1875" spans="1:10" x14ac:dyDescent="0.2">
      <c r="A1875" s="79">
        <v>44585</v>
      </c>
      <c r="B1875" s="76">
        <v>44581</v>
      </c>
      <c r="C1875" s="80">
        <v>4</v>
      </c>
      <c r="D1875" s="81" t="s">
        <v>372</v>
      </c>
      <c r="E1875" s="81" t="s">
        <v>223</v>
      </c>
      <c r="F1875" s="81" t="s">
        <v>373</v>
      </c>
      <c r="G1875" s="81" t="s">
        <v>374</v>
      </c>
      <c r="H1875" s="81" t="s">
        <v>305</v>
      </c>
      <c r="I1875" s="81" t="s">
        <v>223</v>
      </c>
      <c r="J1875" s="81" t="s">
        <v>223</v>
      </c>
    </row>
    <row r="1876" spans="1:10" x14ac:dyDescent="0.2">
      <c r="A1876" s="79">
        <v>44585</v>
      </c>
      <c r="B1876" s="76">
        <v>44582</v>
      </c>
      <c r="C1876" s="80">
        <v>5.25</v>
      </c>
      <c r="D1876" s="81" t="s">
        <v>372</v>
      </c>
      <c r="E1876" s="81" t="s">
        <v>223</v>
      </c>
      <c r="F1876" s="81" t="s">
        <v>373</v>
      </c>
      <c r="G1876" s="81" t="s">
        <v>374</v>
      </c>
      <c r="H1876" s="81" t="s">
        <v>305</v>
      </c>
      <c r="I1876" s="81" t="s">
        <v>223</v>
      </c>
      <c r="J1876" s="81" t="s">
        <v>223</v>
      </c>
    </row>
    <row r="1877" spans="1:10" x14ac:dyDescent="0.2">
      <c r="A1877" s="79">
        <v>44592</v>
      </c>
      <c r="B1877" s="76">
        <v>44585</v>
      </c>
      <c r="C1877" s="80">
        <v>4.75</v>
      </c>
      <c r="D1877" s="81" t="s">
        <v>372</v>
      </c>
      <c r="E1877" s="81" t="s">
        <v>223</v>
      </c>
      <c r="F1877" s="81" t="s">
        <v>373</v>
      </c>
      <c r="G1877" s="81" t="s">
        <v>374</v>
      </c>
      <c r="H1877" s="81" t="s">
        <v>305</v>
      </c>
      <c r="I1877" s="81" t="s">
        <v>223</v>
      </c>
      <c r="J1877" s="81" t="s">
        <v>223</v>
      </c>
    </row>
    <row r="1878" spans="1:10" x14ac:dyDescent="0.2">
      <c r="A1878" s="79">
        <v>44592</v>
      </c>
      <c r="B1878" s="76">
        <v>44586</v>
      </c>
      <c r="C1878" s="80">
        <v>1.5</v>
      </c>
      <c r="D1878" s="81" t="s">
        <v>372</v>
      </c>
      <c r="E1878" s="81" t="s">
        <v>223</v>
      </c>
      <c r="F1878" s="81" t="s">
        <v>373</v>
      </c>
      <c r="G1878" s="81" t="s">
        <v>374</v>
      </c>
      <c r="H1878" s="81" t="s">
        <v>305</v>
      </c>
      <c r="I1878" s="81" t="s">
        <v>223</v>
      </c>
      <c r="J1878" s="81" t="s">
        <v>223</v>
      </c>
    </row>
    <row r="1879" spans="1:10" x14ac:dyDescent="0.2">
      <c r="A1879" s="79">
        <v>44592</v>
      </c>
      <c r="B1879" s="76">
        <v>44587</v>
      </c>
      <c r="C1879" s="80">
        <v>4.5</v>
      </c>
      <c r="D1879" s="81" t="s">
        <v>372</v>
      </c>
      <c r="E1879" s="81" t="s">
        <v>223</v>
      </c>
      <c r="F1879" s="81" t="s">
        <v>373</v>
      </c>
      <c r="G1879" s="81" t="s">
        <v>374</v>
      </c>
      <c r="H1879" s="81" t="s">
        <v>305</v>
      </c>
      <c r="I1879" s="81" t="s">
        <v>223</v>
      </c>
      <c r="J1879" s="81" t="s">
        <v>223</v>
      </c>
    </row>
    <row r="1880" spans="1:10" x14ac:dyDescent="0.2">
      <c r="A1880" s="79">
        <v>44592</v>
      </c>
      <c r="B1880" s="76">
        <v>44588</v>
      </c>
      <c r="C1880" s="80">
        <v>2.5</v>
      </c>
      <c r="D1880" s="81" t="s">
        <v>372</v>
      </c>
      <c r="E1880" s="81" t="s">
        <v>223</v>
      </c>
      <c r="F1880" s="81" t="s">
        <v>373</v>
      </c>
      <c r="G1880" s="81" t="s">
        <v>374</v>
      </c>
      <c r="H1880" s="81" t="s">
        <v>305</v>
      </c>
      <c r="I1880" s="81" t="s">
        <v>223</v>
      </c>
      <c r="J1880" s="81" t="s">
        <v>223</v>
      </c>
    </row>
    <row r="1881" spans="1:10" x14ac:dyDescent="0.2">
      <c r="A1881" s="79">
        <v>44592</v>
      </c>
      <c r="B1881" s="76">
        <v>44589</v>
      </c>
      <c r="C1881" s="80">
        <v>2.5</v>
      </c>
      <c r="D1881" s="81" t="s">
        <v>372</v>
      </c>
      <c r="E1881" s="81" t="s">
        <v>223</v>
      </c>
      <c r="F1881" s="81" t="s">
        <v>373</v>
      </c>
      <c r="G1881" s="81" t="s">
        <v>374</v>
      </c>
      <c r="H1881" s="81" t="s">
        <v>305</v>
      </c>
      <c r="I1881" s="81" t="s">
        <v>223</v>
      </c>
      <c r="J1881" s="81" t="s">
        <v>223</v>
      </c>
    </row>
    <row r="1882" spans="1:10" x14ac:dyDescent="0.2">
      <c r="A1882" s="79">
        <v>44602</v>
      </c>
      <c r="B1882" s="76">
        <v>44592</v>
      </c>
      <c r="C1882" s="80">
        <v>4</v>
      </c>
      <c r="D1882" s="81" t="s">
        <v>372</v>
      </c>
      <c r="E1882" s="81" t="s">
        <v>223</v>
      </c>
      <c r="F1882" s="81" t="s">
        <v>373</v>
      </c>
      <c r="G1882" s="81" t="s">
        <v>374</v>
      </c>
      <c r="H1882" s="81" t="s">
        <v>305</v>
      </c>
      <c r="I1882" s="81" t="s">
        <v>223</v>
      </c>
      <c r="J1882" s="81" t="s">
        <v>223</v>
      </c>
    </row>
    <row r="1883" spans="1:10" x14ac:dyDescent="0.2">
      <c r="A1883" s="79">
        <v>44602</v>
      </c>
      <c r="B1883" s="76">
        <v>44593</v>
      </c>
      <c r="C1883" s="80">
        <v>4.5</v>
      </c>
      <c r="D1883" s="81" t="s">
        <v>372</v>
      </c>
      <c r="E1883" s="81" t="s">
        <v>223</v>
      </c>
      <c r="F1883" s="81" t="s">
        <v>373</v>
      </c>
      <c r="G1883" s="81" t="s">
        <v>374</v>
      </c>
      <c r="H1883" s="81" t="s">
        <v>305</v>
      </c>
      <c r="I1883" s="81" t="s">
        <v>223</v>
      </c>
      <c r="J1883" s="81" t="s">
        <v>223</v>
      </c>
    </row>
    <row r="1884" spans="1:10" x14ac:dyDescent="0.2">
      <c r="A1884" s="79">
        <v>44602</v>
      </c>
      <c r="B1884" s="76">
        <v>44594</v>
      </c>
      <c r="C1884" s="80">
        <v>5.5</v>
      </c>
      <c r="D1884" s="81" t="s">
        <v>372</v>
      </c>
      <c r="E1884" s="81" t="s">
        <v>223</v>
      </c>
      <c r="F1884" s="81" t="s">
        <v>373</v>
      </c>
      <c r="G1884" s="81" t="s">
        <v>374</v>
      </c>
      <c r="H1884" s="81" t="s">
        <v>305</v>
      </c>
      <c r="I1884" s="81" t="s">
        <v>223</v>
      </c>
      <c r="J1884" s="81" t="s">
        <v>223</v>
      </c>
    </row>
    <row r="1885" spans="1:10" x14ac:dyDescent="0.2">
      <c r="A1885" s="79">
        <v>44602</v>
      </c>
      <c r="B1885" s="76">
        <v>44595</v>
      </c>
      <c r="C1885" s="80">
        <v>2.75</v>
      </c>
      <c r="D1885" s="81" t="s">
        <v>372</v>
      </c>
      <c r="E1885" s="81" t="s">
        <v>223</v>
      </c>
      <c r="F1885" s="81" t="s">
        <v>373</v>
      </c>
      <c r="G1885" s="81" t="s">
        <v>374</v>
      </c>
      <c r="H1885" s="81" t="s">
        <v>305</v>
      </c>
      <c r="I1885" s="81" t="s">
        <v>223</v>
      </c>
      <c r="J1885" s="81" t="s">
        <v>223</v>
      </c>
    </row>
    <row r="1886" spans="1:10" x14ac:dyDescent="0.2">
      <c r="A1886" s="79">
        <v>44602</v>
      </c>
      <c r="B1886" s="76">
        <v>44596</v>
      </c>
      <c r="C1886" s="80">
        <v>2.5</v>
      </c>
      <c r="D1886" s="81" t="s">
        <v>372</v>
      </c>
      <c r="E1886" s="81" t="s">
        <v>223</v>
      </c>
      <c r="F1886" s="81" t="s">
        <v>373</v>
      </c>
      <c r="G1886" s="81" t="s">
        <v>374</v>
      </c>
      <c r="H1886" s="81" t="s">
        <v>305</v>
      </c>
      <c r="I1886" s="81" t="s">
        <v>223</v>
      </c>
      <c r="J1886" s="81" t="s">
        <v>223</v>
      </c>
    </row>
    <row r="1887" spans="1:10" x14ac:dyDescent="0.2">
      <c r="A1887" s="79">
        <v>44602</v>
      </c>
      <c r="B1887" s="76">
        <v>44599</v>
      </c>
      <c r="C1887" s="80">
        <v>0.5</v>
      </c>
      <c r="D1887" s="81" t="s">
        <v>372</v>
      </c>
      <c r="E1887" s="81" t="s">
        <v>223</v>
      </c>
      <c r="F1887" s="81" t="s">
        <v>373</v>
      </c>
      <c r="G1887" s="81" t="s">
        <v>374</v>
      </c>
      <c r="H1887" s="81" t="s">
        <v>305</v>
      </c>
      <c r="I1887" s="81" t="s">
        <v>223</v>
      </c>
      <c r="J1887" s="81" t="s">
        <v>223</v>
      </c>
    </row>
    <row r="1888" spans="1:10" x14ac:dyDescent="0.2">
      <c r="A1888" s="79">
        <v>44602</v>
      </c>
      <c r="B1888" s="76">
        <v>44601</v>
      </c>
      <c r="C1888" s="80">
        <v>4.25</v>
      </c>
      <c r="D1888" s="81" t="s">
        <v>372</v>
      </c>
      <c r="E1888" s="81" t="s">
        <v>223</v>
      </c>
      <c r="F1888" s="81" t="s">
        <v>373</v>
      </c>
      <c r="G1888" s="81" t="s">
        <v>374</v>
      </c>
      <c r="H1888" s="81" t="s">
        <v>305</v>
      </c>
      <c r="I1888" s="81" t="s">
        <v>223</v>
      </c>
      <c r="J1888" s="81" t="s">
        <v>223</v>
      </c>
    </row>
    <row r="1889" spans="1:10" x14ac:dyDescent="0.2">
      <c r="A1889" s="79">
        <v>44606</v>
      </c>
      <c r="B1889" s="76">
        <v>44602</v>
      </c>
      <c r="C1889" s="80">
        <v>3.5</v>
      </c>
      <c r="D1889" s="81" t="s">
        <v>372</v>
      </c>
      <c r="E1889" s="81" t="s">
        <v>223</v>
      </c>
      <c r="F1889" s="81" t="s">
        <v>373</v>
      </c>
      <c r="G1889" s="81" t="s">
        <v>374</v>
      </c>
      <c r="H1889" s="81" t="s">
        <v>305</v>
      </c>
      <c r="I1889" s="81" t="s">
        <v>223</v>
      </c>
      <c r="J1889" s="81" t="s">
        <v>223</v>
      </c>
    </row>
    <row r="1890" spans="1:10" x14ac:dyDescent="0.2">
      <c r="A1890" s="79">
        <v>44606</v>
      </c>
      <c r="B1890" s="76">
        <v>44603</v>
      </c>
      <c r="C1890" s="80">
        <v>1</v>
      </c>
      <c r="D1890" s="81" t="s">
        <v>372</v>
      </c>
      <c r="E1890" s="81" t="s">
        <v>223</v>
      </c>
      <c r="F1890" s="81" t="s">
        <v>373</v>
      </c>
      <c r="G1890" s="81" t="s">
        <v>374</v>
      </c>
      <c r="H1890" s="81" t="s">
        <v>305</v>
      </c>
      <c r="I1890" s="81" t="s">
        <v>223</v>
      </c>
      <c r="J1890" s="81" t="s">
        <v>223</v>
      </c>
    </row>
    <row r="1891" spans="1:10" x14ac:dyDescent="0.2">
      <c r="A1891" s="79">
        <v>44616</v>
      </c>
      <c r="B1891" s="76">
        <v>44606</v>
      </c>
      <c r="C1891" s="80">
        <v>2.9</v>
      </c>
      <c r="D1891" s="81" t="s">
        <v>372</v>
      </c>
      <c r="E1891" s="81" t="s">
        <v>223</v>
      </c>
      <c r="F1891" s="81" t="s">
        <v>373</v>
      </c>
      <c r="G1891" s="81" t="s">
        <v>374</v>
      </c>
      <c r="H1891" s="81" t="s">
        <v>305</v>
      </c>
      <c r="I1891" s="81" t="s">
        <v>223</v>
      </c>
      <c r="J1891" s="81" t="s">
        <v>223</v>
      </c>
    </row>
    <row r="1892" spans="1:10" x14ac:dyDescent="0.2">
      <c r="A1892" s="79">
        <v>44616</v>
      </c>
      <c r="B1892" s="82"/>
      <c r="C1892" s="80">
        <v>-2.9</v>
      </c>
      <c r="D1892" s="81" t="s">
        <v>372</v>
      </c>
      <c r="E1892" s="81" t="s">
        <v>223</v>
      </c>
      <c r="F1892" s="81" t="s">
        <v>373</v>
      </c>
      <c r="G1892" s="81" t="s">
        <v>374</v>
      </c>
      <c r="H1892" s="81" t="s">
        <v>305</v>
      </c>
      <c r="I1892" s="81" t="s">
        <v>223</v>
      </c>
      <c r="J1892" s="81" t="s">
        <v>223</v>
      </c>
    </row>
    <row r="1893" spans="1:10" x14ac:dyDescent="0.2">
      <c r="A1893" s="79">
        <v>44609</v>
      </c>
      <c r="B1893" s="82">
        <v>44606</v>
      </c>
      <c r="C1893" s="80">
        <v>2.9</v>
      </c>
      <c r="D1893" s="81" t="s">
        <v>372</v>
      </c>
      <c r="E1893" s="81" t="s">
        <v>223</v>
      </c>
      <c r="F1893" s="81" t="s">
        <v>373</v>
      </c>
      <c r="G1893" s="81" t="s">
        <v>374</v>
      </c>
      <c r="H1893" s="81" t="s">
        <v>305</v>
      </c>
      <c r="I1893" s="81" t="s">
        <v>223</v>
      </c>
      <c r="J1893" s="81" t="s">
        <v>223</v>
      </c>
    </row>
    <row r="1894" spans="1:10" x14ac:dyDescent="0.2">
      <c r="A1894" s="79">
        <v>44616</v>
      </c>
      <c r="B1894" s="76">
        <v>44607</v>
      </c>
      <c r="C1894" s="80">
        <v>3.3</v>
      </c>
      <c r="D1894" s="81" t="s">
        <v>372</v>
      </c>
      <c r="E1894" s="81" t="s">
        <v>223</v>
      </c>
      <c r="F1894" s="81" t="s">
        <v>373</v>
      </c>
      <c r="G1894" s="81" t="s">
        <v>374</v>
      </c>
      <c r="H1894" s="81" t="s">
        <v>305</v>
      </c>
      <c r="I1894" s="81" t="s">
        <v>223</v>
      </c>
      <c r="J1894" s="81" t="s">
        <v>223</v>
      </c>
    </row>
    <row r="1895" spans="1:10" x14ac:dyDescent="0.2">
      <c r="A1895" s="79">
        <v>44616</v>
      </c>
      <c r="B1895" s="82"/>
      <c r="C1895" s="80">
        <v>-3.3</v>
      </c>
      <c r="D1895" s="81" t="s">
        <v>372</v>
      </c>
      <c r="E1895" s="81" t="s">
        <v>223</v>
      </c>
      <c r="F1895" s="81" t="s">
        <v>373</v>
      </c>
      <c r="G1895" s="81" t="s">
        <v>374</v>
      </c>
      <c r="H1895" s="81" t="s">
        <v>305</v>
      </c>
      <c r="I1895" s="81" t="s">
        <v>223</v>
      </c>
      <c r="J1895" s="81" t="s">
        <v>223</v>
      </c>
    </row>
    <row r="1896" spans="1:10" x14ac:dyDescent="0.2">
      <c r="A1896" s="79">
        <v>44609</v>
      </c>
      <c r="B1896" s="82">
        <v>44607</v>
      </c>
      <c r="C1896" s="80">
        <v>3.3</v>
      </c>
      <c r="D1896" s="81" t="s">
        <v>372</v>
      </c>
      <c r="E1896" s="81" t="s">
        <v>223</v>
      </c>
      <c r="F1896" s="81" t="s">
        <v>373</v>
      </c>
      <c r="G1896" s="81" t="s">
        <v>374</v>
      </c>
      <c r="H1896" s="81" t="s">
        <v>305</v>
      </c>
      <c r="I1896" s="81" t="s">
        <v>223</v>
      </c>
      <c r="J1896" s="81" t="s">
        <v>223</v>
      </c>
    </row>
    <row r="1897" spans="1:10" x14ac:dyDescent="0.2">
      <c r="A1897" s="79">
        <v>44620</v>
      </c>
      <c r="B1897" s="76">
        <v>44613</v>
      </c>
      <c r="C1897" s="80">
        <v>6</v>
      </c>
      <c r="D1897" s="81" t="s">
        <v>372</v>
      </c>
      <c r="E1897" s="81" t="s">
        <v>223</v>
      </c>
      <c r="F1897" s="81" t="s">
        <v>373</v>
      </c>
      <c r="G1897" s="81" t="s">
        <v>374</v>
      </c>
      <c r="H1897" s="81" t="s">
        <v>305</v>
      </c>
      <c r="I1897" s="81" t="s">
        <v>223</v>
      </c>
      <c r="J1897" s="81" t="s">
        <v>223</v>
      </c>
    </row>
    <row r="1898" spans="1:10" x14ac:dyDescent="0.2">
      <c r="A1898" s="79">
        <v>44620</v>
      </c>
      <c r="B1898" s="82"/>
      <c r="C1898" s="80">
        <v>-6.4</v>
      </c>
      <c r="D1898" s="81" t="s">
        <v>372</v>
      </c>
      <c r="E1898" s="81" t="s">
        <v>223</v>
      </c>
      <c r="F1898" s="81" t="s">
        <v>373</v>
      </c>
      <c r="G1898" s="81" t="s">
        <v>374</v>
      </c>
      <c r="H1898" s="81" t="s">
        <v>305</v>
      </c>
      <c r="I1898" s="81" t="s">
        <v>223</v>
      </c>
      <c r="J1898" s="81" t="s">
        <v>223</v>
      </c>
    </row>
    <row r="1899" spans="1:10" x14ac:dyDescent="0.2">
      <c r="A1899" s="79">
        <v>44616</v>
      </c>
      <c r="B1899" s="82">
        <v>44613</v>
      </c>
      <c r="C1899" s="80">
        <v>6.4</v>
      </c>
      <c r="D1899" s="81" t="s">
        <v>372</v>
      </c>
      <c r="E1899" s="81" t="s">
        <v>223</v>
      </c>
      <c r="F1899" s="81" t="s">
        <v>373</v>
      </c>
      <c r="G1899" s="81" t="s">
        <v>374</v>
      </c>
      <c r="H1899" s="81" t="s">
        <v>305</v>
      </c>
      <c r="I1899" s="81" t="s">
        <v>223</v>
      </c>
      <c r="J1899" s="81" t="s">
        <v>223</v>
      </c>
    </row>
    <row r="1900" spans="1:10" x14ac:dyDescent="0.2">
      <c r="A1900" s="79">
        <v>44620</v>
      </c>
      <c r="B1900" s="76">
        <v>44614</v>
      </c>
      <c r="C1900" s="80">
        <v>1.25</v>
      </c>
      <c r="D1900" s="81" t="s">
        <v>372</v>
      </c>
      <c r="E1900" s="81" t="s">
        <v>223</v>
      </c>
      <c r="F1900" s="81" t="s">
        <v>373</v>
      </c>
      <c r="G1900" s="81" t="s">
        <v>374</v>
      </c>
      <c r="H1900" s="81" t="s">
        <v>305</v>
      </c>
      <c r="I1900" s="81" t="s">
        <v>223</v>
      </c>
      <c r="J1900" s="81" t="s">
        <v>223</v>
      </c>
    </row>
    <row r="1901" spans="1:10" x14ac:dyDescent="0.2">
      <c r="A1901" s="79">
        <v>44620</v>
      </c>
      <c r="B1901" s="76">
        <v>44615</v>
      </c>
      <c r="C1901" s="80">
        <v>1.5</v>
      </c>
      <c r="D1901" s="81" t="s">
        <v>372</v>
      </c>
      <c r="E1901" s="81" t="s">
        <v>223</v>
      </c>
      <c r="F1901" s="81" t="s">
        <v>373</v>
      </c>
      <c r="G1901" s="81" t="s">
        <v>374</v>
      </c>
      <c r="H1901" s="81" t="s">
        <v>305</v>
      </c>
      <c r="I1901" s="81" t="s">
        <v>223</v>
      </c>
      <c r="J1901" s="81" t="s">
        <v>223</v>
      </c>
    </row>
    <row r="1902" spans="1:10" x14ac:dyDescent="0.2">
      <c r="A1902" s="79">
        <v>44620</v>
      </c>
      <c r="B1902" s="76">
        <v>44616</v>
      </c>
      <c r="C1902" s="80">
        <v>1.5</v>
      </c>
      <c r="D1902" s="81" t="s">
        <v>372</v>
      </c>
      <c r="E1902" s="81" t="s">
        <v>223</v>
      </c>
      <c r="F1902" s="81" t="s">
        <v>373</v>
      </c>
      <c r="G1902" s="81" t="s">
        <v>374</v>
      </c>
      <c r="H1902" s="81" t="s">
        <v>305</v>
      </c>
      <c r="I1902" s="81" t="s">
        <v>223</v>
      </c>
      <c r="J1902" s="81" t="s">
        <v>223</v>
      </c>
    </row>
    <row r="1903" spans="1:10" x14ac:dyDescent="0.2">
      <c r="A1903" s="79">
        <v>44620</v>
      </c>
      <c r="B1903" s="76">
        <v>44617</v>
      </c>
      <c r="C1903" s="80">
        <v>0.75</v>
      </c>
      <c r="D1903" s="81" t="s">
        <v>372</v>
      </c>
      <c r="E1903" s="81" t="s">
        <v>223</v>
      </c>
      <c r="F1903" s="81" t="s">
        <v>373</v>
      </c>
      <c r="G1903" s="81" t="s">
        <v>374</v>
      </c>
      <c r="H1903" s="81" t="s">
        <v>305</v>
      </c>
      <c r="I1903" s="81" t="s">
        <v>223</v>
      </c>
      <c r="J1903" s="81" t="s">
        <v>223</v>
      </c>
    </row>
    <row r="1904" spans="1:10" x14ac:dyDescent="0.2">
      <c r="A1904" s="79">
        <v>44624</v>
      </c>
      <c r="B1904" s="76">
        <v>44620</v>
      </c>
      <c r="C1904" s="80">
        <v>2</v>
      </c>
      <c r="D1904" s="81" t="s">
        <v>372</v>
      </c>
      <c r="E1904" s="81" t="s">
        <v>223</v>
      </c>
      <c r="F1904" s="81" t="s">
        <v>373</v>
      </c>
      <c r="G1904" s="81" t="s">
        <v>374</v>
      </c>
      <c r="H1904" s="81" t="s">
        <v>305</v>
      </c>
      <c r="I1904" s="81" t="s">
        <v>223</v>
      </c>
      <c r="J1904" s="81" t="s">
        <v>223</v>
      </c>
    </row>
    <row r="1905" spans="1:10" x14ac:dyDescent="0.2">
      <c r="A1905" s="79">
        <v>44624</v>
      </c>
      <c r="B1905" s="76">
        <v>44621</v>
      </c>
      <c r="C1905" s="80">
        <v>2</v>
      </c>
      <c r="D1905" s="81" t="s">
        <v>372</v>
      </c>
      <c r="E1905" s="81" t="s">
        <v>223</v>
      </c>
      <c r="F1905" s="81" t="s">
        <v>373</v>
      </c>
      <c r="G1905" s="81" t="s">
        <v>374</v>
      </c>
      <c r="H1905" s="81" t="s">
        <v>305</v>
      </c>
      <c r="I1905" s="81" t="s">
        <v>223</v>
      </c>
      <c r="J1905" s="81" t="s">
        <v>223</v>
      </c>
    </row>
    <row r="1906" spans="1:10" x14ac:dyDescent="0.2">
      <c r="A1906" s="79">
        <v>44624</v>
      </c>
      <c r="B1906" s="76">
        <v>44622</v>
      </c>
      <c r="C1906" s="80">
        <v>3.25</v>
      </c>
      <c r="D1906" s="81" t="s">
        <v>372</v>
      </c>
      <c r="E1906" s="81" t="s">
        <v>223</v>
      </c>
      <c r="F1906" s="81" t="s">
        <v>373</v>
      </c>
      <c r="G1906" s="81" t="s">
        <v>374</v>
      </c>
      <c r="H1906" s="81" t="s">
        <v>305</v>
      </c>
      <c r="I1906" s="81" t="s">
        <v>223</v>
      </c>
      <c r="J1906" s="81" t="s">
        <v>223</v>
      </c>
    </row>
    <row r="1907" spans="1:10" x14ac:dyDescent="0.2">
      <c r="A1907" s="79">
        <v>44624</v>
      </c>
      <c r="B1907" s="76">
        <v>44623</v>
      </c>
      <c r="C1907" s="80">
        <v>2.75</v>
      </c>
      <c r="D1907" s="81" t="s">
        <v>372</v>
      </c>
      <c r="E1907" s="81" t="s">
        <v>223</v>
      </c>
      <c r="F1907" s="81" t="s">
        <v>373</v>
      </c>
      <c r="G1907" s="81" t="s">
        <v>374</v>
      </c>
      <c r="H1907" s="81" t="s">
        <v>305</v>
      </c>
      <c r="I1907" s="81" t="s">
        <v>223</v>
      </c>
      <c r="J1907" s="81" t="s">
        <v>223</v>
      </c>
    </row>
    <row r="1908" spans="1:10" x14ac:dyDescent="0.2">
      <c r="A1908" s="79">
        <v>44629</v>
      </c>
      <c r="B1908" s="76">
        <v>44627</v>
      </c>
      <c r="C1908" s="80">
        <v>2</v>
      </c>
      <c r="D1908" s="81" t="s">
        <v>372</v>
      </c>
      <c r="E1908" s="81" t="s">
        <v>223</v>
      </c>
      <c r="F1908" s="81" t="s">
        <v>373</v>
      </c>
      <c r="G1908" s="81" t="s">
        <v>374</v>
      </c>
      <c r="H1908" s="81" t="s">
        <v>305</v>
      </c>
      <c r="I1908" s="81" t="s">
        <v>223</v>
      </c>
      <c r="J1908" s="81" t="s">
        <v>223</v>
      </c>
    </row>
    <row r="1909" spans="1:10" x14ac:dyDescent="0.2">
      <c r="A1909" s="79">
        <v>44629</v>
      </c>
      <c r="B1909" s="76">
        <v>44628</v>
      </c>
      <c r="C1909" s="80">
        <v>2.25</v>
      </c>
      <c r="D1909" s="81" t="s">
        <v>372</v>
      </c>
      <c r="E1909" s="81" t="s">
        <v>223</v>
      </c>
      <c r="F1909" s="81" t="s">
        <v>373</v>
      </c>
      <c r="G1909" s="81" t="s">
        <v>374</v>
      </c>
      <c r="H1909" s="81" t="s">
        <v>305</v>
      </c>
      <c r="I1909" s="81" t="s">
        <v>223</v>
      </c>
      <c r="J1909" s="81" t="s">
        <v>223</v>
      </c>
    </row>
    <row r="1910" spans="1:10" x14ac:dyDescent="0.2">
      <c r="A1910" s="79">
        <v>44631</v>
      </c>
      <c r="B1910" s="76">
        <v>44629</v>
      </c>
      <c r="C1910" s="80">
        <v>3.5</v>
      </c>
      <c r="D1910" s="81" t="s">
        <v>372</v>
      </c>
      <c r="E1910" s="81" t="s">
        <v>223</v>
      </c>
      <c r="F1910" s="81" t="s">
        <v>373</v>
      </c>
      <c r="G1910" s="81" t="s">
        <v>374</v>
      </c>
      <c r="H1910" s="81" t="s">
        <v>305</v>
      </c>
      <c r="I1910" s="81" t="s">
        <v>223</v>
      </c>
      <c r="J1910" s="81" t="s">
        <v>223</v>
      </c>
    </row>
    <row r="1911" spans="1:10" x14ac:dyDescent="0.2">
      <c r="A1911" s="79">
        <v>44631</v>
      </c>
      <c r="B1911" s="76">
        <v>44630</v>
      </c>
      <c r="C1911" s="80">
        <v>3</v>
      </c>
      <c r="D1911" s="81" t="s">
        <v>372</v>
      </c>
      <c r="E1911" s="81" t="s">
        <v>223</v>
      </c>
      <c r="F1911" s="81" t="s">
        <v>373</v>
      </c>
      <c r="G1911" s="81" t="s">
        <v>374</v>
      </c>
      <c r="H1911" s="81" t="s">
        <v>305</v>
      </c>
      <c r="I1911" s="81" t="s">
        <v>223</v>
      </c>
      <c r="J1911" s="81" t="s">
        <v>223</v>
      </c>
    </row>
    <row r="1912" spans="1:10" x14ac:dyDescent="0.2">
      <c r="A1912" s="79">
        <v>44634</v>
      </c>
      <c r="B1912" s="76">
        <v>44631</v>
      </c>
      <c r="C1912" s="80">
        <v>5</v>
      </c>
      <c r="D1912" s="81" t="s">
        <v>372</v>
      </c>
      <c r="E1912" s="81" t="s">
        <v>223</v>
      </c>
      <c r="F1912" s="81" t="s">
        <v>373</v>
      </c>
      <c r="G1912" s="81" t="s">
        <v>374</v>
      </c>
      <c r="H1912" s="81" t="s">
        <v>305</v>
      </c>
      <c r="I1912" s="81" t="s">
        <v>223</v>
      </c>
      <c r="J1912" s="81" t="s">
        <v>223</v>
      </c>
    </row>
    <row r="1913" spans="1:10" x14ac:dyDescent="0.2">
      <c r="A1913" s="79">
        <v>44638</v>
      </c>
      <c r="B1913" s="76">
        <v>44634</v>
      </c>
      <c r="C1913" s="80">
        <v>2.5</v>
      </c>
      <c r="D1913" s="81" t="s">
        <v>372</v>
      </c>
      <c r="E1913" s="81" t="s">
        <v>223</v>
      </c>
      <c r="F1913" s="81" t="s">
        <v>373</v>
      </c>
      <c r="G1913" s="81" t="s">
        <v>374</v>
      </c>
      <c r="H1913" s="81" t="s">
        <v>305</v>
      </c>
      <c r="I1913" s="81" t="s">
        <v>223</v>
      </c>
      <c r="J1913" s="81" t="s">
        <v>223</v>
      </c>
    </row>
    <row r="1914" spans="1:10" x14ac:dyDescent="0.2">
      <c r="A1914" s="79">
        <v>44638</v>
      </c>
      <c r="B1914" s="76">
        <v>44635</v>
      </c>
      <c r="C1914" s="80">
        <v>4.5</v>
      </c>
      <c r="D1914" s="81" t="s">
        <v>372</v>
      </c>
      <c r="E1914" s="81" t="s">
        <v>223</v>
      </c>
      <c r="F1914" s="81" t="s">
        <v>373</v>
      </c>
      <c r="G1914" s="81" t="s">
        <v>374</v>
      </c>
      <c r="H1914" s="81" t="s">
        <v>305</v>
      </c>
      <c r="I1914" s="81" t="s">
        <v>223</v>
      </c>
      <c r="J1914" s="81" t="s">
        <v>223</v>
      </c>
    </row>
    <row r="1915" spans="1:10" x14ac:dyDescent="0.2">
      <c r="A1915" s="79">
        <v>44638</v>
      </c>
      <c r="B1915" s="76">
        <v>44636</v>
      </c>
      <c r="C1915" s="80">
        <v>2</v>
      </c>
      <c r="D1915" s="81" t="s">
        <v>372</v>
      </c>
      <c r="E1915" s="81" t="s">
        <v>223</v>
      </c>
      <c r="F1915" s="81" t="s">
        <v>373</v>
      </c>
      <c r="G1915" s="81" t="s">
        <v>374</v>
      </c>
      <c r="H1915" s="81" t="s">
        <v>305</v>
      </c>
      <c r="I1915" s="81" t="s">
        <v>223</v>
      </c>
      <c r="J1915" s="81" t="s">
        <v>223</v>
      </c>
    </row>
    <row r="1916" spans="1:10" x14ac:dyDescent="0.2">
      <c r="A1916" s="79">
        <v>44638</v>
      </c>
      <c r="B1916" s="76">
        <v>44637</v>
      </c>
      <c r="C1916" s="80">
        <v>4.5</v>
      </c>
      <c r="D1916" s="81" t="s">
        <v>372</v>
      </c>
      <c r="E1916" s="81" t="s">
        <v>223</v>
      </c>
      <c r="F1916" s="81" t="s">
        <v>373</v>
      </c>
      <c r="G1916" s="81" t="s">
        <v>374</v>
      </c>
      <c r="H1916" s="81" t="s">
        <v>305</v>
      </c>
      <c r="I1916" s="81" t="s">
        <v>223</v>
      </c>
      <c r="J1916" s="81" t="s">
        <v>223</v>
      </c>
    </row>
    <row r="1917" spans="1:10" x14ac:dyDescent="0.2">
      <c r="A1917" s="79">
        <v>44638</v>
      </c>
      <c r="B1917" s="76">
        <v>44638</v>
      </c>
      <c r="C1917" s="80">
        <v>1.5</v>
      </c>
      <c r="D1917" s="81" t="s">
        <v>372</v>
      </c>
      <c r="E1917" s="81" t="s">
        <v>223</v>
      </c>
      <c r="F1917" s="81" t="s">
        <v>373</v>
      </c>
      <c r="G1917" s="81" t="s">
        <v>374</v>
      </c>
      <c r="H1917" s="81" t="s">
        <v>305</v>
      </c>
      <c r="I1917" s="81" t="s">
        <v>223</v>
      </c>
      <c r="J1917" s="81" t="s">
        <v>223</v>
      </c>
    </row>
    <row r="1918" spans="1:10" x14ac:dyDescent="0.2">
      <c r="A1918" s="79">
        <v>44645</v>
      </c>
      <c r="B1918" s="76">
        <v>44641</v>
      </c>
      <c r="C1918" s="80">
        <v>2.25</v>
      </c>
      <c r="D1918" s="81" t="s">
        <v>372</v>
      </c>
      <c r="E1918" s="81" t="s">
        <v>223</v>
      </c>
      <c r="F1918" s="81" t="s">
        <v>373</v>
      </c>
      <c r="G1918" s="81" t="s">
        <v>374</v>
      </c>
      <c r="H1918" s="81" t="s">
        <v>305</v>
      </c>
      <c r="I1918" s="81" t="s">
        <v>223</v>
      </c>
      <c r="J1918" s="81" t="s">
        <v>223</v>
      </c>
    </row>
    <row r="1919" spans="1:10" x14ac:dyDescent="0.2">
      <c r="A1919" s="79">
        <v>44645</v>
      </c>
      <c r="B1919" s="76">
        <v>44642</v>
      </c>
      <c r="C1919" s="80">
        <v>2</v>
      </c>
      <c r="D1919" s="81" t="s">
        <v>372</v>
      </c>
      <c r="E1919" s="81" t="s">
        <v>223</v>
      </c>
      <c r="F1919" s="81" t="s">
        <v>373</v>
      </c>
      <c r="G1919" s="81" t="s">
        <v>374</v>
      </c>
      <c r="H1919" s="81" t="s">
        <v>305</v>
      </c>
      <c r="I1919" s="81" t="s">
        <v>223</v>
      </c>
      <c r="J1919" s="81" t="s">
        <v>223</v>
      </c>
    </row>
    <row r="1920" spans="1:10" x14ac:dyDescent="0.2">
      <c r="A1920" s="79">
        <v>44645</v>
      </c>
      <c r="B1920" s="76">
        <v>44644</v>
      </c>
      <c r="C1920" s="80">
        <v>4.75</v>
      </c>
      <c r="D1920" s="81" t="s">
        <v>372</v>
      </c>
      <c r="E1920" s="81" t="s">
        <v>223</v>
      </c>
      <c r="F1920" s="81" t="s">
        <v>373</v>
      </c>
      <c r="G1920" s="81" t="s">
        <v>374</v>
      </c>
      <c r="H1920" s="81" t="s">
        <v>305</v>
      </c>
      <c r="I1920" s="81" t="s">
        <v>223</v>
      </c>
      <c r="J1920" s="81" t="s">
        <v>223</v>
      </c>
    </row>
    <row r="1921" spans="1:10" x14ac:dyDescent="0.2">
      <c r="A1921" s="79">
        <v>44648</v>
      </c>
      <c r="B1921" s="76">
        <v>44645</v>
      </c>
      <c r="C1921" s="80">
        <v>5</v>
      </c>
      <c r="D1921" s="81" t="s">
        <v>372</v>
      </c>
      <c r="E1921" s="81" t="s">
        <v>223</v>
      </c>
      <c r="F1921" s="81" t="s">
        <v>373</v>
      </c>
      <c r="G1921" s="81" t="s">
        <v>374</v>
      </c>
      <c r="H1921" s="81" t="s">
        <v>305</v>
      </c>
      <c r="I1921" s="81" t="s">
        <v>223</v>
      </c>
      <c r="J1921" s="81" t="s">
        <v>223</v>
      </c>
    </row>
    <row r="1922" spans="1:10" x14ac:dyDescent="0.2">
      <c r="A1922" s="79">
        <v>44651</v>
      </c>
      <c r="B1922" s="76">
        <v>44648</v>
      </c>
      <c r="C1922" s="80">
        <v>7.25</v>
      </c>
      <c r="D1922" s="81" t="s">
        <v>372</v>
      </c>
      <c r="E1922" s="81" t="s">
        <v>223</v>
      </c>
      <c r="F1922" s="81" t="s">
        <v>373</v>
      </c>
      <c r="G1922" s="81" t="s">
        <v>374</v>
      </c>
      <c r="H1922" s="81" t="s">
        <v>305</v>
      </c>
      <c r="I1922" s="81" t="s">
        <v>223</v>
      </c>
      <c r="J1922" s="81" t="s">
        <v>223</v>
      </c>
    </row>
    <row r="1923" spans="1:10" x14ac:dyDescent="0.2">
      <c r="A1923" s="79">
        <v>44651</v>
      </c>
      <c r="B1923" s="76">
        <v>44649</v>
      </c>
      <c r="C1923" s="80">
        <v>5</v>
      </c>
      <c r="D1923" s="81" t="s">
        <v>372</v>
      </c>
      <c r="E1923" s="81" t="s">
        <v>223</v>
      </c>
      <c r="F1923" s="81" t="s">
        <v>373</v>
      </c>
      <c r="G1923" s="81" t="s">
        <v>374</v>
      </c>
      <c r="H1923" s="81" t="s">
        <v>305</v>
      </c>
      <c r="I1923" s="81" t="s">
        <v>223</v>
      </c>
      <c r="J1923" s="81" t="s">
        <v>223</v>
      </c>
    </row>
    <row r="1924" spans="1:10" x14ac:dyDescent="0.2">
      <c r="A1924" s="79">
        <v>44651</v>
      </c>
      <c r="B1924" s="76">
        <v>44650</v>
      </c>
      <c r="C1924" s="80">
        <v>4</v>
      </c>
      <c r="D1924" s="81" t="s">
        <v>372</v>
      </c>
      <c r="E1924" s="81" t="s">
        <v>223</v>
      </c>
      <c r="F1924" s="81" t="s">
        <v>373</v>
      </c>
      <c r="G1924" s="81" t="s">
        <v>374</v>
      </c>
      <c r="H1924" s="81" t="s">
        <v>305</v>
      </c>
      <c r="I1924" s="81" t="s">
        <v>223</v>
      </c>
      <c r="J1924" s="81" t="s">
        <v>223</v>
      </c>
    </row>
    <row r="1925" spans="1:10" x14ac:dyDescent="0.2">
      <c r="A1925" s="79">
        <v>44655</v>
      </c>
      <c r="B1925" s="76">
        <v>44651</v>
      </c>
      <c r="C1925" s="80">
        <v>0.5</v>
      </c>
      <c r="D1925" s="81" t="s">
        <v>372</v>
      </c>
      <c r="E1925" s="81" t="s">
        <v>223</v>
      </c>
      <c r="F1925" s="81" t="s">
        <v>373</v>
      </c>
      <c r="G1925" s="81" t="s">
        <v>374</v>
      </c>
      <c r="H1925" s="81" t="s">
        <v>305</v>
      </c>
      <c r="I1925" s="81" t="s">
        <v>223</v>
      </c>
      <c r="J1925" s="81" t="s">
        <v>223</v>
      </c>
    </row>
    <row r="1926" spans="1:10" x14ac:dyDescent="0.2">
      <c r="A1926" s="79">
        <v>44655</v>
      </c>
      <c r="B1926" s="76">
        <v>44652</v>
      </c>
      <c r="C1926" s="80">
        <v>1.75</v>
      </c>
      <c r="D1926" s="81" t="s">
        <v>372</v>
      </c>
      <c r="E1926" s="81" t="s">
        <v>223</v>
      </c>
      <c r="F1926" s="81" t="s">
        <v>373</v>
      </c>
      <c r="G1926" s="81" t="s">
        <v>374</v>
      </c>
      <c r="H1926" s="81" t="s">
        <v>305</v>
      </c>
      <c r="I1926" s="81" t="s">
        <v>223</v>
      </c>
      <c r="J1926" s="81" t="s">
        <v>223</v>
      </c>
    </row>
    <row r="1927" spans="1:10" x14ac:dyDescent="0.2">
      <c r="A1927" s="79">
        <v>44663</v>
      </c>
      <c r="B1927" s="76">
        <v>44655</v>
      </c>
      <c r="C1927" s="80">
        <v>1</v>
      </c>
      <c r="D1927" s="81" t="s">
        <v>372</v>
      </c>
      <c r="E1927" s="81" t="s">
        <v>223</v>
      </c>
      <c r="F1927" s="81" t="s">
        <v>373</v>
      </c>
      <c r="G1927" s="81" t="s">
        <v>374</v>
      </c>
      <c r="H1927" s="81" t="s">
        <v>305</v>
      </c>
      <c r="I1927" s="81" t="s">
        <v>223</v>
      </c>
      <c r="J1927" s="81" t="s">
        <v>223</v>
      </c>
    </row>
    <row r="1928" spans="1:10" x14ac:dyDescent="0.2">
      <c r="A1928" s="79">
        <v>44663</v>
      </c>
      <c r="B1928" s="76">
        <v>44656</v>
      </c>
      <c r="C1928" s="80">
        <v>3</v>
      </c>
      <c r="D1928" s="81" t="s">
        <v>372</v>
      </c>
      <c r="E1928" s="81" t="s">
        <v>223</v>
      </c>
      <c r="F1928" s="81" t="s">
        <v>373</v>
      </c>
      <c r="G1928" s="81" t="s">
        <v>374</v>
      </c>
      <c r="H1928" s="81" t="s">
        <v>305</v>
      </c>
      <c r="I1928" s="81" t="s">
        <v>223</v>
      </c>
      <c r="J1928" s="81" t="s">
        <v>223</v>
      </c>
    </row>
    <row r="1929" spans="1:10" x14ac:dyDescent="0.2">
      <c r="A1929" s="79">
        <v>44663</v>
      </c>
      <c r="B1929" s="76">
        <v>44657</v>
      </c>
      <c r="C1929" s="80">
        <v>7</v>
      </c>
      <c r="D1929" s="81" t="s">
        <v>372</v>
      </c>
      <c r="E1929" s="81" t="s">
        <v>223</v>
      </c>
      <c r="F1929" s="81" t="s">
        <v>373</v>
      </c>
      <c r="G1929" s="81" t="s">
        <v>374</v>
      </c>
      <c r="H1929" s="81" t="s">
        <v>305</v>
      </c>
      <c r="I1929" s="81" t="s">
        <v>223</v>
      </c>
      <c r="J1929" s="81" t="s">
        <v>223</v>
      </c>
    </row>
    <row r="1930" spans="1:10" x14ac:dyDescent="0.2">
      <c r="A1930" s="79">
        <v>44663</v>
      </c>
      <c r="B1930" s="76">
        <v>44658</v>
      </c>
      <c r="C1930" s="80">
        <v>3</v>
      </c>
      <c r="D1930" s="81" t="s">
        <v>372</v>
      </c>
      <c r="E1930" s="81" t="s">
        <v>223</v>
      </c>
      <c r="F1930" s="81" t="s">
        <v>373</v>
      </c>
      <c r="G1930" s="81" t="s">
        <v>374</v>
      </c>
      <c r="H1930" s="81" t="s">
        <v>305</v>
      </c>
      <c r="I1930" s="81" t="s">
        <v>223</v>
      </c>
      <c r="J1930" s="81" t="s">
        <v>223</v>
      </c>
    </row>
    <row r="1931" spans="1:10" x14ac:dyDescent="0.2">
      <c r="A1931" s="79">
        <v>44663</v>
      </c>
      <c r="B1931" s="76">
        <v>44659</v>
      </c>
      <c r="C1931" s="80">
        <v>6.5</v>
      </c>
      <c r="D1931" s="81" t="s">
        <v>372</v>
      </c>
      <c r="E1931" s="81" t="s">
        <v>223</v>
      </c>
      <c r="F1931" s="81" t="s">
        <v>373</v>
      </c>
      <c r="G1931" s="81" t="s">
        <v>374</v>
      </c>
      <c r="H1931" s="81" t="s">
        <v>305</v>
      </c>
      <c r="I1931" s="81" t="s">
        <v>223</v>
      </c>
      <c r="J1931" s="81" t="s">
        <v>223</v>
      </c>
    </row>
    <row r="1932" spans="1:10" x14ac:dyDescent="0.2">
      <c r="A1932" s="79">
        <v>44666</v>
      </c>
      <c r="B1932" s="76">
        <v>44662</v>
      </c>
      <c r="C1932" s="80">
        <v>1</v>
      </c>
      <c r="D1932" s="81" t="s">
        <v>372</v>
      </c>
      <c r="E1932" s="81" t="s">
        <v>223</v>
      </c>
      <c r="F1932" s="81" t="s">
        <v>373</v>
      </c>
      <c r="G1932" s="81" t="s">
        <v>374</v>
      </c>
      <c r="H1932" s="81" t="s">
        <v>305</v>
      </c>
      <c r="I1932" s="81" t="s">
        <v>223</v>
      </c>
      <c r="J1932" s="81" t="s">
        <v>223</v>
      </c>
    </row>
    <row r="1933" spans="1:10" x14ac:dyDescent="0.2">
      <c r="A1933" s="79">
        <v>44666</v>
      </c>
      <c r="B1933" s="76">
        <v>44663</v>
      </c>
      <c r="C1933" s="80">
        <v>2.5</v>
      </c>
      <c r="D1933" s="81" t="s">
        <v>372</v>
      </c>
      <c r="E1933" s="81" t="s">
        <v>223</v>
      </c>
      <c r="F1933" s="81" t="s">
        <v>373</v>
      </c>
      <c r="G1933" s="81" t="s">
        <v>374</v>
      </c>
      <c r="H1933" s="81" t="s">
        <v>305</v>
      </c>
      <c r="I1933" s="81" t="s">
        <v>223</v>
      </c>
      <c r="J1933" s="81" t="s">
        <v>223</v>
      </c>
    </row>
    <row r="1934" spans="1:10" x14ac:dyDescent="0.2">
      <c r="A1934" s="79">
        <v>44666</v>
      </c>
      <c r="B1934" s="76">
        <v>44664</v>
      </c>
      <c r="C1934" s="80">
        <v>5.0999999999999996</v>
      </c>
      <c r="D1934" s="81" t="s">
        <v>372</v>
      </c>
      <c r="E1934" s="81" t="s">
        <v>223</v>
      </c>
      <c r="F1934" s="81" t="s">
        <v>373</v>
      </c>
      <c r="G1934" s="81" t="s">
        <v>374</v>
      </c>
      <c r="H1934" s="81" t="s">
        <v>305</v>
      </c>
      <c r="I1934" s="81" t="s">
        <v>223</v>
      </c>
      <c r="J1934" s="81" t="s">
        <v>223</v>
      </c>
    </row>
    <row r="1935" spans="1:10" x14ac:dyDescent="0.2">
      <c r="A1935" s="79">
        <v>44666</v>
      </c>
      <c r="B1935" s="76">
        <v>44665</v>
      </c>
      <c r="C1935" s="80">
        <v>5.7</v>
      </c>
      <c r="D1935" s="81" t="s">
        <v>372</v>
      </c>
      <c r="E1935" s="81" t="s">
        <v>223</v>
      </c>
      <c r="F1935" s="81" t="s">
        <v>373</v>
      </c>
      <c r="G1935" s="81" t="s">
        <v>374</v>
      </c>
      <c r="H1935" s="81" t="s">
        <v>305</v>
      </c>
      <c r="I1935" s="81" t="s">
        <v>223</v>
      </c>
      <c r="J1935" s="81" t="s">
        <v>223</v>
      </c>
    </row>
    <row r="1936" spans="1:10" x14ac:dyDescent="0.2">
      <c r="A1936" s="79">
        <v>44666</v>
      </c>
      <c r="B1936" s="76">
        <v>44666</v>
      </c>
      <c r="C1936" s="80">
        <v>3</v>
      </c>
      <c r="D1936" s="81" t="s">
        <v>372</v>
      </c>
      <c r="E1936" s="81" t="s">
        <v>223</v>
      </c>
      <c r="F1936" s="81" t="s">
        <v>373</v>
      </c>
      <c r="G1936" s="81" t="s">
        <v>374</v>
      </c>
      <c r="H1936" s="81" t="s">
        <v>305</v>
      </c>
      <c r="I1936" s="81" t="s">
        <v>223</v>
      </c>
      <c r="J1936" s="81" t="s">
        <v>223</v>
      </c>
    </row>
    <row r="1937" spans="1:10" x14ac:dyDescent="0.2">
      <c r="A1937" s="79">
        <v>44673</v>
      </c>
      <c r="B1937" s="76">
        <v>44669</v>
      </c>
      <c r="C1937" s="80">
        <v>2.1</v>
      </c>
      <c r="D1937" s="81" t="s">
        <v>372</v>
      </c>
      <c r="E1937" s="81" t="s">
        <v>223</v>
      </c>
      <c r="F1937" s="81" t="s">
        <v>373</v>
      </c>
      <c r="G1937" s="81" t="s">
        <v>374</v>
      </c>
      <c r="H1937" s="81" t="s">
        <v>305</v>
      </c>
      <c r="I1937" s="81" t="s">
        <v>223</v>
      </c>
      <c r="J1937" s="81" t="s">
        <v>223</v>
      </c>
    </row>
    <row r="1938" spans="1:10" x14ac:dyDescent="0.2">
      <c r="A1938" s="79">
        <v>44673</v>
      </c>
      <c r="B1938" s="76">
        <v>44670</v>
      </c>
      <c r="C1938" s="80">
        <v>3.5</v>
      </c>
      <c r="D1938" s="81" t="s">
        <v>372</v>
      </c>
      <c r="E1938" s="81" t="s">
        <v>223</v>
      </c>
      <c r="F1938" s="81" t="s">
        <v>373</v>
      </c>
      <c r="G1938" s="81" t="s">
        <v>374</v>
      </c>
      <c r="H1938" s="81" t="s">
        <v>305</v>
      </c>
      <c r="I1938" s="81" t="s">
        <v>223</v>
      </c>
      <c r="J1938" s="81" t="s">
        <v>223</v>
      </c>
    </row>
    <row r="1939" spans="1:10" x14ac:dyDescent="0.2">
      <c r="A1939" s="79">
        <v>44673</v>
      </c>
      <c r="B1939" s="76">
        <v>44671</v>
      </c>
      <c r="C1939" s="80">
        <v>7.25</v>
      </c>
      <c r="D1939" s="81" t="s">
        <v>372</v>
      </c>
      <c r="E1939" s="81" t="s">
        <v>223</v>
      </c>
      <c r="F1939" s="81" t="s">
        <v>373</v>
      </c>
      <c r="G1939" s="81" t="s">
        <v>374</v>
      </c>
      <c r="H1939" s="81" t="s">
        <v>305</v>
      </c>
      <c r="I1939" s="81" t="s">
        <v>223</v>
      </c>
      <c r="J1939" s="81" t="s">
        <v>223</v>
      </c>
    </row>
    <row r="1940" spans="1:10" x14ac:dyDescent="0.2">
      <c r="A1940" s="79">
        <v>44673</v>
      </c>
      <c r="B1940" s="76">
        <v>44672</v>
      </c>
      <c r="C1940" s="80">
        <v>6.9</v>
      </c>
      <c r="D1940" s="81" t="s">
        <v>372</v>
      </c>
      <c r="E1940" s="81" t="s">
        <v>223</v>
      </c>
      <c r="F1940" s="81" t="s">
        <v>373</v>
      </c>
      <c r="G1940" s="81" t="s">
        <v>374</v>
      </c>
      <c r="H1940" s="81" t="s">
        <v>305</v>
      </c>
      <c r="I1940" s="81" t="s">
        <v>223</v>
      </c>
      <c r="J1940" s="81" t="s">
        <v>223</v>
      </c>
    </row>
    <row r="1941" spans="1:10" x14ac:dyDescent="0.2">
      <c r="A1941" s="79">
        <v>44686</v>
      </c>
      <c r="B1941" s="76">
        <v>44673</v>
      </c>
      <c r="C1941" s="80">
        <v>2</v>
      </c>
      <c r="D1941" s="81" t="s">
        <v>372</v>
      </c>
      <c r="E1941" s="81" t="s">
        <v>223</v>
      </c>
      <c r="F1941" s="81" t="s">
        <v>373</v>
      </c>
      <c r="G1941" s="81" t="s">
        <v>374</v>
      </c>
      <c r="H1941" s="81" t="s">
        <v>305</v>
      </c>
      <c r="I1941" s="81" t="s">
        <v>223</v>
      </c>
      <c r="J1941" s="81" t="s">
        <v>223</v>
      </c>
    </row>
    <row r="1942" spans="1:10" x14ac:dyDescent="0.2">
      <c r="A1942" s="79">
        <v>44686</v>
      </c>
      <c r="B1942" s="76">
        <v>44676</v>
      </c>
      <c r="C1942" s="80">
        <v>5</v>
      </c>
      <c r="D1942" s="81" t="s">
        <v>372</v>
      </c>
      <c r="E1942" s="81" t="s">
        <v>223</v>
      </c>
      <c r="F1942" s="81" t="s">
        <v>373</v>
      </c>
      <c r="G1942" s="81" t="s">
        <v>374</v>
      </c>
      <c r="H1942" s="81" t="s">
        <v>305</v>
      </c>
      <c r="I1942" s="81" t="s">
        <v>223</v>
      </c>
      <c r="J1942" s="81" t="s">
        <v>223</v>
      </c>
    </row>
    <row r="1943" spans="1:10" x14ac:dyDescent="0.2">
      <c r="A1943" s="79">
        <v>44686</v>
      </c>
      <c r="B1943" s="76">
        <v>44677</v>
      </c>
      <c r="C1943" s="80">
        <v>6</v>
      </c>
      <c r="D1943" s="81" t="s">
        <v>372</v>
      </c>
      <c r="E1943" s="81" t="s">
        <v>223</v>
      </c>
      <c r="F1943" s="81" t="s">
        <v>373</v>
      </c>
      <c r="G1943" s="81" t="s">
        <v>374</v>
      </c>
      <c r="H1943" s="81" t="s">
        <v>305</v>
      </c>
      <c r="I1943" s="81" t="s">
        <v>223</v>
      </c>
      <c r="J1943" s="81" t="s">
        <v>223</v>
      </c>
    </row>
    <row r="1944" spans="1:10" x14ac:dyDescent="0.2">
      <c r="A1944" s="79">
        <v>44686</v>
      </c>
      <c r="B1944" s="76">
        <v>44678</v>
      </c>
      <c r="C1944" s="80">
        <v>6</v>
      </c>
      <c r="D1944" s="81" t="s">
        <v>372</v>
      </c>
      <c r="E1944" s="81" t="s">
        <v>223</v>
      </c>
      <c r="F1944" s="81" t="s">
        <v>373</v>
      </c>
      <c r="G1944" s="81" t="s">
        <v>374</v>
      </c>
      <c r="H1944" s="81" t="s">
        <v>305</v>
      </c>
      <c r="I1944" s="81" t="s">
        <v>223</v>
      </c>
      <c r="J1944" s="81" t="s">
        <v>223</v>
      </c>
    </row>
    <row r="1945" spans="1:10" x14ac:dyDescent="0.2">
      <c r="A1945" s="79">
        <v>44686</v>
      </c>
      <c r="B1945" s="76">
        <v>44679</v>
      </c>
      <c r="C1945" s="80">
        <v>4</v>
      </c>
      <c r="D1945" s="81" t="s">
        <v>372</v>
      </c>
      <c r="E1945" s="81" t="s">
        <v>223</v>
      </c>
      <c r="F1945" s="81" t="s">
        <v>373</v>
      </c>
      <c r="G1945" s="81" t="s">
        <v>374</v>
      </c>
      <c r="H1945" s="81" t="s">
        <v>305</v>
      </c>
      <c r="I1945" s="81" t="s">
        <v>223</v>
      </c>
      <c r="J1945" s="81" t="s">
        <v>223</v>
      </c>
    </row>
    <row r="1946" spans="1:10" x14ac:dyDescent="0.2">
      <c r="A1946" s="79">
        <v>44686</v>
      </c>
      <c r="B1946" s="76">
        <v>44680</v>
      </c>
      <c r="C1946" s="80">
        <v>2</v>
      </c>
      <c r="D1946" s="81" t="s">
        <v>372</v>
      </c>
      <c r="E1946" s="81" t="s">
        <v>223</v>
      </c>
      <c r="F1946" s="81" t="s">
        <v>373</v>
      </c>
      <c r="G1946" s="81" t="s">
        <v>374</v>
      </c>
      <c r="H1946" s="81" t="s">
        <v>305</v>
      </c>
      <c r="I1946" s="81" t="s">
        <v>223</v>
      </c>
      <c r="J1946" s="81" t="s">
        <v>223</v>
      </c>
    </row>
    <row r="1947" spans="1:10" x14ac:dyDescent="0.2">
      <c r="A1947" s="79">
        <v>44686</v>
      </c>
      <c r="B1947" s="76">
        <v>44683</v>
      </c>
      <c r="C1947" s="80">
        <v>5.3</v>
      </c>
      <c r="D1947" s="81" t="s">
        <v>372</v>
      </c>
      <c r="E1947" s="81" t="s">
        <v>223</v>
      </c>
      <c r="F1947" s="81" t="s">
        <v>373</v>
      </c>
      <c r="G1947" s="81" t="s">
        <v>374</v>
      </c>
      <c r="H1947" s="81" t="s">
        <v>305</v>
      </c>
      <c r="I1947" s="81" t="s">
        <v>223</v>
      </c>
      <c r="J1947" s="81" t="s">
        <v>223</v>
      </c>
    </row>
    <row r="1948" spans="1:10" x14ac:dyDescent="0.2">
      <c r="A1948" s="79">
        <v>44686</v>
      </c>
      <c r="B1948" s="76">
        <v>44684</v>
      </c>
      <c r="C1948" s="80">
        <v>8</v>
      </c>
      <c r="D1948" s="81" t="s">
        <v>372</v>
      </c>
      <c r="E1948" s="81" t="s">
        <v>223</v>
      </c>
      <c r="F1948" s="81" t="s">
        <v>373</v>
      </c>
      <c r="G1948" s="81" t="s">
        <v>374</v>
      </c>
      <c r="H1948" s="81" t="s">
        <v>305</v>
      </c>
      <c r="I1948" s="81" t="s">
        <v>223</v>
      </c>
      <c r="J1948" s="81" t="s">
        <v>223</v>
      </c>
    </row>
    <row r="1949" spans="1:10" x14ac:dyDescent="0.2">
      <c r="A1949" s="79">
        <v>44686</v>
      </c>
      <c r="B1949" s="76">
        <v>44685</v>
      </c>
      <c r="C1949" s="80">
        <v>3.2</v>
      </c>
      <c r="D1949" s="81" t="s">
        <v>372</v>
      </c>
      <c r="E1949" s="81" t="s">
        <v>223</v>
      </c>
      <c r="F1949" s="81" t="s">
        <v>373</v>
      </c>
      <c r="G1949" s="81" t="s">
        <v>374</v>
      </c>
      <c r="H1949" s="81" t="s">
        <v>305</v>
      </c>
      <c r="I1949" s="81" t="s">
        <v>223</v>
      </c>
      <c r="J1949" s="81" t="s">
        <v>223</v>
      </c>
    </row>
    <row r="1950" spans="1:10" x14ac:dyDescent="0.2">
      <c r="A1950" s="79">
        <v>44690</v>
      </c>
      <c r="B1950" s="76">
        <v>44686</v>
      </c>
      <c r="C1950" s="80">
        <v>1.4</v>
      </c>
      <c r="D1950" s="81" t="s">
        <v>372</v>
      </c>
      <c r="E1950" s="81" t="s">
        <v>223</v>
      </c>
      <c r="F1950" s="81" t="s">
        <v>373</v>
      </c>
      <c r="G1950" s="81" t="s">
        <v>374</v>
      </c>
      <c r="H1950" s="81" t="s">
        <v>305</v>
      </c>
      <c r="I1950" s="81" t="s">
        <v>223</v>
      </c>
      <c r="J1950" s="81" t="s">
        <v>223</v>
      </c>
    </row>
    <row r="1951" spans="1:10" x14ac:dyDescent="0.2">
      <c r="A1951" s="79">
        <v>44690</v>
      </c>
      <c r="B1951" s="76">
        <v>44687</v>
      </c>
      <c r="C1951" s="80">
        <v>3.2</v>
      </c>
      <c r="D1951" s="81" t="s">
        <v>372</v>
      </c>
      <c r="E1951" s="81" t="s">
        <v>223</v>
      </c>
      <c r="F1951" s="81" t="s">
        <v>373</v>
      </c>
      <c r="G1951" s="81" t="s">
        <v>374</v>
      </c>
      <c r="H1951" s="81" t="s">
        <v>305</v>
      </c>
      <c r="I1951" s="81" t="s">
        <v>223</v>
      </c>
      <c r="J1951" s="81" t="s">
        <v>223</v>
      </c>
    </row>
    <row r="1952" spans="1:10" x14ac:dyDescent="0.2">
      <c r="A1952" s="79">
        <v>44694</v>
      </c>
      <c r="B1952" s="76">
        <v>44690</v>
      </c>
      <c r="C1952" s="80">
        <v>5.7</v>
      </c>
      <c r="D1952" s="81" t="s">
        <v>372</v>
      </c>
      <c r="E1952" s="81" t="s">
        <v>223</v>
      </c>
      <c r="F1952" s="81" t="s">
        <v>373</v>
      </c>
      <c r="G1952" s="81" t="s">
        <v>374</v>
      </c>
      <c r="H1952" s="81" t="s">
        <v>305</v>
      </c>
      <c r="I1952" s="81" t="s">
        <v>223</v>
      </c>
      <c r="J1952" s="81" t="s">
        <v>223</v>
      </c>
    </row>
    <row r="1953" spans="1:10" x14ac:dyDescent="0.2">
      <c r="A1953" s="79">
        <v>44694</v>
      </c>
      <c r="B1953" s="76">
        <v>44691</v>
      </c>
      <c r="C1953" s="80">
        <v>1</v>
      </c>
      <c r="D1953" s="81" t="s">
        <v>372</v>
      </c>
      <c r="E1953" s="81" t="s">
        <v>223</v>
      </c>
      <c r="F1953" s="81" t="s">
        <v>373</v>
      </c>
      <c r="G1953" s="81" t="s">
        <v>374</v>
      </c>
      <c r="H1953" s="81" t="s">
        <v>305</v>
      </c>
      <c r="I1953" s="81" t="s">
        <v>223</v>
      </c>
      <c r="J1953" s="81" t="s">
        <v>223</v>
      </c>
    </row>
    <row r="1954" spans="1:10" x14ac:dyDescent="0.2">
      <c r="A1954" s="79">
        <v>44694</v>
      </c>
      <c r="B1954" s="76">
        <v>44692</v>
      </c>
      <c r="C1954" s="80">
        <v>2</v>
      </c>
      <c r="D1954" s="81" t="s">
        <v>372</v>
      </c>
      <c r="E1954" s="81" t="s">
        <v>223</v>
      </c>
      <c r="F1954" s="81" t="s">
        <v>373</v>
      </c>
      <c r="G1954" s="81" t="s">
        <v>374</v>
      </c>
      <c r="H1954" s="81" t="s">
        <v>305</v>
      </c>
      <c r="I1954" s="81" t="s">
        <v>223</v>
      </c>
      <c r="J1954" s="81" t="s">
        <v>223</v>
      </c>
    </row>
    <row r="1955" spans="1:10" x14ac:dyDescent="0.2">
      <c r="A1955" s="79">
        <v>44694</v>
      </c>
      <c r="B1955" s="76">
        <v>44693</v>
      </c>
      <c r="C1955" s="80">
        <v>0.8</v>
      </c>
      <c r="D1955" s="81" t="s">
        <v>372</v>
      </c>
      <c r="E1955" s="81" t="s">
        <v>223</v>
      </c>
      <c r="F1955" s="81" t="s">
        <v>373</v>
      </c>
      <c r="G1955" s="81" t="s">
        <v>374</v>
      </c>
      <c r="H1955" s="81" t="s">
        <v>305</v>
      </c>
      <c r="I1955" s="81" t="s">
        <v>223</v>
      </c>
      <c r="J1955" s="81" t="s">
        <v>223</v>
      </c>
    </row>
    <row r="1956" spans="1:10" x14ac:dyDescent="0.2">
      <c r="A1956" s="79">
        <v>44697</v>
      </c>
      <c r="B1956" s="76">
        <v>44694</v>
      </c>
      <c r="C1956" s="80">
        <v>1</v>
      </c>
      <c r="D1956" s="81" t="s">
        <v>372</v>
      </c>
      <c r="E1956" s="81" t="s">
        <v>223</v>
      </c>
      <c r="F1956" s="81" t="s">
        <v>373</v>
      </c>
      <c r="G1956" s="81" t="s">
        <v>374</v>
      </c>
      <c r="H1956" s="81" t="s">
        <v>305</v>
      </c>
      <c r="I1956" s="81" t="s">
        <v>223</v>
      </c>
      <c r="J1956" s="81" t="s">
        <v>223</v>
      </c>
    </row>
    <row r="1957" spans="1:10" x14ac:dyDescent="0.2">
      <c r="A1957" s="79">
        <v>44700</v>
      </c>
      <c r="B1957" s="76">
        <v>44697</v>
      </c>
      <c r="C1957" s="80">
        <v>2</v>
      </c>
      <c r="D1957" s="81" t="s">
        <v>372</v>
      </c>
      <c r="E1957" s="81" t="s">
        <v>223</v>
      </c>
      <c r="F1957" s="81" t="s">
        <v>373</v>
      </c>
      <c r="G1957" s="81" t="s">
        <v>374</v>
      </c>
      <c r="H1957" s="81" t="s">
        <v>305</v>
      </c>
      <c r="I1957" s="81" t="s">
        <v>223</v>
      </c>
      <c r="J1957" s="81" t="s">
        <v>223</v>
      </c>
    </row>
    <row r="1958" spans="1:10" x14ac:dyDescent="0.2">
      <c r="A1958" s="79">
        <v>44701</v>
      </c>
      <c r="B1958" s="76">
        <v>44698</v>
      </c>
      <c r="C1958" s="80">
        <v>3.6</v>
      </c>
      <c r="D1958" s="81" t="s">
        <v>372</v>
      </c>
      <c r="E1958" s="81" t="s">
        <v>223</v>
      </c>
      <c r="F1958" s="81" t="s">
        <v>373</v>
      </c>
      <c r="G1958" s="81" t="s">
        <v>374</v>
      </c>
      <c r="H1958" s="81" t="s">
        <v>305</v>
      </c>
      <c r="I1958" s="81" t="s">
        <v>223</v>
      </c>
      <c r="J1958" s="81" t="s">
        <v>223</v>
      </c>
    </row>
    <row r="1959" spans="1:10" x14ac:dyDescent="0.2">
      <c r="A1959" s="79">
        <v>44701</v>
      </c>
      <c r="B1959" s="76">
        <v>44700</v>
      </c>
      <c r="C1959" s="80">
        <v>2.7</v>
      </c>
      <c r="D1959" s="81" t="s">
        <v>372</v>
      </c>
      <c r="E1959" s="81" t="s">
        <v>223</v>
      </c>
      <c r="F1959" s="81" t="s">
        <v>373</v>
      </c>
      <c r="G1959" s="81" t="s">
        <v>374</v>
      </c>
      <c r="H1959" s="81" t="s">
        <v>305</v>
      </c>
      <c r="I1959" s="81" t="s">
        <v>223</v>
      </c>
      <c r="J1959" s="81" t="s">
        <v>223</v>
      </c>
    </row>
    <row r="1960" spans="1:10" x14ac:dyDescent="0.2">
      <c r="A1960" s="79">
        <v>44704</v>
      </c>
      <c r="B1960" s="76">
        <v>44701</v>
      </c>
      <c r="C1960" s="80">
        <v>2</v>
      </c>
      <c r="D1960" s="81" t="s">
        <v>372</v>
      </c>
      <c r="E1960" s="81" t="s">
        <v>223</v>
      </c>
      <c r="F1960" s="81" t="s">
        <v>373</v>
      </c>
      <c r="G1960" s="81" t="s">
        <v>374</v>
      </c>
      <c r="H1960" s="81" t="s">
        <v>305</v>
      </c>
      <c r="I1960" s="81" t="s">
        <v>223</v>
      </c>
      <c r="J1960" s="81" t="s">
        <v>223</v>
      </c>
    </row>
    <row r="1961" spans="1:10" x14ac:dyDescent="0.2">
      <c r="A1961" s="79">
        <v>44706</v>
      </c>
      <c r="B1961" s="76">
        <v>44704</v>
      </c>
      <c r="C1961" s="80">
        <v>2.1</v>
      </c>
      <c r="D1961" s="81" t="s">
        <v>372</v>
      </c>
      <c r="E1961" s="81" t="s">
        <v>223</v>
      </c>
      <c r="F1961" s="81" t="s">
        <v>373</v>
      </c>
      <c r="G1961" s="81" t="s">
        <v>374</v>
      </c>
      <c r="H1961" s="81" t="s">
        <v>305</v>
      </c>
      <c r="I1961" s="81" t="s">
        <v>223</v>
      </c>
      <c r="J1961" s="81" t="s">
        <v>223</v>
      </c>
    </row>
    <row r="1962" spans="1:10" x14ac:dyDescent="0.2">
      <c r="A1962" s="79">
        <v>44706</v>
      </c>
      <c r="B1962" s="76">
        <v>44705</v>
      </c>
      <c r="C1962" s="80">
        <v>4.3</v>
      </c>
      <c r="D1962" s="81" t="s">
        <v>372</v>
      </c>
      <c r="E1962" s="81" t="s">
        <v>223</v>
      </c>
      <c r="F1962" s="81" t="s">
        <v>373</v>
      </c>
      <c r="G1962" s="81" t="s">
        <v>374</v>
      </c>
      <c r="H1962" s="81" t="s">
        <v>305</v>
      </c>
      <c r="I1962" s="81" t="s">
        <v>223</v>
      </c>
      <c r="J1962" s="81" t="s">
        <v>223</v>
      </c>
    </row>
    <row r="1963" spans="1:10" x14ac:dyDescent="0.2">
      <c r="A1963" s="79">
        <v>44708</v>
      </c>
      <c r="B1963" s="76">
        <v>44706</v>
      </c>
      <c r="C1963" s="80">
        <v>7.6</v>
      </c>
      <c r="D1963" s="81" t="s">
        <v>372</v>
      </c>
      <c r="E1963" s="81" t="s">
        <v>223</v>
      </c>
      <c r="F1963" s="81" t="s">
        <v>373</v>
      </c>
      <c r="G1963" s="81" t="s">
        <v>374</v>
      </c>
      <c r="H1963" s="81" t="s">
        <v>305</v>
      </c>
      <c r="I1963" s="81" t="s">
        <v>223</v>
      </c>
      <c r="J1963" s="81" t="s">
        <v>223</v>
      </c>
    </row>
    <row r="1964" spans="1:10" x14ac:dyDescent="0.2">
      <c r="A1964" s="79">
        <v>44708</v>
      </c>
      <c r="B1964" s="76">
        <v>44707</v>
      </c>
      <c r="C1964" s="80">
        <v>5.4</v>
      </c>
      <c r="D1964" s="81" t="s">
        <v>372</v>
      </c>
      <c r="E1964" s="81" t="s">
        <v>223</v>
      </c>
      <c r="F1964" s="81" t="s">
        <v>373</v>
      </c>
      <c r="G1964" s="81" t="s">
        <v>374</v>
      </c>
      <c r="H1964" s="81" t="s">
        <v>305</v>
      </c>
      <c r="I1964" s="81" t="s">
        <v>223</v>
      </c>
      <c r="J1964" s="81" t="s">
        <v>223</v>
      </c>
    </row>
    <row r="1965" spans="1:10" x14ac:dyDescent="0.2">
      <c r="A1965" s="79">
        <v>44714</v>
      </c>
      <c r="B1965" s="76">
        <v>44708</v>
      </c>
      <c r="C1965" s="80">
        <v>3.5</v>
      </c>
      <c r="D1965" s="81" t="s">
        <v>372</v>
      </c>
      <c r="E1965" s="81" t="s">
        <v>223</v>
      </c>
      <c r="F1965" s="81" t="s">
        <v>373</v>
      </c>
      <c r="G1965" s="81" t="s">
        <v>374</v>
      </c>
      <c r="H1965" s="81" t="s">
        <v>305</v>
      </c>
      <c r="I1965" s="81" t="s">
        <v>223</v>
      </c>
      <c r="J1965" s="81" t="s">
        <v>223</v>
      </c>
    </row>
    <row r="1966" spans="1:10" x14ac:dyDescent="0.2">
      <c r="A1966" s="79">
        <v>44718</v>
      </c>
      <c r="B1966" s="76">
        <v>44712</v>
      </c>
      <c r="C1966" s="80">
        <v>3.8</v>
      </c>
      <c r="D1966" s="81" t="s">
        <v>372</v>
      </c>
      <c r="E1966" s="81" t="s">
        <v>223</v>
      </c>
      <c r="F1966" s="81" t="s">
        <v>373</v>
      </c>
      <c r="G1966" s="81" t="s">
        <v>374</v>
      </c>
      <c r="H1966" s="81" t="s">
        <v>305</v>
      </c>
      <c r="I1966" s="81" t="s">
        <v>223</v>
      </c>
      <c r="J1966" s="81" t="s">
        <v>223</v>
      </c>
    </row>
    <row r="1967" spans="1:10" x14ac:dyDescent="0.2">
      <c r="A1967" s="79">
        <v>44718</v>
      </c>
      <c r="B1967" s="76">
        <v>44714</v>
      </c>
      <c r="C1967" s="80">
        <v>0.4</v>
      </c>
      <c r="D1967" s="81" t="s">
        <v>372</v>
      </c>
      <c r="E1967" s="81" t="s">
        <v>223</v>
      </c>
      <c r="F1967" s="81" t="s">
        <v>373</v>
      </c>
      <c r="G1967" s="81" t="s">
        <v>374</v>
      </c>
      <c r="H1967" s="81" t="s">
        <v>305</v>
      </c>
      <c r="I1967" s="81" t="s">
        <v>223</v>
      </c>
      <c r="J1967" s="81" t="s">
        <v>223</v>
      </c>
    </row>
    <row r="1968" spans="1:10" x14ac:dyDescent="0.2">
      <c r="A1968" s="79">
        <v>44718</v>
      </c>
      <c r="B1968" s="76">
        <v>44715</v>
      </c>
      <c r="C1968" s="80">
        <v>0.4</v>
      </c>
      <c r="D1968" s="81" t="s">
        <v>372</v>
      </c>
      <c r="E1968" s="81" t="s">
        <v>223</v>
      </c>
      <c r="F1968" s="81" t="s">
        <v>373</v>
      </c>
      <c r="G1968" s="81" t="s">
        <v>374</v>
      </c>
      <c r="H1968" s="81" t="s">
        <v>305</v>
      </c>
      <c r="I1968" s="81" t="s">
        <v>223</v>
      </c>
      <c r="J1968" s="81" t="s">
        <v>223</v>
      </c>
    </row>
    <row r="1969" spans="1:10" x14ac:dyDescent="0.2">
      <c r="A1969" s="79">
        <v>44725</v>
      </c>
      <c r="B1969" s="76">
        <v>44718</v>
      </c>
      <c r="C1969" s="80">
        <v>0.5</v>
      </c>
      <c r="D1969" s="81" t="s">
        <v>372</v>
      </c>
      <c r="E1969" s="81" t="s">
        <v>223</v>
      </c>
      <c r="F1969" s="81" t="s">
        <v>373</v>
      </c>
      <c r="G1969" s="81" t="s">
        <v>374</v>
      </c>
      <c r="H1969" s="81" t="s">
        <v>305</v>
      </c>
      <c r="I1969" s="81" t="s">
        <v>223</v>
      </c>
      <c r="J1969" s="81" t="s">
        <v>223</v>
      </c>
    </row>
    <row r="1970" spans="1:10" x14ac:dyDescent="0.2">
      <c r="A1970" s="79">
        <v>44725</v>
      </c>
      <c r="B1970" s="76">
        <v>44719</v>
      </c>
      <c r="C1970" s="80">
        <v>0.5</v>
      </c>
      <c r="D1970" s="81" t="s">
        <v>372</v>
      </c>
      <c r="E1970" s="81" t="s">
        <v>223</v>
      </c>
      <c r="F1970" s="81" t="s">
        <v>373</v>
      </c>
      <c r="G1970" s="81" t="s">
        <v>374</v>
      </c>
      <c r="H1970" s="81" t="s">
        <v>305</v>
      </c>
      <c r="I1970" s="81" t="s">
        <v>223</v>
      </c>
      <c r="J1970" s="81" t="s">
        <v>223</v>
      </c>
    </row>
    <row r="1971" spans="1:10" x14ac:dyDescent="0.2">
      <c r="A1971" s="79">
        <v>44727</v>
      </c>
      <c r="B1971" s="76">
        <v>44725</v>
      </c>
      <c r="C1971" s="80">
        <v>1.7</v>
      </c>
      <c r="D1971" s="81" t="s">
        <v>372</v>
      </c>
      <c r="E1971" s="81" t="s">
        <v>223</v>
      </c>
      <c r="F1971" s="81" t="s">
        <v>373</v>
      </c>
      <c r="G1971" s="81" t="s">
        <v>374</v>
      </c>
      <c r="H1971" s="81" t="s">
        <v>305</v>
      </c>
      <c r="I1971" s="81" t="s">
        <v>223</v>
      </c>
      <c r="J1971" s="81" t="s">
        <v>223</v>
      </c>
    </row>
    <row r="1972" spans="1:10" x14ac:dyDescent="0.2">
      <c r="A1972" s="79">
        <v>44727</v>
      </c>
      <c r="B1972" s="76">
        <v>44726</v>
      </c>
      <c r="C1972" s="80">
        <v>4.5999999999999996</v>
      </c>
      <c r="D1972" s="81" t="s">
        <v>372</v>
      </c>
      <c r="E1972" s="81" t="s">
        <v>223</v>
      </c>
      <c r="F1972" s="81" t="s">
        <v>373</v>
      </c>
      <c r="G1972" s="81" t="s">
        <v>374</v>
      </c>
      <c r="H1972" s="81" t="s">
        <v>305</v>
      </c>
      <c r="I1972" s="81" t="s">
        <v>223</v>
      </c>
      <c r="J1972" s="81" t="s">
        <v>223</v>
      </c>
    </row>
    <row r="1973" spans="1:10" x14ac:dyDescent="0.2">
      <c r="A1973" s="79">
        <v>44732</v>
      </c>
      <c r="B1973" s="76">
        <v>44727</v>
      </c>
      <c r="C1973" s="80">
        <v>5</v>
      </c>
      <c r="D1973" s="81" t="s">
        <v>372</v>
      </c>
      <c r="E1973" s="81" t="s">
        <v>223</v>
      </c>
      <c r="F1973" s="81" t="s">
        <v>373</v>
      </c>
      <c r="G1973" s="81" t="s">
        <v>374</v>
      </c>
      <c r="H1973" s="81" t="s">
        <v>305</v>
      </c>
      <c r="I1973" s="81" t="s">
        <v>223</v>
      </c>
      <c r="J1973" s="81" t="s">
        <v>223</v>
      </c>
    </row>
    <row r="1974" spans="1:10" x14ac:dyDescent="0.2">
      <c r="A1974" s="79">
        <v>44732</v>
      </c>
      <c r="B1974" s="76">
        <v>44728</v>
      </c>
      <c r="C1974" s="80">
        <v>4.25</v>
      </c>
      <c r="D1974" s="81" t="s">
        <v>372</v>
      </c>
      <c r="E1974" s="81" t="s">
        <v>223</v>
      </c>
      <c r="F1974" s="81" t="s">
        <v>373</v>
      </c>
      <c r="G1974" s="81" t="s">
        <v>374</v>
      </c>
      <c r="H1974" s="81" t="s">
        <v>305</v>
      </c>
      <c r="I1974" s="81" t="s">
        <v>223</v>
      </c>
      <c r="J1974" s="81" t="s">
        <v>223</v>
      </c>
    </row>
    <row r="1975" spans="1:10" x14ac:dyDescent="0.2">
      <c r="A1975" s="79">
        <v>44733</v>
      </c>
      <c r="B1975" s="76">
        <v>44729</v>
      </c>
      <c r="C1975" s="80">
        <v>3</v>
      </c>
      <c r="D1975" s="81" t="s">
        <v>372</v>
      </c>
      <c r="E1975" s="81" t="s">
        <v>223</v>
      </c>
      <c r="F1975" s="81" t="s">
        <v>373</v>
      </c>
      <c r="G1975" s="81" t="s">
        <v>374</v>
      </c>
      <c r="H1975" s="81" t="s">
        <v>305</v>
      </c>
      <c r="I1975" s="81" t="s">
        <v>223</v>
      </c>
      <c r="J1975" s="81" t="s">
        <v>223</v>
      </c>
    </row>
    <row r="1976" spans="1:10" x14ac:dyDescent="0.2">
      <c r="A1976" s="79">
        <v>44733</v>
      </c>
      <c r="B1976" s="76">
        <v>44732</v>
      </c>
      <c r="C1976" s="80">
        <v>2</v>
      </c>
      <c r="D1976" s="81" t="s">
        <v>372</v>
      </c>
      <c r="E1976" s="81" t="s">
        <v>223</v>
      </c>
      <c r="F1976" s="81" t="s">
        <v>373</v>
      </c>
      <c r="G1976" s="81" t="s">
        <v>374</v>
      </c>
      <c r="H1976" s="81" t="s">
        <v>305</v>
      </c>
      <c r="I1976" s="81" t="s">
        <v>223</v>
      </c>
      <c r="J1976" s="81" t="s">
        <v>223</v>
      </c>
    </row>
    <row r="1977" spans="1:10" x14ac:dyDescent="0.2">
      <c r="A1977" s="79">
        <v>44739</v>
      </c>
      <c r="B1977" s="76">
        <v>44733</v>
      </c>
      <c r="C1977" s="80">
        <v>3.1</v>
      </c>
      <c r="D1977" s="81" t="s">
        <v>372</v>
      </c>
      <c r="E1977" s="81" t="s">
        <v>223</v>
      </c>
      <c r="F1977" s="81" t="s">
        <v>373</v>
      </c>
      <c r="G1977" s="81" t="s">
        <v>374</v>
      </c>
      <c r="H1977" s="81" t="s">
        <v>305</v>
      </c>
      <c r="I1977" s="81" t="s">
        <v>223</v>
      </c>
      <c r="J1977" s="81" t="s">
        <v>223</v>
      </c>
    </row>
    <row r="1978" spans="1:10" x14ac:dyDescent="0.2">
      <c r="A1978" s="79">
        <v>44739</v>
      </c>
      <c r="B1978" s="76">
        <v>44734</v>
      </c>
      <c r="C1978" s="80">
        <v>1.9</v>
      </c>
      <c r="D1978" s="81" t="s">
        <v>372</v>
      </c>
      <c r="E1978" s="81" t="s">
        <v>223</v>
      </c>
      <c r="F1978" s="81" t="s">
        <v>373</v>
      </c>
      <c r="G1978" s="81" t="s">
        <v>374</v>
      </c>
      <c r="H1978" s="81" t="s">
        <v>305</v>
      </c>
      <c r="I1978" s="81" t="s">
        <v>223</v>
      </c>
      <c r="J1978" s="81" t="s">
        <v>223</v>
      </c>
    </row>
    <row r="1979" spans="1:10" x14ac:dyDescent="0.2">
      <c r="A1979" s="79">
        <v>44739</v>
      </c>
      <c r="B1979" s="76">
        <v>44735</v>
      </c>
      <c r="C1979" s="80">
        <v>6</v>
      </c>
      <c r="D1979" s="81" t="s">
        <v>372</v>
      </c>
      <c r="E1979" s="81" t="s">
        <v>223</v>
      </c>
      <c r="F1979" s="81" t="s">
        <v>373</v>
      </c>
      <c r="G1979" s="81" t="s">
        <v>374</v>
      </c>
      <c r="H1979" s="81" t="s">
        <v>305</v>
      </c>
      <c r="I1979" s="81" t="s">
        <v>223</v>
      </c>
      <c r="J1979" s="81" t="s">
        <v>223</v>
      </c>
    </row>
    <row r="1980" spans="1:10" x14ac:dyDescent="0.2">
      <c r="A1980" s="79">
        <v>44739</v>
      </c>
      <c r="B1980" s="76">
        <v>44736</v>
      </c>
      <c r="C1980" s="80">
        <v>4</v>
      </c>
      <c r="D1980" s="81" t="s">
        <v>372</v>
      </c>
      <c r="E1980" s="81" t="s">
        <v>223</v>
      </c>
      <c r="F1980" s="81" t="s">
        <v>373</v>
      </c>
      <c r="G1980" s="81" t="s">
        <v>374</v>
      </c>
      <c r="H1980" s="81" t="s">
        <v>305</v>
      </c>
      <c r="I1980" s="81" t="s">
        <v>223</v>
      </c>
      <c r="J1980" s="81" t="s">
        <v>223</v>
      </c>
    </row>
    <row r="1981" spans="1:10" x14ac:dyDescent="0.2">
      <c r="A1981" s="79">
        <v>44743</v>
      </c>
      <c r="B1981" s="76">
        <v>44739</v>
      </c>
      <c r="C1981" s="80">
        <v>4.5</v>
      </c>
      <c r="D1981" s="81" t="s">
        <v>372</v>
      </c>
      <c r="E1981" s="81" t="s">
        <v>223</v>
      </c>
      <c r="F1981" s="81" t="s">
        <v>373</v>
      </c>
      <c r="G1981" s="81" t="s">
        <v>374</v>
      </c>
      <c r="H1981" s="81" t="s">
        <v>305</v>
      </c>
      <c r="I1981" s="81" t="s">
        <v>223</v>
      </c>
      <c r="J1981" s="81" t="s">
        <v>223</v>
      </c>
    </row>
    <row r="1982" spans="1:10" x14ac:dyDescent="0.2">
      <c r="A1982" s="79">
        <v>44743</v>
      </c>
      <c r="B1982" s="76">
        <v>44740</v>
      </c>
      <c r="C1982" s="80">
        <v>5.7</v>
      </c>
      <c r="D1982" s="81" t="s">
        <v>372</v>
      </c>
      <c r="E1982" s="81" t="s">
        <v>223</v>
      </c>
      <c r="F1982" s="81" t="s">
        <v>373</v>
      </c>
      <c r="G1982" s="81" t="s">
        <v>374</v>
      </c>
      <c r="H1982" s="81" t="s">
        <v>305</v>
      </c>
      <c r="I1982" s="81" t="s">
        <v>223</v>
      </c>
      <c r="J1982" s="81" t="s">
        <v>223</v>
      </c>
    </row>
    <row r="1983" spans="1:10" x14ac:dyDescent="0.2">
      <c r="A1983" s="79">
        <v>44743</v>
      </c>
      <c r="B1983" s="76">
        <v>44741</v>
      </c>
      <c r="C1983" s="80">
        <v>3.25</v>
      </c>
      <c r="D1983" s="81" t="s">
        <v>372</v>
      </c>
      <c r="E1983" s="81" t="s">
        <v>223</v>
      </c>
      <c r="F1983" s="81" t="s">
        <v>373</v>
      </c>
      <c r="G1983" s="81" t="s">
        <v>374</v>
      </c>
      <c r="H1983" s="81" t="s">
        <v>305</v>
      </c>
      <c r="I1983" s="81" t="s">
        <v>223</v>
      </c>
      <c r="J1983" s="81" t="s">
        <v>223</v>
      </c>
    </row>
    <row r="1984" spans="1:10" x14ac:dyDescent="0.2">
      <c r="A1984" s="79">
        <v>44743</v>
      </c>
      <c r="B1984" s="76">
        <v>44742</v>
      </c>
      <c r="C1984" s="80">
        <v>6.2</v>
      </c>
      <c r="D1984" s="81" t="s">
        <v>372</v>
      </c>
      <c r="E1984" s="81" t="s">
        <v>223</v>
      </c>
      <c r="F1984" s="81" t="s">
        <v>373</v>
      </c>
      <c r="G1984" s="81" t="s">
        <v>374</v>
      </c>
      <c r="H1984" s="81" t="s">
        <v>305</v>
      </c>
      <c r="I1984" s="81" t="s">
        <v>223</v>
      </c>
      <c r="J1984" s="81" t="s">
        <v>223</v>
      </c>
    </row>
    <row r="1985" spans="1:10" x14ac:dyDescent="0.2">
      <c r="A1985" s="79">
        <v>44750</v>
      </c>
      <c r="B1985" s="76">
        <v>44743</v>
      </c>
      <c r="C1985" s="80">
        <v>2</v>
      </c>
      <c r="D1985" s="81" t="s">
        <v>372</v>
      </c>
      <c r="E1985" s="81" t="s">
        <v>223</v>
      </c>
      <c r="F1985" s="81" t="s">
        <v>373</v>
      </c>
      <c r="G1985" s="81" t="s">
        <v>374</v>
      </c>
      <c r="H1985" s="81" t="s">
        <v>305</v>
      </c>
      <c r="I1985" s="81" t="s">
        <v>223</v>
      </c>
      <c r="J1985" s="81" t="s">
        <v>223</v>
      </c>
    </row>
    <row r="1986" spans="1:10" x14ac:dyDescent="0.2">
      <c r="A1986" s="79">
        <v>44750</v>
      </c>
      <c r="B1986" s="76">
        <v>44747</v>
      </c>
      <c r="C1986" s="80">
        <v>1.3</v>
      </c>
      <c r="D1986" s="81" t="s">
        <v>372</v>
      </c>
      <c r="E1986" s="81" t="s">
        <v>223</v>
      </c>
      <c r="F1986" s="81" t="s">
        <v>373</v>
      </c>
      <c r="G1986" s="81" t="s">
        <v>374</v>
      </c>
      <c r="H1986" s="81" t="s">
        <v>305</v>
      </c>
      <c r="I1986" s="81" t="s">
        <v>223</v>
      </c>
      <c r="J1986" s="81" t="s">
        <v>223</v>
      </c>
    </row>
    <row r="1987" spans="1:10" x14ac:dyDescent="0.2">
      <c r="A1987" s="79">
        <v>44750</v>
      </c>
      <c r="B1987" s="76">
        <v>44748</v>
      </c>
      <c r="C1987" s="80">
        <v>2.7</v>
      </c>
      <c r="D1987" s="81" t="s">
        <v>372</v>
      </c>
      <c r="E1987" s="81" t="s">
        <v>223</v>
      </c>
      <c r="F1987" s="81" t="s">
        <v>373</v>
      </c>
      <c r="G1987" s="81" t="s">
        <v>374</v>
      </c>
      <c r="H1987" s="81" t="s">
        <v>305</v>
      </c>
      <c r="I1987" s="81" t="s">
        <v>223</v>
      </c>
      <c r="J1987" s="81" t="s">
        <v>223</v>
      </c>
    </row>
    <row r="1988" spans="1:10" x14ac:dyDescent="0.2">
      <c r="A1988" s="79">
        <v>44750</v>
      </c>
      <c r="B1988" s="76">
        <v>44749</v>
      </c>
      <c r="C1988" s="80">
        <v>2.5</v>
      </c>
      <c r="D1988" s="81" t="s">
        <v>372</v>
      </c>
      <c r="E1988" s="81" t="s">
        <v>223</v>
      </c>
      <c r="F1988" s="81" t="s">
        <v>373</v>
      </c>
      <c r="G1988" s="81" t="s">
        <v>374</v>
      </c>
      <c r="H1988" s="81" t="s">
        <v>305</v>
      </c>
      <c r="I1988" s="81" t="s">
        <v>223</v>
      </c>
      <c r="J1988" s="81" t="s">
        <v>223</v>
      </c>
    </row>
    <row r="1989" spans="1:10" x14ac:dyDescent="0.2">
      <c r="A1989" s="79">
        <v>44754</v>
      </c>
      <c r="B1989" s="76">
        <v>44750</v>
      </c>
      <c r="C1989" s="80">
        <v>1.8</v>
      </c>
      <c r="D1989" s="81" t="s">
        <v>372</v>
      </c>
      <c r="E1989" s="81" t="s">
        <v>223</v>
      </c>
      <c r="F1989" s="81" t="s">
        <v>373</v>
      </c>
      <c r="G1989" s="81" t="s">
        <v>374</v>
      </c>
      <c r="H1989" s="81" t="s">
        <v>305</v>
      </c>
      <c r="I1989" s="81" t="s">
        <v>223</v>
      </c>
      <c r="J1989" s="81" t="s">
        <v>223</v>
      </c>
    </row>
    <row r="1990" spans="1:10" x14ac:dyDescent="0.2">
      <c r="A1990" s="79">
        <v>44760</v>
      </c>
      <c r="B1990" s="76">
        <v>44753</v>
      </c>
      <c r="C1990" s="80">
        <v>2</v>
      </c>
      <c r="D1990" s="81" t="s">
        <v>372</v>
      </c>
      <c r="E1990" s="81" t="s">
        <v>223</v>
      </c>
      <c r="F1990" s="81" t="s">
        <v>373</v>
      </c>
      <c r="G1990" s="81" t="s">
        <v>374</v>
      </c>
      <c r="H1990" s="81" t="s">
        <v>305</v>
      </c>
      <c r="I1990" s="81" t="s">
        <v>223</v>
      </c>
      <c r="J1990" s="81" t="s">
        <v>223</v>
      </c>
    </row>
    <row r="1991" spans="1:10" x14ac:dyDescent="0.2">
      <c r="A1991" s="79">
        <v>44760</v>
      </c>
      <c r="B1991" s="76">
        <v>44754</v>
      </c>
      <c r="C1991" s="80">
        <v>1.8</v>
      </c>
      <c r="D1991" s="81" t="s">
        <v>372</v>
      </c>
      <c r="E1991" s="81" t="s">
        <v>223</v>
      </c>
      <c r="F1991" s="81" t="s">
        <v>373</v>
      </c>
      <c r="G1991" s="81" t="s">
        <v>374</v>
      </c>
      <c r="H1991" s="81" t="s">
        <v>305</v>
      </c>
      <c r="I1991" s="81" t="s">
        <v>223</v>
      </c>
      <c r="J1991" s="81" t="s">
        <v>223</v>
      </c>
    </row>
    <row r="1992" spans="1:10" x14ac:dyDescent="0.2">
      <c r="A1992" s="79">
        <v>44760</v>
      </c>
      <c r="B1992" s="76">
        <v>44755</v>
      </c>
      <c r="C1992" s="80">
        <v>1</v>
      </c>
      <c r="D1992" s="81" t="s">
        <v>372</v>
      </c>
      <c r="E1992" s="81" t="s">
        <v>223</v>
      </c>
      <c r="F1992" s="81" t="s">
        <v>373</v>
      </c>
      <c r="G1992" s="81" t="s">
        <v>374</v>
      </c>
      <c r="H1992" s="81" t="s">
        <v>305</v>
      </c>
      <c r="I1992" s="81" t="s">
        <v>223</v>
      </c>
      <c r="J1992" s="81" t="s">
        <v>223</v>
      </c>
    </row>
    <row r="1993" spans="1:10" x14ac:dyDescent="0.2">
      <c r="A1993" s="79">
        <v>44760</v>
      </c>
      <c r="B1993" s="76">
        <v>44756</v>
      </c>
      <c r="C1993" s="80">
        <v>2</v>
      </c>
      <c r="D1993" s="81" t="s">
        <v>372</v>
      </c>
      <c r="E1993" s="81" t="s">
        <v>223</v>
      </c>
      <c r="F1993" s="81" t="s">
        <v>373</v>
      </c>
      <c r="G1993" s="81" t="s">
        <v>374</v>
      </c>
      <c r="H1993" s="81" t="s">
        <v>305</v>
      </c>
      <c r="I1993" s="81" t="s">
        <v>223</v>
      </c>
      <c r="J1993" s="81" t="s">
        <v>223</v>
      </c>
    </row>
    <row r="1994" spans="1:10" x14ac:dyDescent="0.2">
      <c r="A1994" s="79">
        <v>44760</v>
      </c>
      <c r="B1994" s="76">
        <v>44757</v>
      </c>
      <c r="C1994" s="80">
        <v>2</v>
      </c>
      <c r="D1994" s="81" t="s">
        <v>372</v>
      </c>
      <c r="E1994" s="81" t="s">
        <v>223</v>
      </c>
      <c r="F1994" s="81" t="s">
        <v>373</v>
      </c>
      <c r="G1994" s="81" t="s">
        <v>374</v>
      </c>
      <c r="H1994" s="81" t="s">
        <v>305</v>
      </c>
      <c r="I1994" s="81" t="s">
        <v>223</v>
      </c>
      <c r="J1994" s="81" t="s">
        <v>223</v>
      </c>
    </row>
    <row r="1995" spans="1:10" x14ac:dyDescent="0.2">
      <c r="A1995" s="79">
        <v>44769</v>
      </c>
      <c r="B1995" s="76">
        <v>44760</v>
      </c>
      <c r="C1995" s="80">
        <v>2.5</v>
      </c>
      <c r="D1995" s="81" t="s">
        <v>372</v>
      </c>
      <c r="E1995" s="81" t="s">
        <v>223</v>
      </c>
      <c r="F1995" s="81" t="s">
        <v>373</v>
      </c>
      <c r="G1995" s="81" t="s">
        <v>374</v>
      </c>
      <c r="H1995" s="81" t="s">
        <v>305</v>
      </c>
      <c r="I1995" s="81" t="s">
        <v>223</v>
      </c>
      <c r="J1995" s="81" t="s">
        <v>223</v>
      </c>
    </row>
    <row r="1996" spans="1:10" x14ac:dyDescent="0.2">
      <c r="A1996" s="79">
        <v>44769</v>
      </c>
      <c r="B1996" s="76">
        <v>44761</v>
      </c>
      <c r="C1996" s="80">
        <v>2</v>
      </c>
      <c r="D1996" s="81" t="s">
        <v>372</v>
      </c>
      <c r="E1996" s="81" t="s">
        <v>223</v>
      </c>
      <c r="F1996" s="81" t="s">
        <v>373</v>
      </c>
      <c r="G1996" s="81" t="s">
        <v>374</v>
      </c>
      <c r="H1996" s="81" t="s">
        <v>305</v>
      </c>
      <c r="I1996" s="81" t="s">
        <v>223</v>
      </c>
      <c r="J1996" s="81" t="s">
        <v>223</v>
      </c>
    </row>
    <row r="1997" spans="1:10" x14ac:dyDescent="0.2">
      <c r="A1997" s="79">
        <v>44769</v>
      </c>
      <c r="B1997" s="76">
        <v>44762</v>
      </c>
      <c r="C1997" s="80">
        <v>1.3</v>
      </c>
      <c r="D1997" s="81" t="s">
        <v>372</v>
      </c>
      <c r="E1997" s="81" t="s">
        <v>223</v>
      </c>
      <c r="F1997" s="81" t="s">
        <v>373</v>
      </c>
      <c r="G1997" s="81" t="s">
        <v>374</v>
      </c>
      <c r="H1997" s="81" t="s">
        <v>305</v>
      </c>
      <c r="I1997" s="81" t="s">
        <v>223</v>
      </c>
      <c r="J1997" s="81" t="s">
        <v>223</v>
      </c>
    </row>
    <row r="1998" spans="1:10" x14ac:dyDescent="0.2">
      <c r="A1998" s="79">
        <v>44769</v>
      </c>
      <c r="B1998" s="76">
        <v>44764</v>
      </c>
      <c r="C1998" s="80">
        <v>0.75</v>
      </c>
      <c r="D1998" s="81" t="s">
        <v>372</v>
      </c>
      <c r="E1998" s="81" t="s">
        <v>223</v>
      </c>
      <c r="F1998" s="81" t="s">
        <v>373</v>
      </c>
      <c r="G1998" s="81" t="s">
        <v>374</v>
      </c>
      <c r="H1998" s="81" t="s">
        <v>305</v>
      </c>
      <c r="I1998" s="81" t="s">
        <v>223</v>
      </c>
      <c r="J1998" s="81" t="s">
        <v>223</v>
      </c>
    </row>
    <row r="1999" spans="1:10" x14ac:dyDescent="0.2">
      <c r="A1999" s="79">
        <v>44775</v>
      </c>
      <c r="B1999" s="76">
        <v>44767</v>
      </c>
      <c r="C1999" s="80">
        <v>1.5</v>
      </c>
      <c r="D1999" s="81" t="s">
        <v>372</v>
      </c>
      <c r="E1999" s="81" t="s">
        <v>223</v>
      </c>
      <c r="F1999" s="81" t="s">
        <v>373</v>
      </c>
      <c r="G1999" s="81" t="s">
        <v>374</v>
      </c>
      <c r="H1999" s="81" t="s">
        <v>305</v>
      </c>
      <c r="I1999" s="81" t="s">
        <v>223</v>
      </c>
      <c r="J1999" s="81" t="s">
        <v>223</v>
      </c>
    </row>
    <row r="2000" spans="1:10" x14ac:dyDescent="0.2">
      <c r="A2000" s="79">
        <v>44775</v>
      </c>
      <c r="B2000" s="76">
        <v>44768</v>
      </c>
      <c r="C2000" s="80">
        <v>1.8</v>
      </c>
      <c r="D2000" s="81" t="s">
        <v>372</v>
      </c>
      <c r="E2000" s="81" t="s">
        <v>223</v>
      </c>
      <c r="F2000" s="81" t="s">
        <v>373</v>
      </c>
      <c r="G2000" s="81" t="s">
        <v>374</v>
      </c>
      <c r="H2000" s="81" t="s">
        <v>305</v>
      </c>
      <c r="I2000" s="81" t="s">
        <v>223</v>
      </c>
      <c r="J2000" s="81" t="s">
        <v>223</v>
      </c>
    </row>
    <row r="2001" spans="1:10" x14ac:dyDescent="0.2">
      <c r="A2001" s="79">
        <v>44775</v>
      </c>
      <c r="B2001" s="76">
        <v>44770</v>
      </c>
      <c r="C2001" s="80">
        <v>2.1</v>
      </c>
      <c r="D2001" s="81" t="s">
        <v>372</v>
      </c>
      <c r="E2001" s="81" t="s">
        <v>223</v>
      </c>
      <c r="F2001" s="81" t="s">
        <v>373</v>
      </c>
      <c r="G2001" s="81" t="s">
        <v>374</v>
      </c>
      <c r="H2001" s="81" t="s">
        <v>305</v>
      </c>
      <c r="I2001" s="81" t="s">
        <v>223</v>
      </c>
      <c r="J2001" s="81" t="s">
        <v>223</v>
      </c>
    </row>
    <row r="2002" spans="1:10" x14ac:dyDescent="0.2">
      <c r="A2002" s="79">
        <v>44775</v>
      </c>
      <c r="B2002" s="76">
        <v>44771</v>
      </c>
      <c r="C2002" s="80">
        <v>1</v>
      </c>
      <c r="D2002" s="81" t="s">
        <v>372</v>
      </c>
      <c r="E2002" s="81" t="s">
        <v>223</v>
      </c>
      <c r="F2002" s="81" t="s">
        <v>373</v>
      </c>
      <c r="G2002" s="81" t="s">
        <v>374</v>
      </c>
      <c r="H2002" s="81" t="s">
        <v>305</v>
      </c>
      <c r="I2002" s="81" t="s">
        <v>223</v>
      </c>
      <c r="J2002" s="81" t="s">
        <v>223</v>
      </c>
    </row>
    <row r="2003" spans="1:10" x14ac:dyDescent="0.2">
      <c r="A2003" s="79">
        <v>44785</v>
      </c>
      <c r="B2003" s="76">
        <v>44774</v>
      </c>
      <c r="C2003" s="80">
        <v>0.5</v>
      </c>
      <c r="D2003" s="81" t="s">
        <v>372</v>
      </c>
      <c r="E2003" s="81" t="s">
        <v>223</v>
      </c>
      <c r="F2003" s="81" t="s">
        <v>373</v>
      </c>
      <c r="G2003" s="81" t="s">
        <v>374</v>
      </c>
      <c r="H2003" s="81" t="s">
        <v>305</v>
      </c>
      <c r="I2003" s="81" t="s">
        <v>223</v>
      </c>
      <c r="J2003" s="81" t="s">
        <v>223</v>
      </c>
    </row>
    <row r="2004" spans="1:10" x14ac:dyDescent="0.2">
      <c r="A2004" s="79">
        <v>44785</v>
      </c>
      <c r="B2004" s="76">
        <v>44778</v>
      </c>
      <c r="C2004" s="80">
        <v>2</v>
      </c>
      <c r="D2004" s="81" t="s">
        <v>372</v>
      </c>
      <c r="E2004" s="81" t="s">
        <v>223</v>
      </c>
      <c r="F2004" s="81" t="s">
        <v>373</v>
      </c>
      <c r="G2004" s="81" t="s">
        <v>374</v>
      </c>
      <c r="H2004" s="81" t="s">
        <v>305</v>
      </c>
      <c r="I2004" s="81" t="s">
        <v>223</v>
      </c>
      <c r="J2004" s="81" t="s">
        <v>223</v>
      </c>
    </row>
    <row r="2005" spans="1:10" x14ac:dyDescent="0.2">
      <c r="A2005" s="79">
        <v>44785</v>
      </c>
      <c r="B2005" s="76">
        <v>44781</v>
      </c>
      <c r="C2005" s="80">
        <v>8</v>
      </c>
      <c r="D2005" s="81" t="s">
        <v>372</v>
      </c>
      <c r="E2005" s="81" t="s">
        <v>223</v>
      </c>
      <c r="F2005" s="81" t="s">
        <v>373</v>
      </c>
      <c r="G2005" s="81" t="s">
        <v>374</v>
      </c>
      <c r="H2005" s="81" t="s">
        <v>305</v>
      </c>
      <c r="I2005" s="81" t="s">
        <v>223</v>
      </c>
      <c r="J2005" s="81" t="s">
        <v>223</v>
      </c>
    </row>
    <row r="2006" spans="1:10" x14ac:dyDescent="0.2">
      <c r="A2006" s="79">
        <v>44785</v>
      </c>
      <c r="B2006" s="76">
        <v>44782</v>
      </c>
      <c r="C2006" s="80">
        <v>0.9</v>
      </c>
      <c r="D2006" s="81" t="s">
        <v>372</v>
      </c>
      <c r="E2006" s="81" t="s">
        <v>223</v>
      </c>
      <c r="F2006" s="81" t="s">
        <v>373</v>
      </c>
      <c r="G2006" s="81" t="s">
        <v>374</v>
      </c>
      <c r="H2006" s="81" t="s">
        <v>305</v>
      </c>
      <c r="I2006" s="81" t="s">
        <v>223</v>
      </c>
      <c r="J2006" s="81" t="s">
        <v>223</v>
      </c>
    </row>
    <row r="2007" spans="1:10" x14ac:dyDescent="0.2">
      <c r="A2007" s="79">
        <v>44788</v>
      </c>
      <c r="B2007" s="76">
        <v>44783</v>
      </c>
      <c r="C2007" s="80">
        <v>1.4</v>
      </c>
      <c r="D2007" s="81" t="s">
        <v>372</v>
      </c>
      <c r="E2007" s="81" t="s">
        <v>223</v>
      </c>
      <c r="F2007" s="81" t="s">
        <v>373</v>
      </c>
      <c r="G2007" s="81" t="s">
        <v>374</v>
      </c>
      <c r="H2007" s="81" t="s">
        <v>305</v>
      </c>
      <c r="I2007" s="81" t="s">
        <v>223</v>
      </c>
      <c r="J2007" s="81" t="s">
        <v>223</v>
      </c>
    </row>
    <row r="2008" spans="1:10" x14ac:dyDescent="0.2">
      <c r="A2008" s="79">
        <v>44788</v>
      </c>
      <c r="B2008" s="76">
        <v>44784</v>
      </c>
      <c r="C2008" s="80">
        <v>2</v>
      </c>
      <c r="D2008" s="81" t="s">
        <v>372</v>
      </c>
      <c r="E2008" s="81" t="s">
        <v>223</v>
      </c>
      <c r="F2008" s="81" t="s">
        <v>373</v>
      </c>
      <c r="G2008" s="81" t="s">
        <v>374</v>
      </c>
      <c r="H2008" s="81" t="s">
        <v>305</v>
      </c>
      <c r="I2008" s="81" t="s">
        <v>223</v>
      </c>
      <c r="J2008" s="81" t="s">
        <v>223</v>
      </c>
    </row>
    <row r="2009" spans="1:10" x14ac:dyDescent="0.2">
      <c r="A2009" s="79">
        <v>44796</v>
      </c>
      <c r="B2009" s="76">
        <v>44788</v>
      </c>
      <c r="C2009" s="80">
        <v>2.7</v>
      </c>
      <c r="D2009" s="81" t="s">
        <v>372</v>
      </c>
      <c r="E2009" s="81" t="s">
        <v>223</v>
      </c>
      <c r="F2009" s="81" t="s">
        <v>373</v>
      </c>
      <c r="G2009" s="81" t="s">
        <v>374</v>
      </c>
      <c r="H2009" s="81" t="s">
        <v>305</v>
      </c>
      <c r="I2009" s="81" t="s">
        <v>223</v>
      </c>
      <c r="J2009" s="81" t="s">
        <v>223</v>
      </c>
    </row>
    <row r="2010" spans="1:10" x14ac:dyDescent="0.2">
      <c r="A2010" s="79">
        <v>44796</v>
      </c>
      <c r="B2010" s="76">
        <v>44789</v>
      </c>
      <c r="C2010" s="80">
        <v>0.75</v>
      </c>
      <c r="D2010" s="81" t="s">
        <v>372</v>
      </c>
      <c r="E2010" s="81" t="s">
        <v>223</v>
      </c>
      <c r="F2010" s="81" t="s">
        <v>373</v>
      </c>
      <c r="G2010" s="81" t="s">
        <v>374</v>
      </c>
      <c r="H2010" s="81" t="s">
        <v>305</v>
      </c>
      <c r="I2010" s="81" t="s">
        <v>223</v>
      </c>
      <c r="J2010" s="81" t="s">
        <v>223</v>
      </c>
    </row>
    <row r="2011" spans="1:10" x14ac:dyDescent="0.2">
      <c r="A2011" s="79">
        <v>44796</v>
      </c>
      <c r="B2011" s="76">
        <v>44790</v>
      </c>
      <c r="C2011" s="80">
        <v>0.8</v>
      </c>
      <c r="D2011" s="81" t="s">
        <v>372</v>
      </c>
      <c r="E2011" s="81" t="s">
        <v>223</v>
      </c>
      <c r="F2011" s="81" t="s">
        <v>373</v>
      </c>
      <c r="G2011" s="81" t="s">
        <v>374</v>
      </c>
      <c r="H2011" s="81" t="s">
        <v>305</v>
      </c>
      <c r="I2011" s="81" t="s">
        <v>223</v>
      </c>
      <c r="J2011" s="81" t="s">
        <v>223</v>
      </c>
    </row>
    <row r="2012" spans="1:10" x14ac:dyDescent="0.2">
      <c r="A2012" s="79">
        <v>44796</v>
      </c>
      <c r="B2012" s="76">
        <v>44791</v>
      </c>
      <c r="C2012" s="80">
        <v>2.5</v>
      </c>
      <c r="D2012" s="81" t="s">
        <v>372</v>
      </c>
      <c r="E2012" s="81" t="s">
        <v>223</v>
      </c>
      <c r="F2012" s="81" t="s">
        <v>373</v>
      </c>
      <c r="G2012" s="81" t="s">
        <v>374</v>
      </c>
      <c r="H2012" s="81" t="s">
        <v>305</v>
      </c>
      <c r="I2012" s="81" t="s">
        <v>223</v>
      </c>
      <c r="J2012" s="81" t="s">
        <v>223</v>
      </c>
    </row>
    <row r="2013" spans="1:10" x14ac:dyDescent="0.2">
      <c r="A2013" s="79">
        <v>44796</v>
      </c>
      <c r="B2013" s="76">
        <v>44792</v>
      </c>
      <c r="C2013" s="80">
        <v>4.25</v>
      </c>
      <c r="D2013" s="81" t="s">
        <v>372</v>
      </c>
      <c r="E2013" s="81" t="s">
        <v>223</v>
      </c>
      <c r="F2013" s="81" t="s">
        <v>373</v>
      </c>
      <c r="G2013" s="81" t="s">
        <v>374</v>
      </c>
      <c r="H2013" s="81" t="s">
        <v>305</v>
      </c>
      <c r="I2013" s="81" t="s">
        <v>223</v>
      </c>
      <c r="J2013" s="81" t="s">
        <v>223</v>
      </c>
    </row>
    <row r="2014" spans="1:10" x14ac:dyDescent="0.2">
      <c r="A2014" s="79">
        <v>44659</v>
      </c>
      <c r="B2014" s="76">
        <v>44564</v>
      </c>
      <c r="C2014" s="80">
        <v>3</v>
      </c>
      <c r="D2014" s="81" t="s">
        <v>350</v>
      </c>
      <c r="E2014" s="81" t="s">
        <v>223</v>
      </c>
      <c r="F2014" s="81" t="s">
        <v>351</v>
      </c>
      <c r="G2014" s="81" t="s">
        <v>352</v>
      </c>
      <c r="H2014" s="81" t="s">
        <v>300</v>
      </c>
      <c r="I2014" s="81" t="s">
        <v>223</v>
      </c>
      <c r="J2014" s="81" t="s">
        <v>223</v>
      </c>
    </row>
    <row r="2015" spans="1:10" x14ac:dyDescent="0.2">
      <c r="A2015" s="79">
        <v>44659</v>
      </c>
      <c r="B2015" s="76">
        <v>44565</v>
      </c>
      <c r="C2015" s="80">
        <v>3</v>
      </c>
      <c r="D2015" s="81" t="s">
        <v>350</v>
      </c>
      <c r="E2015" s="81" t="s">
        <v>223</v>
      </c>
      <c r="F2015" s="81" t="s">
        <v>351</v>
      </c>
      <c r="G2015" s="81" t="s">
        <v>352</v>
      </c>
      <c r="H2015" s="81" t="s">
        <v>300</v>
      </c>
      <c r="I2015" s="81" t="s">
        <v>223</v>
      </c>
      <c r="J2015" s="81" t="s">
        <v>223</v>
      </c>
    </row>
    <row r="2016" spans="1:10" x14ac:dyDescent="0.2">
      <c r="A2016" s="79">
        <v>44659</v>
      </c>
      <c r="B2016" s="76">
        <v>44566</v>
      </c>
      <c r="C2016" s="80">
        <v>3</v>
      </c>
      <c r="D2016" s="81" t="s">
        <v>350</v>
      </c>
      <c r="E2016" s="81" t="s">
        <v>223</v>
      </c>
      <c r="F2016" s="81" t="s">
        <v>351</v>
      </c>
      <c r="G2016" s="81" t="s">
        <v>352</v>
      </c>
      <c r="H2016" s="81" t="s">
        <v>300</v>
      </c>
      <c r="I2016" s="81" t="s">
        <v>223</v>
      </c>
      <c r="J2016" s="81" t="s">
        <v>223</v>
      </c>
    </row>
    <row r="2017" spans="1:10" x14ac:dyDescent="0.2">
      <c r="A2017" s="79">
        <v>44659</v>
      </c>
      <c r="B2017" s="76">
        <v>44567</v>
      </c>
      <c r="C2017" s="80">
        <v>3</v>
      </c>
      <c r="D2017" s="81" t="s">
        <v>350</v>
      </c>
      <c r="E2017" s="81" t="s">
        <v>223</v>
      </c>
      <c r="F2017" s="81" t="s">
        <v>351</v>
      </c>
      <c r="G2017" s="81" t="s">
        <v>352</v>
      </c>
      <c r="H2017" s="81" t="s">
        <v>300</v>
      </c>
      <c r="I2017" s="81" t="s">
        <v>223</v>
      </c>
      <c r="J2017" s="81" t="s">
        <v>223</v>
      </c>
    </row>
    <row r="2018" spans="1:10" x14ac:dyDescent="0.2">
      <c r="A2018" s="79">
        <v>44659</v>
      </c>
      <c r="B2018" s="76">
        <v>44571</v>
      </c>
      <c r="C2018" s="80">
        <v>3</v>
      </c>
      <c r="D2018" s="81" t="s">
        <v>350</v>
      </c>
      <c r="E2018" s="81" t="s">
        <v>223</v>
      </c>
      <c r="F2018" s="81" t="s">
        <v>351</v>
      </c>
      <c r="G2018" s="81" t="s">
        <v>352</v>
      </c>
      <c r="H2018" s="81" t="s">
        <v>300</v>
      </c>
      <c r="I2018" s="81" t="s">
        <v>223</v>
      </c>
      <c r="J2018" s="81" t="s">
        <v>223</v>
      </c>
    </row>
    <row r="2019" spans="1:10" x14ac:dyDescent="0.2">
      <c r="A2019" s="79">
        <v>44659</v>
      </c>
      <c r="B2019" s="76">
        <v>44572</v>
      </c>
      <c r="C2019" s="80">
        <v>3</v>
      </c>
      <c r="D2019" s="81" t="s">
        <v>350</v>
      </c>
      <c r="E2019" s="81" t="s">
        <v>223</v>
      </c>
      <c r="F2019" s="81" t="s">
        <v>351</v>
      </c>
      <c r="G2019" s="81" t="s">
        <v>352</v>
      </c>
      <c r="H2019" s="81" t="s">
        <v>300</v>
      </c>
      <c r="I2019" s="81" t="s">
        <v>223</v>
      </c>
      <c r="J2019" s="81" t="s">
        <v>223</v>
      </c>
    </row>
    <row r="2020" spans="1:10" x14ac:dyDescent="0.2">
      <c r="A2020" s="79">
        <v>44659</v>
      </c>
      <c r="B2020" s="76">
        <v>44573</v>
      </c>
      <c r="C2020" s="80">
        <v>3</v>
      </c>
      <c r="D2020" s="81" t="s">
        <v>350</v>
      </c>
      <c r="E2020" s="81" t="s">
        <v>223</v>
      </c>
      <c r="F2020" s="81" t="s">
        <v>351</v>
      </c>
      <c r="G2020" s="81" t="s">
        <v>352</v>
      </c>
      <c r="H2020" s="81" t="s">
        <v>300</v>
      </c>
      <c r="I2020" s="81" t="s">
        <v>223</v>
      </c>
      <c r="J2020" s="81" t="s">
        <v>223</v>
      </c>
    </row>
    <row r="2021" spans="1:10" x14ac:dyDescent="0.2">
      <c r="A2021" s="79">
        <v>44659</v>
      </c>
      <c r="B2021" s="76">
        <v>44574</v>
      </c>
      <c r="C2021" s="80">
        <v>3</v>
      </c>
      <c r="D2021" s="81" t="s">
        <v>350</v>
      </c>
      <c r="E2021" s="81" t="s">
        <v>223</v>
      </c>
      <c r="F2021" s="81" t="s">
        <v>351</v>
      </c>
      <c r="G2021" s="81" t="s">
        <v>352</v>
      </c>
      <c r="H2021" s="81" t="s">
        <v>300</v>
      </c>
      <c r="I2021" s="81" t="s">
        <v>223</v>
      </c>
      <c r="J2021" s="81" t="s">
        <v>223</v>
      </c>
    </row>
    <row r="2022" spans="1:10" x14ac:dyDescent="0.2">
      <c r="A2022" s="79">
        <v>44659</v>
      </c>
      <c r="B2022" s="76">
        <v>44579</v>
      </c>
      <c r="C2022" s="80">
        <v>3</v>
      </c>
      <c r="D2022" s="81" t="s">
        <v>350</v>
      </c>
      <c r="E2022" s="81" t="s">
        <v>223</v>
      </c>
      <c r="F2022" s="81" t="s">
        <v>351</v>
      </c>
      <c r="G2022" s="81" t="s">
        <v>352</v>
      </c>
      <c r="H2022" s="81" t="s">
        <v>300</v>
      </c>
      <c r="I2022" s="81" t="s">
        <v>223</v>
      </c>
      <c r="J2022" s="81" t="s">
        <v>223</v>
      </c>
    </row>
    <row r="2023" spans="1:10" x14ac:dyDescent="0.2">
      <c r="A2023" s="79">
        <v>44659</v>
      </c>
      <c r="B2023" s="76">
        <v>44580</v>
      </c>
      <c r="C2023" s="80">
        <v>3</v>
      </c>
      <c r="D2023" s="81" t="s">
        <v>350</v>
      </c>
      <c r="E2023" s="81" t="s">
        <v>223</v>
      </c>
      <c r="F2023" s="81" t="s">
        <v>351</v>
      </c>
      <c r="G2023" s="81" t="s">
        <v>352</v>
      </c>
      <c r="H2023" s="81" t="s">
        <v>300</v>
      </c>
      <c r="I2023" s="81" t="s">
        <v>223</v>
      </c>
      <c r="J2023" s="81" t="s">
        <v>223</v>
      </c>
    </row>
    <row r="2024" spans="1:10" x14ac:dyDescent="0.2">
      <c r="A2024" s="79">
        <v>44659</v>
      </c>
      <c r="B2024" s="76">
        <v>44581</v>
      </c>
      <c r="C2024" s="80">
        <v>3</v>
      </c>
      <c r="D2024" s="81" t="s">
        <v>350</v>
      </c>
      <c r="E2024" s="81" t="s">
        <v>223</v>
      </c>
      <c r="F2024" s="81" t="s">
        <v>351</v>
      </c>
      <c r="G2024" s="81" t="s">
        <v>352</v>
      </c>
      <c r="H2024" s="81" t="s">
        <v>300</v>
      </c>
      <c r="I2024" s="81" t="s">
        <v>223</v>
      </c>
      <c r="J2024" s="81" t="s">
        <v>223</v>
      </c>
    </row>
    <row r="2025" spans="1:10" x14ac:dyDescent="0.2">
      <c r="A2025" s="79">
        <v>44659</v>
      </c>
      <c r="B2025" s="76">
        <v>44582</v>
      </c>
      <c r="C2025" s="80">
        <v>3</v>
      </c>
      <c r="D2025" s="81" t="s">
        <v>350</v>
      </c>
      <c r="E2025" s="81" t="s">
        <v>223</v>
      </c>
      <c r="F2025" s="81" t="s">
        <v>351</v>
      </c>
      <c r="G2025" s="81" t="s">
        <v>352</v>
      </c>
      <c r="H2025" s="81" t="s">
        <v>300</v>
      </c>
      <c r="I2025" s="81" t="s">
        <v>223</v>
      </c>
      <c r="J2025" s="81" t="s">
        <v>223</v>
      </c>
    </row>
    <row r="2026" spans="1:10" x14ac:dyDescent="0.2">
      <c r="A2026" s="79">
        <v>44659</v>
      </c>
      <c r="B2026" s="76">
        <v>44585</v>
      </c>
      <c r="C2026" s="80">
        <v>3</v>
      </c>
      <c r="D2026" s="81" t="s">
        <v>350</v>
      </c>
      <c r="E2026" s="81" t="s">
        <v>223</v>
      </c>
      <c r="F2026" s="81" t="s">
        <v>351</v>
      </c>
      <c r="G2026" s="81" t="s">
        <v>352</v>
      </c>
      <c r="H2026" s="81" t="s">
        <v>300</v>
      </c>
      <c r="I2026" s="81" t="s">
        <v>223</v>
      </c>
      <c r="J2026" s="81" t="s">
        <v>223</v>
      </c>
    </row>
    <row r="2027" spans="1:10" x14ac:dyDescent="0.2">
      <c r="A2027" s="79">
        <v>44659</v>
      </c>
      <c r="B2027" s="76">
        <v>44586</v>
      </c>
      <c r="C2027" s="80">
        <v>3</v>
      </c>
      <c r="D2027" s="81" t="s">
        <v>350</v>
      </c>
      <c r="E2027" s="81" t="s">
        <v>223</v>
      </c>
      <c r="F2027" s="81" t="s">
        <v>351</v>
      </c>
      <c r="G2027" s="81" t="s">
        <v>352</v>
      </c>
      <c r="H2027" s="81" t="s">
        <v>300</v>
      </c>
      <c r="I2027" s="81" t="s">
        <v>223</v>
      </c>
      <c r="J2027" s="81" t="s">
        <v>223</v>
      </c>
    </row>
    <row r="2028" spans="1:10" x14ac:dyDescent="0.2">
      <c r="A2028" s="79">
        <v>44659</v>
      </c>
      <c r="B2028" s="76">
        <v>44587</v>
      </c>
      <c r="C2028" s="80">
        <v>3</v>
      </c>
      <c r="D2028" s="81" t="s">
        <v>350</v>
      </c>
      <c r="E2028" s="81" t="s">
        <v>223</v>
      </c>
      <c r="F2028" s="81" t="s">
        <v>351</v>
      </c>
      <c r="G2028" s="81" t="s">
        <v>352</v>
      </c>
      <c r="H2028" s="81" t="s">
        <v>300</v>
      </c>
      <c r="I2028" s="81" t="s">
        <v>223</v>
      </c>
      <c r="J2028" s="81" t="s">
        <v>223</v>
      </c>
    </row>
    <row r="2029" spans="1:10" x14ac:dyDescent="0.2">
      <c r="A2029" s="79">
        <v>44659</v>
      </c>
      <c r="B2029" s="76">
        <v>44588</v>
      </c>
      <c r="C2029" s="80">
        <v>3</v>
      </c>
      <c r="D2029" s="81" t="s">
        <v>350</v>
      </c>
      <c r="E2029" s="81" t="s">
        <v>223</v>
      </c>
      <c r="F2029" s="81" t="s">
        <v>351</v>
      </c>
      <c r="G2029" s="81" t="s">
        <v>352</v>
      </c>
      <c r="H2029" s="81" t="s">
        <v>300</v>
      </c>
      <c r="I2029" s="81" t="s">
        <v>223</v>
      </c>
      <c r="J2029" s="81" t="s">
        <v>223</v>
      </c>
    </row>
    <row r="2030" spans="1:10" x14ac:dyDescent="0.2">
      <c r="A2030" s="79">
        <v>44659</v>
      </c>
      <c r="B2030" s="76">
        <v>44592</v>
      </c>
      <c r="C2030" s="80">
        <v>3</v>
      </c>
      <c r="D2030" s="81" t="s">
        <v>350</v>
      </c>
      <c r="E2030" s="81" t="s">
        <v>223</v>
      </c>
      <c r="F2030" s="81" t="s">
        <v>351</v>
      </c>
      <c r="G2030" s="81" t="s">
        <v>352</v>
      </c>
      <c r="H2030" s="81" t="s">
        <v>300</v>
      </c>
      <c r="I2030" s="81" t="s">
        <v>223</v>
      </c>
      <c r="J2030" s="81" t="s">
        <v>223</v>
      </c>
    </row>
    <row r="2031" spans="1:10" x14ac:dyDescent="0.2">
      <c r="A2031" s="79">
        <v>44659</v>
      </c>
      <c r="B2031" s="76">
        <v>44593</v>
      </c>
      <c r="C2031" s="80">
        <v>3</v>
      </c>
      <c r="D2031" s="81" t="s">
        <v>350</v>
      </c>
      <c r="E2031" s="81" t="s">
        <v>223</v>
      </c>
      <c r="F2031" s="81" t="s">
        <v>351</v>
      </c>
      <c r="G2031" s="81" t="s">
        <v>352</v>
      </c>
      <c r="H2031" s="81" t="s">
        <v>300</v>
      </c>
      <c r="I2031" s="81" t="s">
        <v>223</v>
      </c>
      <c r="J2031" s="81" t="s">
        <v>223</v>
      </c>
    </row>
    <row r="2032" spans="1:10" x14ac:dyDescent="0.2">
      <c r="A2032" s="79">
        <v>44659</v>
      </c>
      <c r="B2032" s="76">
        <v>44594</v>
      </c>
      <c r="C2032" s="80">
        <v>3</v>
      </c>
      <c r="D2032" s="81" t="s">
        <v>350</v>
      </c>
      <c r="E2032" s="81" t="s">
        <v>223</v>
      </c>
      <c r="F2032" s="81" t="s">
        <v>351</v>
      </c>
      <c r="G2032" s="81" t="s">
        <v>352</v>
      </c>
      <c r="H2032" s="81" t="s">
        <v>300</v>
      </c>
      <c r="I2032" s="81" t="s">
        <v>223</v>
      </c>
      <c r="J2032" s="81" t="s">
        <v>223</v>
      </c>
    </row>
    <row r="2033" spans="1:10" x14ac:dyDescent="0.2">
      <c r="A2033" s="79">
        <v>44659</v>
      </c>
      <c r="B2033" s="76">
        <v>44595</v>
      </c>
      <c r="C2033" s="80">
        <v>3</v>
      </c>
      <c r="D2033" s="81" t="s">
        <v>350</v>
      </c>
      <c r="E2033" s="81" t="s">
        <v>223</v>
      </c>
      <c r="F2033" s="81" t="s">
        <v>351</v>
      </c>
      <c r="G2033" s="81" t="s">
        <v>352</v>
      </c>
      <c r="H2033" s="81" t="s">
        <v>300</v>
      </c>
      <c r="I2033" s="81" t="s">
        <v>223</v>
      </c>
      <c r="J2033" s="81" t="s">
        <v>223</v>
      </c>
    </row>
    <row r="2034" spans="1:10" x14ac:dyDescent="0.2">
      <c r="A2034" s="79">
        <v>44659</v>
      </c>
      <c r="B2034" s="76">
        <v>44599</v>
      </c>
      <c r="C2034" s="80">
        <v>3</v>
      </c>
      <c r="D2034" s="81" t="s">
        <v>350</v>
      </c>
      <c r="E2034" s="81" t="s">
        <v>223</v>
      </c>
      <c r="F2034" s="81" t="s">
        <v>351</v>
      </c>
      <c r="G2034" s="81" t="s">
        <v>352</v>
      </c>
      <c r="H2034" s="81" t="s">
        <v>300</v>
      </c>
      <c r="I2034" s="81" t="s">
        <v>223</v>
      </c>
      <c r="J2034" s="81" t="s">
        <v>223</v>
      </c>
    </row>
    <row r="2035" spans="1:10" x14ac:dyDescent="0.2">
      <c r="A2035" s="79">
        <v>44659</v>
      </c>
      <c r="B2035" s="76">
        <v>44600</v>
      </c>
      <c r="C2035" s="80">
        <v>3</v>
      </c>
      <c r="D2035" s="81" t="s">
        <v>350</v>
      </c>
      <c r="E2035" s="81" t="s">
        <v>223</v>
      </c>
      <c r="F2035" s="81" t="s">
        <v>351</v>
      </c>
      <c r="G2035" s="81" t="s">
        <v>352</v>
      </c>
      <c r="H2035" s="81" t="s">
        <v>300</v>
      </c>
      <c r="I2035" s="81" t="s">
        <v>223</v>
      </c>
      <c r="J2035" s="81" t="s">
        <v>223</v>
      </c>
    </row>
    <row r="2036" spans="1:10" x14ac:dyDescent="0.2">
      <c r="A2036" s="79">
        <v>44659</v>
      </c>
      <c r="B2036" s="76">
        <v>44601</v>
      </c>
      <c r="C2036" s="80">
        <v>3</v>
      </c>
      <c r="D2036" s="81" t="s">
        <v>350</v>
      </c>
      <c r="E2036" s="81" t="s">
        <v>223</v>
      </c>
      <c r="F2036" s="81" t="s">
        <v>351</v>
      </c>
      <c r="G2036" s="81" t="s">
        <v>352</v>
      </c>
      <c r="H2036" s="81" t="s">
        <v>300</v>
      </c>
      <c r="I2036" s="81" t="s">
        <v>223</v>
      </c>
      <c r="J2036" s="81" t="s">
        <v>223</v>
      </c>
    </row>
    <row r="2037" spans="1:10" x14ac:dyDescent="0.2">
      <c r="A2037" s="79">
        <v>44659</v>
      </c>
      <c r="B2037" s="76">
        <v>44602</v>
      </c>
      <c r="C2037" s="80">
        <v>3</v>
      </c>
      <c r="D2037" s="81" t="s">
        <v>350</v>
      </c>
      <c r="E2037" s="81" t="s">
        <v>223</v>
      </c>
      <c r="F2037" s="81" t="s">
        <v>351</v>
      </c>
      <c r="G2037" s="81" t="s">
        <v>352</v>
      </c>
      <c r="H2037" s="81" t="s">
        <v>300</v>
      </c>
      <c r="I2037" s="81" t="s">
        <v>223</v>
      </c>
      <c r="J2037" s="81" t="s">
        <v>223</v>
      </c>
    </row>
    <row r="2038" spans="1:10" x14ac:dyDescent="0.2">
      <c r="A2038" s="79">
        <v>44659</v>
      </c>
      <c r="B2038" s="76">
        <v>44607</v>
      </c>
      <c r="C2038" s="80">
        <v>3</v>
      </c>
      <c r="D2038" s="81" t="s">
        <v>350</v>
      </c>
      <c r="E2038" s="81" t="s">
        <v>223</v>
      </c>
      <c r="F2038" s="81" t="s">
        <v>351</v>
      </c>
      <c r="G2038" s="81" t="s">
        <v>352</v>
      </c>
      <c r="H2038" s="81" t="s">
        <v>300</v>
      </c>
      <c r="I2038" s="81" t="s">
        <v>223</v>
      </c>
      <c r="J2038" s="81" t="s">
        <v>223</v>
      </c>
    </row>
    <row r="2039" spans="1:10" x14ac:dyDescent="0.2">
      <c r="A2039" s="79">
        <v>44659</v>
      </c>
      <c r="B2039" s="76">
        <v>44608</v>
      </c>
      <c r="C2039" s="80">
        <v>3</v>
      </c>
      <c r="D2039" s="81" t="s">
        <v>350</v>
      </c>
      <c r="E2039" s="81" t="s">
        <v>223</v>
      </c>
      <c r="F2039" s="81" t="s">
        <v>351</v>
      </c>
      <c r="G2039" s="81" t="s">
        <v>352</v>
      </c>
      <c r="H2039" s="81" t="s">
        <v>300</v>
      </c>
      <c r="I2039" s="81" t="s">
        <v>223</v>
      </c>
      <c r="J2039" s="81" t="s">
        <v>223</v>
      </c>
    </row>
    <row r="2040" spans="1:10" x14ac:dyDescent="0.2">
      <c r="A2040" s="79">
        <v>44659</v>
      </c>
      <c r="B2040" s="76">
        <v>44609</v>
      </c>
      <c r="C2040" s="80">
        <v>3</v>
      </c>
      <c r="D2040" s="81" t="s">
        <v>350</v>
      </c>
      <c r="E2040" s="81" t="s">
        <v>223</v>
      </c>
      <c r="F2040" s="81" t="s">
        <v>351</v>
      </c>
      <c r="G2040" s="81" t="s">
        <v>352</v>
      </c>
      <c r="H2040" s="81" t="s">
        <v>300</v>
      </c>
      <c r="I2040" s="81" t="s">
        <v>223</v>
      </c>
      <c r="J2040" s="81" t="s">
        <v>223</v>
      </c>
    </row>
    <row r="2041" spans="1:10" x14ac:dyDescent="0.2">
      <c r="A2041" s="79">
        <v>44659</v>
      </c>
      <c r="B2041" s="76">
        <v>44610</v>
      </c>
      <c r="C2041" s="80">
        <v>3</v>
      </c>
      <c r="D2041" s="81" t="s">
        <v>350</v>
      </c>
      <c r="E2041" s="81" t="s">
        <v>223</v>
      </c>
      <c r="F2041" s="81" t="s">
        <v>351</v>
      </c>
      <c r="G2041" s="81" t="s">
        <v>352</v>
      </c>
      <c r="H2041" s="81" t="s">
        <v>300</v>
      </c>
      <c r="I2041" s="81" t="s">
        <v>223</v>
      </c>
      <c r="J2041" s="81" t="s">
        <v>223</v>
      </c>
    </row>
    <row r="2042" spans="1:10" x14ac:dyDescent="0.2">
      <c r="A2042" s="79">
        <v>44659</v>
      </c>
      <c r="B2042" s="76">
        <v>44613</v>
      </c>
      <c r="C2042" s="80">
        <v>3</v>
      </c>
      <c r="D2042" s="81" t="s">
        <v>350</v>
      </c>
      <c r="E2042" s="81" t="s">
        <v>223</v>
      </c>
      <c r="F2042" s="81" t="s">
        <v>351</v>
      </c>
      <c r="G2042" s="81" t="s">
        <v>352</v>
      </c>
      <c r="H2042" s="81" t="s">
        <v>300</v>
      </c>
      <c r="I2042" s="81" t="s">
        <v>223</v>
      </c>
      <c r="J2042" s="81" t="s">
        <v>223</v>
      </c>
    </row>
    <row r="2043" spans="1:10" x14ac:dyDescent="0.2">
      <c r="A2043" s="79">
        <v>44659</v>
      </c>
      <c r="B2043" s="76">
        <v>44614</v>
      </c>
      <c r="C2043" s="80">
        <v>3</v>
      </c>
      <c r="D2043" s="81" t="s">
        <v>350</v>
      </c>
      <c r="E2043" s="81" t="s">
        <v>223</v>
      </c>
      <c r="F2043" s="81" t="s">
        <v>351</v>
      </c>
      <c r="G2043" s="81" t="s">
        <v>352</v>
      </c>
      <c r="H2043" s="81" t="s">
        <v>300</v>
      </c>
      <c r="I2043" s="81" t="s">
        <v>223</v>
      </c>
      <c r="J2043" s="81" t="s">
        <v>223</v>
      </c>
    </row>
    <row r="2044" spans="1:10" x14ac:dyDescent="0.2">
      <c r="A2044" s="79">
        <v>44659</v>
      </c>
      <c r="B2044" s="76">
        <v>44615</v>
      </c>
      <c r="C2044" s="80">
        <v>3</v>
      </c>
      <c r="D2044" s="81" t="s">
        <v>350</v>
      </c>
      <c r="E2044" s="81" t="s">
        <v>223</v>
      </c>
      <c r="F2044" s="81" t="s">
        <v>351</v>
      </c>
      <c r="G2044" s="81" t="s">
        <v>352</v>
      </c>
      <c r="H2044" s="81" t="s">
        <v>300</v>
      </c>
      <c r="I2044" s="81" t="s">
        <v>223</v>
      </c>
      <c r="J2044" s="81" t="s">
        <v>223</v>
      </c>
    </row>
    <row r="2045" spans="1:10" x14ac:dyDescent="0.2">
      <c r="A2045" s="79">
        <v>44659</v>
      </c>
      <c r="B2045" s="76">
        <v>44616</v>
      </c>
      <c r="C2045" s="80">
        <v>3</v>
      </c>
      <c r="D2045" s="81" t="s">
        <v>350</v>
      </c>
      <c r="E2045" s="81" t="s">
        <v>223</v>
      </c>
      <c r="F2045" s="81" t="s">
        <v>351</v>
      </c>
      <c r="G2045" s="81" t="s">
        <v>352</v>
      </c>
      <c r="H2045" s="81" t="s">
        <v>300</v>
      </c>
      <c r="I2045" s="81" t="s">
        <v>223</v>
      </c>
      <c r="J2045" s="81" t="s">
        <v>223</v>
      </c>
    </row>
    <row r="2046" spans="1:10" x14ac:dyDescent="0.2">
      <c r="A2046" s="79">
        <v>44659</v>
      </c>
      <c r="B2046" s="76">
        <v>44620</v>
      </c>
      <c r="C2046" s="80">
        <v>3</v>
      </c>
      <c r="D2046" s="81" t="s">
        <v>350</v>
      </c>
      <c r="E2046" s="81" t="s">
        <v>223</v>
      </c>
      <c r="F2046" s="81" t="s">
        <v>351</v>
      </c>
      <c r="G2046" s="81" t="s">
        <v>352</v>
      </c>
      <c r="H2046" s="81" t="s">
        <v>300</v>
      </c>
      <c r="I2046" s="81" t="s">
        <v>223</v>
      </c>
      <c r="J2046" s="81" t="s">
        <v>223</v>
      </c>
    </row>
    <row r="2047" spans="1:10" x14ac:dyDescent="0.2">
      <c r="A2047" s="79">
        <v>44659</v>
      </c>
      <c r="B2047" s="76">
        <v>44621</v>
      </c>
      <c r="C2047" s="80">
        <v>3</v>
      </c>
      <c r="D2047" s="81" t="s">
        <v>350</v>
      </c>
      <c r="E2047" s="81" t="s">
        <v>223</v>
      </c>
      <c r="F2047" s="81" t="s">
        <v>351</v>
      </c>
      <c r="G2047" s="81" t="s">
        <v>352</v>
      </c>
      <c r="H2047" s="81" t="s">
        <v>300</v>
      </c>
      <c r="I2047" s="81" t="s">
        <v>223</v>
      </c>
      <c r="J2047" s="81" t="s">
        <v>223</v>
      </c>
    </row>
    <row r="2048" spans="1:10" x14ac:dyDescent="0.2">
      <c r="A2048" s="79">
        <v>44659</v>
      </c>
      <c r="B2048" s="76">
        <v>44622</v>
      </c>
      <c r="C2048" s="80">
        <v>3</v>
      </c>
      <c r="D2048" s="81" t="s">
        <v>350</v>
      </c>
      <c r="E2048" s="81" t="s">
        <v>223</v>
      </c>
      <c r="F2048" s="81" t="s">
        <v>351</v>
      </c>
      <c r="G2048" s="81" t="s">
        <v>352</v>
      </c>
      <c r="H2048" s="81" t="s">
        <v>300</v>
      </c>
      <c r="I2048" s="81" t="s">
        <v>223</v>
      </c>
      <c r="J2048" s="81" t="s">
        <v>223</v>
      </c>
    </row>
    <row r="2049" spans="1:10" x14ac:dyDescent="0.2">
      <c r="A2049" s="79">
        <v>44659</v>
      </c>
      <c r="B2049" s="76">
        <v>44623</v>
      </c>
      <c r="C2049" s="80">
        <v>3</v>
      </c>
      <c r="D2049" s="81" t="s">
        <v>350</v>
      </c>
      <c r="E2049" s="81" t="s">
        <v>223</v>
      </c>
      <c r="F2049" s="81" t="s">
        <v>351</v>
      </c>
      <c r="G2049" s="81" t="s">
        <v>352</v>
      </c>
      <c r="H2049" s="81" t="s">
        <v>300</v>
      </c>
      <c r="I2049" s="81" t="s">
        <v>223</v>
      </c>
      <c r="J2049" s="81" t="s">
        <v>223</v>
      </c>
    </row>
    <row r="2050" spans="1:10" x14ac:dyDescent="0.2">
      <c r="A2050" s="79">
        <v>44659</v>
      </c>
      <c r="B2050" s="76">
        <v>44627</v>
      </c>
      <c r="C2050" s="80">
        <v>3</v>
      </c>
      <c r="D2050" s="81" t="s">
        <v>350</v>
      </c>
      <c r="E2050" s="81" t="s">
        <v>223</v>
      </c>
      <c r="F2050" s="81" t="s">
        <v>351</v>
      </c>
      <c r="G2050" s="81" t="s">
        <v>352</v>
      </c>
      <c r="H2050" s="81" t="s">
        <v>300</v>
      </c>
      <c r="I2050" s="81" t="s">
        <v>223</v>
      </c>
      <c r="J2050" s="81" t="s">
        <v>223</v>
      </c>
    </row>
    <row r="2051" spans="1:10" x14ac:dyDescent="0.2">
      <c r="A2051" s="79">
        <v>44659</v>
      </c>
      <c r="B2051" s="76">
        <v>44628</v>
      </c>
      <c r="C2051" s="80">
        <v>3</v>
      </c>
      <c r="D2051" s="81" t="s">
        <v>350</v>
      </c>
      <c r="E2051" s="81" t="s">
        <v>223</v>
      </c>
      <c r="F2051" s="81" t="s">
        <v>351</v>
      </c>
      <c r="G2051" s="81" t="s">
        <v>352</v>
      </c>
      <c r="H2051" s="81" t="s">
        <v>300</v>
      </c>
      <c r="I2051" s="81" t="s">
        <v>223</v>
      </c>
      <c r="J2051" s="81" t="s">
        <v>223</v>
      </c>
    </row>
    <row r="2052" spans="1:10" x14ac:dyDescent="0.2">
      <c r="A2052" s="79">
        <v>44659</v>
      </c>
      <c r="B2052" s="76">
        <v>44629</v>
      </c>
      <c r="C2052" s="80">
        <v>3</v>
      </c>
      <c r="D2052" s="81" t="s">
        <v>350</v>
      </c>
      <c r="E2052" s="81" t="s">
        <v>223</v>
      </c>
      <c r="F2052" s="81" t="s">
        <v>351</v>
      </c>
      <c r="G2052" s="81" t="s">
        <v>352</v>
      </c>
      <c r="H2052" s="81" t="s">
        <v>300</v>
      </c>
      <c r="I2052" s="81" t="s">
        <v>223</v>
      </c>
      <c r="J2052" s="81" t="s">
        <v>223</v>
      </c>
    </row>
    <row r="2053" spans="1:10" x14ac:dyDescent="0.2">
      <c r="A2053" s="79">
        <v>44659</v>
      </c>
      <c r="B2053" s="76">
        <v>44630</v>
      </c>
      <c r="C2053" s="80">
        <v>3</v>
      </c>
      <c r="D2053" s="81" t="s">
        <v>350</v>
      </c>
      <c r="E2053" s="81" t="s">
        <v>223</v>
      </c>
      <c r="F2053" s="81" t="s">
        <v>351</v>
      </c>
      <c r="G2053" s="81" t="s">
        <v>352</v>
      </c>
      <c r="H2053" s="81" t="s">
        <v>300</v>
      </c>
      <c r="I2053" s="81" t="s">
        <v>223</v>
      </c>
      <c r="J2053" s="81" t="s">
        <v>223</v>
      </c>
    </row>
    <row r="2054" spans="1:10" x14ac:dyDescent="0.2">
      <c r="A2054" s="79">
        <v>44659</v>
      </c>
      <c r="B2054" s="76">
        <v>44634</v>
      </c>
      <c r="C2054" s="80">
        <v>3</v>
      </c>
      <c r="D2054" s="81" t="s">
        <v>350</v>
      </c>
      <c r="E2054" s="81" t="s">
        <v>223</v>
      </c>
      <c r="F2054" s="81" t="s">
        <v>351</v>
      </c>
      <c r="G2054" s="81" t="s">
        <v>352</v>
      </c>
      <c r="H2054" s="81" t="s">
        <v>300</v>
      </c>
      <c r="I2054" s="81" t="s">
        <v>223</v>
      </c>
      <c r="J2054" s="81" t="s">
        <v>223</v>
      </c>
    </row>
    <row r="2055" spans="1:10" x14ac:dyDescent="0.2">
      <c r="A2055" s="79">
        <v>44659</v>
      </c>
      <c r="B2055" s="76">
        <v>44635</v>
      </c>
      <c r="C2055" s="80">
        <v>3</v>
      </c>
      <c r="D2055" s="81" t="s">
        <v>350</v>
      </c>
      <c r="E2055" s="81" t="s">
        <v>223</v>
      </c>
      <c r="F2055" s="81" t="s">
        <v>351</v>
      </c>
      <c r="G2055" s="81" t="s">
        <v>352</v>
      </c>
      <c r="H2055" s="81" t="s">
        <v>300</v>
      </c>
      <c r="I2055" s="81" t="s">
        <v>223</v>
      </c>
      <c r="J2055" s="81" t="s">
        <v>223</v>
      </c>
    </row>
    <row r="2056" spans="1:10" x14ac:dyDescent="0.2">
      <c r="A2056" s="79">
        <v>44659</v>
      </c>
      <c r="B2056" s="76">
        <v>44636</v>
      </c>
      <c r="C2056" s="80">
        <v>3</v>
      </c>
      <c r="D2056" s="81" t="s">
        <v>350</v>
      </c>
      <c r="E2056" s="81" t="s">
        <v>223</v>
      </c>
      <c r="F2056" s="81" t="s">
        <v>351</v>
      </c>
      <c r="G2056" s="81" t="s">
        <v>352</v>
      </c>
      <c r="H2056" s="81" t="s">
        <v>300</v>
      </c>
      <c r="I2056" s="81" t="s">
        <v>223</v>
      </c>
      <c r="J2056" s="81" t="s">
        <v>223</v>
      </c>
    </row>
    <row r="2057" spans="1:10" x14ac:dyDescent="0.2">
      <c r="A2057" s="79">
        <v>44659</v>
      </c>
      <c r="B2057" s="76">
        <v>44637</v>
      </c>
      <c r="C2057" s="80">
        <v>3</v>
      </c>
      <c r="D2057" s="81" t="s">
        <v>350</v>
      </c>
      <c r="E2057" s="81" t="s">
        <v>223</v>
      </c>
      <c r="F2057" s="81" t="s">
        <v>351</v>
      </c>
      <c r="G2057" s="81" t="s">
        <v>352</v>
      </c>
      <c r="H2057" s="81" t="s">
        <v>300</v>
      </c>
      <c r="I2057" s="81" t="s">
        <v>223</v>
      </c>
      <c r="J2057" s="81" t="s">
        <v>223</v>
      </c>
    </row>
    <row r="2058" spans="1:10" x14ac:dyDescent="0.2">
      <c r="A2058" s="79">
        <v>44659</v>
      </c>
      <c r="B2058" s="76">
        <v>44641</v>
      </c>
      <c r="C2058" s="80">
        <v>3</v>
      </c>
      <c r="D2058" s="81" t="s">
        <v>350</v>
      </c>
      <c r="E2058" s="81" t="s">
        <v>223</v>
      </c>
      <c r="F2058" s="81" t="s">
        <v>351</v>
      </c>
      <c r="G2058" s="81" t="s">
        <v>352</v>
      </c>
      <c r="H2058" s="81" t="s">
        <v>300</v>
      </c>
      <c r="I2058" s="81" t="s">
        <v>223</v>
      </c>
      <c r="J2058" s="81" t="s">
        <v>223</v>
      </c>
    </row>
    <row r="2059" spans="1:10" x14ac:dyDescent="0.2">
      <c r="A2059" s="79">
        <v>44659</v>
      </c>
      <c r="B2059" s="76">
        <v>44642</v>
      </c>
      <c r="C2059" s="80">
        <v>3</v>
      </c>
      <c r="D2059" s="81" t="s">
        <v>350</v>
      </c>
      <c r="E2059" s="81" t="s">
        <v>223</v>
      </c>
      <c r="F2059" s="81" t="s">
        <v>351</v>
      </c>
      <c r="G2059" s="81" t="s">
        <v>352</v>
      </c>
      <c r="H2059" s="81" t="s">
        <v>300</v>
      </c>
      <c r="I2059" s="81" t="s">
        <v>223</v>
      </c>
      <c r="J2059" s="81" t="s">
        <v>223</v>
      </c>
    </row>
    <row r="2060" spans="1:10" x14ac:dyDescent="0.2">
      <c r="A2060" s="79">
        <v>44659</v>
      </c>
      <c r="B2060" s="76">
        <v>44643</v>
      </c>
      <c r="C2060" s="80">
        <v>3</v>
      </c>
      <c r="D2060" s="81" t="s">
        <v>350</v>
      </c>
      <c r="E2060" s="81" t="s">
        <v>223</v>
      </c>
      <c r="F2060" s="81" t="s">
        <v>351</v>
      </c>
      <c r="G2060" s="81" t="s">
        <v>352</v>
      </c>
      <c r="H2060" s="81" t="s">
        <v>300</v>
      </c>
      <c r="I2060" s="81" t="s">
        <v>223</v>
      </c>
      <c r="J2060" s="81" t="s">
        <v>223</v>
      </c>
    </row>
    <row r="2061" spans="1:10" x14ac:dyDescent="0.2">
      <c r="A2061" s="79">
        <v>44659</v>
      </c>
      <c r="B2061" s="76">
        <v>44644</v>
      </c>
      <c r="C2061" s="80">
        <v>3</v>
      </c>
      <c r="D2061" s="81" t="s">
        <v>350</v>
      </c>
      <c r="E2061" s="81" t="s">
        <v>223</v>
      </c>
      <c r="F2061" s="81" t="s">
        <v>351</v>
      </c>
      <c r="G2061" s="81" t="s">
        <v>352</v>
      </c>
      <c r="H2061" s="81" t="s">
        <v>300</v>
      </c>
      <c r="I2061" s="81" t="s">
        <v>223</v>
      </c>
      <c r="J2061" s="81" t="s">
        <v>223</v>
      </c>
    </row>
    <row r="2062" spans="1:10" x14ac:dyDescent="0.2">
      <c r="A2062" s="79">
        <v>44659</v>
      </c>
      <c r="B2062" s="76">
        <v>44648</v>
      </c>
      <c r="C2062" s="80">
        <v>3</v>
      </c>
      <c r="D2062" s="81" t="s">
        <v>350</v>
      </c>
      <c r="E2062" s="81" t="s">
        <v>223</v>
      </c>
      <c r="F2062" s="81" t="s">
        <v>351</v>
      </c>
      <c r="G2062" s="81" t="s">
        <v>352</v>
      </c>
      <c r="H2062" s="81" t="s">
        <v>300</v>
      </c>
      <c r="I2062" s="81" t="s">
        <v>223</v>
      </c>
      <c r="J2062" s="81" t="s">
        <v>223</v>
      </c>
    </row>
    <row r="2063" spans="1:10" x14ac:dyDescent="0.2">
      <c r="A2063" s="79">
        <v>44659</v>
      </c>
      <c r="B2063" s="76">
        <v>44649</v>
      </c>
      <c r="C2063" s="80">
        <v>3</v>
      </c>
      <c r="D2063" s="81" t="s">
        <v>350</v>
      </c>
      <c r="E2063" s="81" t="s">
        <v>223</v>
      </c>
      <c r="F2063" s="81" t="s">
        <v>351</v>
      </c>
      <c r="G2063" s="81" t="s">
        <v>352</v>
      </c>
      <c r="H2063" s="81" t="s">
        <v>300</v>
      </c>
      <c r="I2063" s="81" t="s">
        <v>223</v>
      </c>
      <c r="J2063" s="81" t="s">
        <v>223</v>
      </c>
    </row>
    <row r="2064" spans="1:10" x14ac:dyDescent="0.2">
      <c r="A2064" s="79">
        <v>44659</v>
      </c>
      <c r="B2064" s="76">
        <v>44650</v>
      </c>
      <c r="C2064" s="80">
        <v>3</v>
      </c>
      <c r="D2064" s="81" t="s">
        <v>350</v>
      </c>
      <c r="E2064" s="81" t="s">
        <v>223</v>
      </c>
      <c r="F2064" s="81" t="s">
        <v>351</v>
      </c>
      <c r="G2064" s="81" t="s">
        <v>352</v>
      </c>
      <c r="H2064" s="81" t="s">
        <v>300</v>
      </c>
      <c r="I2064" s="81" t="s">
        <v>223</v>
      </c>
      <c r="J2064" s="81" t="s">
        <v>223</v>
      </c>
    </row>
    <row r="2065" spans="1:10" x14ac:dyDescent="0.2">
      <c r="A2065" s="79">
        <v>44659</v>
      </c>
      <c r="B2065" s="76">
        <v>44651</v>
      </c>
      <c r="C2065" s="80">
        <v>3</v>
      </c>
      <c r="D2065" s="81" t="s">
        <v>350</v>
      </c>
      <c r="E2065" s="81" t="s">
        <v>223</v>
      </c>
      <c r="F2065" s="81" t="s">
        <v>351</v>
      </c>
      <c r="G2065" s="81" t="s">
        <v>352</v>
      </c>
      <c r="H2065" s="81" t="s">
        <v>300</v>
      </c>
      <c r="I2065" s="81" t="s">
        <v>223</v>
      </c>
      <c r="J2065" s="81" t="s">
        <v>223</v>
      </c>
    </row>
    <row r="2066" spans="1:10" x14ac:dyDescent="0.2">
      <c r="A2066" s="79">
        <v>44659</v>
      </c>
      <c r="B2066" s="76">
        <v>44655</v>
      </c>
      <c r="C2066" s="80">
        <v>3</v>
      </c>
      <c r="D2066" s="81" t="s">
        <v>350</v>
      </c>
      <c r="E2066" s="81" t="s">
        <v>223</v>
      </c>
      <c r="F2066" s="81" t="s">
        <v>351</v>
      </c>
      <c r="G2066" s="81" t="s">
        <v>352</v>
      </c>
      <c r="H2066" s="81" t="s">
        <v>300</v>
      </c>
      <c r="I2066" s="81" t="s">
        <v>223</v>
      </c>
      <c r="J2066" s="81" t="s">
        <v>223</v>
      </c>
    </row>
    <row r="2067" spans="1:10" x14ac:dyDescent="0.2">
      <c r="A2067" s="79">
        <v>44663</v>
      </c>
      <c r="B2067" s="76">
        <v>44663</v>
      </c>
      <c r="C2067" s="80">
        <v>4</v>
      </c>
      <c r="D2067" s="81" t="s">
        <v>350</v>
      </c>
      <c r="E2067" s="81" t="s">
        <v>223</v>
      </c>
      <c r="F2067" s="81" t="s">
        <v>351</v>
      </c>
      <c r="G2067" s="81" t="s">
        <v>352</v>
      </c>
      <c r="H2067" s="81" t="s">
        <v>300</v>
      </c>
      <c r="I2067" s="81" t="s">
        <v>223</v>
      </c>
      <c r="J2067" s="81" t="s">
        <v>223</v>
      </c>
    </row>
    <row r="2068" spans="1:10" x14ac:dyDescent="0.2">
      <c r="A2068" s="79">
        <v>44664</v>
      </c>
      <c r="B2068" s="76">
        <v>44664</v>
      </c>
      <c r="C2068" s="80">
        <v>4</v>
      </c>
      <c r="D2068" s="81" t="s">
        <v>350</v>
      </c>
      <c r="E2068" s="81" t="s">
        <v>223</v>
      </c>
      <c r="F2068" s="81" t="s">
        <v>351</v>
      </c>
      <c r="G2068" s="81" t="s">
        <v>352</v>
      </c>
      <c r="H2068" s="81" t="s">
        <v>300</v>
      </c>
      <c r="I2068" s="81" t="s">
        <v>223</v>
      </c>
      <c r="J2068" s="81" t="s">
        <v>223</v>
      </c>
    </row>
    <row r="2069" spans="1:10" x14ac:dyDescent="0.2">
      <c r="A2069" s="79">
        <v>44670</v>
      </c>
      <c r="B2069" s="76">
        <v>44670</v>
      </c>
      <c r="C2069" s="80">
        <v>4</v>
      </c>
      <c r="D2069" s="81" t="s">
        <v>350</v>
      </c>
      <c r="E2069" s="81" t="s">
        <v>223</v>
      </c>
      <c r="F2069" s="81" t="s">
        <v>351</v>
      </c>
      <c r="G2069" s="81" t="s">
        <v>352</v>
      </c>
      <c r="H2069" s="81" t="s">
        <v>300</v>
      </c>
      <c r="I2069" s="81" t="s">
        <v>223</v>
      </c>
      <c r="J2069" s="81" t="s">
        <v>223</v>
      </c>
    </row>
    <row r="2070" spans="1:10" x14ac:dyDescent="0.2">
      <c r="A2070" s="79">
        <v>44671</v>
      </c>
      <c r="B2070" s="76">
        <v>44671</v>
      </c>
      <c r="C2070" s="80">
        <v>4</v>
      </c>
      <c r="D2070" s="81" t="s">
        <v>350</v>
      </c>
      <c r="E2070" s="81" t="s">
        <v>223</v>
      </c>
      <c r="F2070" s="81" t="s">
        <v>351</v>
      </c>
      <c r="G2070" s="81" t="s">
        <v>352</v>
      </c>
      <c r="H2070" s="81" t="s">
        <v>300</v>
      </c>
      <c r="I2070" s="81" t="s">
        <v>223</v>
      </c>
      <c r="J2070" s="81" t="s">
        <v>223</v>
      </c>
    </row>
    <row r="2071" spans="1:10" x14ac:dyDescent="0.2">
      <c r="A2071" s="79">
        <v>44677</v>
      </c>
      <c r="B2071" s="76">
        <v>44677</v>
      </c>
      <c r="C2071" s="80">
        <v>4</v>
      </c>
      <c r="D2071" s="81" t="s">
        <v>350</v>
      </c>
      <c r="E2071" s="81" t="s">
        <v>223</v>
      </c>
      <c r="F2071" s="81" t="s">
        <v>351</v>
      </c>
      <c r="G2071" s="81" t="s">
        <v>352</v>
      </c>
      <c r="H2071" s="81" t="s">
        <v>300</v>
      </c>
      <c r="I2071" s="81" t="s">
        <v>223</v>
      </c>
      <c r="J2071" s="81" t="s">
        <v>223</v>
      </c>
    </row>
    <row r="2072" spans="1:10" x14ac:dyDescent="0.2">
      <c r="A2072" s="79">
        <v>44678</v>
      </c>
      <c r="B2072" s="76">
        <v>44678</v>
      </c>
      <c r="C2072" s="80">
        <v>4</v>
      </c>
      <c r="D2072" s="81" t="s">
        <v>350</v>
      </c>
      <c r="E2072" s="81" t="s">
        <v>223</v>
      </c>
      <c r="F2072" s="81" t="s">
        <v>351</v>
      </c>
      <c r="G2072" s="81" t="s">
        <v>352</v>
      </c>
      <c r="H2072" s="81" t="s">
        <v>300</v>
      </c>
      <c r="I2072" s="81" t="s">
        <v>223</v>
      </c>
      <c r="J2072" s="81" t="s">
        <v>223</v>
      </c>
    </row>
    <row r="2073" spans="1:10" x14ac:dyDescent="0.2">
      <c r="A2073" s="79">
        <v>44684</v>
      </c>
      <c r="B2073" s="76">
        <v>44684</v>
      </c>
      <c r="C2073" s="80">
        <v>4</v>
      </c>
      <c r="D2073" s="81" t="s">
        <v>350</v>
      </c>
      <c r="E2073" s="81" t="s">
        <v>223</v>
      </c>
      <c r="F2073" s="81" t="s">
        <v>351</v>
      </c>
      <c r="G2073" s="81" t="s">
        <v>352</v>
      </c>
      <c r="H2073" s="81" t="s">
        <v>300</v>
      </c>
      <c r="I2073" s="81" t="s">
        <v>223</v>
      </c>
      <c r="J2073" s="81" t="s">
        <v>223</v>
      </c>
    </row>
    <row r="2074" spans="1:10" x14ac:dyDescent="0.2">
      <c r="A2074" s="79">
        <v>44685</v>
      </c>
      <c r="B2074" s="76">
        <v>44685</v>
      </c>
      <c r="C2074" s="80">
        <v>4</v>
      </c>
      <c r="D2074" s="81" t="s">
        <v>350</v>
      </c>
      <c r="E2074" s="81" t="s">
        <v>223</v>
      </c>
      <c r="F2074" s="81" t="s">
        <v>351</v>
      </c>
      <c r="G2074" s="81" t="s">
        <v>352</v>
      </c>
      <c r="H2074" s="81" t="s">
        <v>300</v>
      </c>
      <c r="I2074" s="81" t="s">
        <v>223</v>
      </c>
      <c r="J2074" s="81" t="s">
        <v>223</v>
      </c>
    </row>
    <row r="2075" spans="1:10" x14ac:dyDescent="0.2">
      <c r="A2075" s="79">
        <v>44691</v>
      </c>
      <c r="B2075" s="76">
        <v>44691</v>
      </c>
      <c r="C2075" s="80">
        <v>4</v>
      </c>
      <c r="D2075" s="81" t="s">
        <v>350</v>
      </c>
      <c r="E2075" s="81" t="s">
        <v>223</v>
      </c>
      <c r="F2075" s="81" t="s">
        <v>351</v>
      </c>
      <c r="G2075" s="81" t="s">
        <v>352</v>
      </c>
      <c r="H2075" s="81" t="s">
        <v>300</v>
      </c>
      <c r="I2075" s="81" t="s">
        <v>223</v>
      </c>
      <c r="J2075" s="81" t="s">
        <v>223</v>
      </c>
    </row>
    <row r="2076" spans="1:10" x14ac:dyDescent="0.2">
      <c r="A2076" s="79">
        <v>44692</v>
      </c>
      <c r="B2076" s="76">
        <v>44692</v>
      </c>
      <c r="C2076" s="80">
        <v>4</v>
      </c>
      <c r="D2076" s="81" t="s">
        <v>350</v>
      </c>
      <c r="E2076" s="81" t="s">
        <v>223</v>
      </c>
      <c r="F2076" s="81" t="s">
        <v>351</v>
      </c>
      <c r="G2076" s="81" t="s">
        <v>352</v>
      </c>
      <c r="H2076" s="81" t="s">
        <v>300</v>
      </c>
      <c r="I2076" s="81" t="s">
        <v>223</v>
      </c>
      <c r="J2076" s="81" t="s">
        <v>223</v>
      </c>
    </row>
    <row r="2077" spans="1:10" x14ac:dyDescent="0.2">
      <c r="A2077" s="79">
        <v>44698</v>
      </c>
      <c r="B2077" s="76">
        <v>44698</v>
      </c>
      <c r="C2077" s="80">
        <v>4</v>
      </c>
      <c r="D2077" s="81" t="s">
        <v>350</v>
      </c>
      <c r="E2077" s="81" t="s">
        <v>223</v>
      </c>
      <c r="F2077" s="81" t="s">
        <v>351</v>
      </c>
      <c r="G2077" s="81" t="s">
        <v>352</v>
      </c>
      <c r="H2077" s="81" t="s">
        <v>300</v>
      </c>
      <c r="I2077" s="81" t="s">
        <v>223</v>
      </c>
      <c r="J2077" s="81" t="s">
        <v>223</v>
      </c>
    </row>
    <row r="2078" spans="1:10" x14ac:dyDescent="0.2">
      <c r="A2078" s="79">
        <v>44699</v>
      </c>
      <c r="B2078" s="76">
        <v>44699</v>
      </c>
      <c r="C2078" s="80">
        <v>4</v>
      </c>
      <c r="D2078" s="81" t="s">
        <v>350</v>
      </c>
      <c r="E2078" s="81" t="s">
        <v>223</v>
      </c>
      <c r="F2078" s="81" t="s">
        <v>351</v>
      </c>
      <c r="G2078" s="81" t="s">
        <v>352</v>
      </c>
      <c r="H2078" s="81" t="s">
        <v>300</v>
      </c>
      <c r="I2078" s="81" t="s">
        <v>223</v>
      </c>
      <c r="J2078" s="81" t="s">
        <v>223</v>
      </c>
    </row>
    <row r="2079" spans="1:10" x14ac:dyDescent="0.2">
      <c r="A2079" s="79">
        <v>44705</v>
      </c>
      <c r="B2079" s="76">
        <v>44705</v>
      </c>
      <c r="C2079" s="80">
        <v>4</v>
      </c>
      <c r="D2079" s="81" t="s">
        <v>350</v>
      </c>
      <c r="E2079" s="81" t="s">
        <v>223</v>
      </c>
      <c r="F2079" s="81" t="s">
        <v>351</v>
      </c>
      <c r="G2079" s="81" t="s">
        <v>352</v>
      </c>
      <c r="H2079" s="81" t="s">
        <v>300</v>
      </c>
      <c r="I2079" s="81" t="s">
        <v>223</v>
      </c>
      <c r="J2079" s="81" t="s">
        <v>223</v>
      </c>
    </row>
    <row r="2080" spans="1:10" x14ac:dyDescent="0.2">
      <c r="A2080" s="79">
        <v>44706</v>
      </c>
      <c r="B2080" s="76">
        <v>44706</v>
      </c>
      <c r="C2080" s="80">
        <v>4</v>
      </c>
      <c r="D2080" s="81" t="s">
        <v>350</v>
      </c>
      <c r="E2080" s="81" t="s">
        <v>223</v>
      </c>
      <c r="F2080" s="81" t="s">
        <v>351</v>
      </c>
      <c r="G2080" s="81" t="s">
        <v>352</v>
      </c>
      <c r="H2080" s="81" t="s">
        <v>300</v>
      </c>
      <c r="I2080" s="81" t="s">
        <v>223</v>
      </c>
      <c r="J2080" s="81" t="s">
        <v>223</v>
      </c>
    </row>
    <row r="2081" spans="1:10" x14ac:dyDescent="0.2">
      <c r="A2081" s="79">
        <v>44712</v>
      </c>
      <c r="B2081" s="76">
        <v>44712</v>
      </c>
      <c r="C2081" s="80">
        <v>4</v>
      </c>
      <c r="D2081" s="81" t="s">
        <v>350</v>
      </c>
      <c r="E2081" s="81" t="s">
        <v>223</v>
      </c>
      <c r="F2081" s="81" t="s">
        <v>351</v>
      </c>
      <c r="G2081" s="81" t="s">
        <v>352</v>
      </c>
      <c r="H2081" s="81" t="s">
        <v>300</v>
      </c>
      <c r="I2081" s="81" t="s">
        <v>223</v>
      </c>
      <c r="J2081" s="81" t="s">
        <v>223</v>
      </c>
    </row>
    <row r="2082" spans="1:10" x14ac:dyDescent="0.2">
      <c r="A2082" s="79">
        <v>44713</v>
      </c>
      <c r="B2082" s="76">
        <v>44713</v>
      </c>
      <c r="C2082" s="80">
        <v>4</v>
      </c>
      <c r="D2082" s="81" t="s">
        <v>350</v>
      </c>
      <c r="E2082" s="81" t="s">
        <v>223</v>
      </c>
      <c r="F2082" s="81" t="s">
        <v>351</v>
      </c>
      <c r="G2082" s="81" t="s">
        <v>352</v>
      </c>
      <c r="H2082" s="81" t="s">
        <v>300</v>
      </c>
      <c r="I2082" s="81" t="s">
        <v>223</v>
      </c>
      <c r="J2082" s="81" t="s">
        <v>223</v>
      </c>
    </row>
    <row r="2083" spans="1:10" x14ac:dyDescent="0.2">
      <c r="A2083" s="79">
        <v>44719</v>
      </c>
      <c r="B2083" s="76">
        <v>44719</v>
      </c>
      <c r="C2083" s="80">
        <v>4</v>
      </c>
      <c r="D2083" s="81" t="s">
        <v>350</v>
      </c>
      <c r="E2083" s="81" t="s">
        <v>223</v>
      </c>
      <c r="F2083" s="81" t="s">
        <v>351</v>
      </c>
      <c r="G2083" s="81" t="s">
        <v>352</v>
      </c>
      <c r="H2083" s="81" t="s">
        <v>300</v>
      </c>
      <c r="I2083" s="81" t="s">
        <v>223</v>
      </c>
      <c r="J2083" s="81" t="s">
        <v>223</v>
      </c>
    </row>
    <row r="2084" spans="1:10" x14ac:dyDescent="0.2">
      <c r="A2084" s="79">
        <v>44720</v>
      </c>
      <c r="B2084" s="76">
        <v>44720</v>
      </c>
      <c r="C2084" s="80">
        <v>4</v>
      </c>
      <c r="D2084" s="81" t="s">
        <v>350</v>
      </c>
      <c r="E2084" s="81" t="s">
        <v>223</v>
      </c>
      <c r="F2084" s="81" t="s">
        <v>351</v>
      </c>
      <c r="G2084" s="81" t="s">
        <v>352</v>
      </c>
      <c r="H2084" s="81" t="s">
        <v>300</v>
      </c>
      <c r="I2084" s="81" t="s">
        <v>223</v>
      </c>
      <c r="J2084" s="81" t="s">
        <v>223</v>
      </c>
    </row>
    <row r="2085" spans="1:10" x14ac:dyDescent="0.2">
      <c r="A2085" s="79">
        <v>44726</v>
      </c>
      <c r="B2085" s="76">
        <v>44726</v>
      </c>
      <c r="C2085" s="80">
        <v>4</v>
      </c>
      <c r="D2085" s="81" t="s">
        <v>350</v>
      </c>
      <c r="E2085" s="81" t="s">
        <v>223</v>
      </c>
      <c r="F2085" s="81" t="s">
        <v>351</v>
      </c>
      <c r="G2085" s="81" t="s">
        <v>352</v>
      </c>
      <c r="H2085" s="81" t="s">
        <v>300</v>
      </c>
      <c r="I2085" s="81" t="s">
        <v>223</v>
      </c>
      <c r="J2085" s="81" t="s">
        <v>223</v>
      </c>
    </row>
    <row r="2086" spans="1:10" x14ac:dyDescent="0.2">
      <c r="A2086" s="79">
        <v>44727</v>
      </c>
      <c r="B2086" s="76">
        <v>44727</v>
      </c>
      <c r="C2086" s="80">
        <v>4</v>
      </c>
      <c r="D2086" s="81" t="s">
        <v>350</v>
      </c>
      <c r="E2086" s="81" t="s">
        <v>223</v>
      </c>
      <c r="F2086" s="81" t="s">
        <v>351</v>
      </c>
      <c r="G2086" s="81" t="s">
        <v>352</v>
      </c>
      <c r="H2086" s="81" t="s">
        <v>300</v>
      </c>
      <c r="I2086" s="81" t="s">
        <v>223</v>
      </c>
      <c r="J2086" s="81" t="s">
        <v>223</v>
      </c>
    </row>
    <row r="2087" spans="1:10" x14ac:dyDescent="0.2">
      <c r="A2087" s="79">
        <v>44733</v>
      </c>
      <c r="B2087" s="76">
        <v>44733</v>
      </c>
      <c r="C2087" s="80">
        <v>4</v>
      </c>
      <c r="D2087" s="81" t="s">
        <v>350</v>
      </c>
      <c r="E2087" s="81" t="s">
        <v>223</v>
      </c>
      <c r="F2087" s="81" t="s">
        <v>351</v>
      </c>
      <c r="G2087" s="81" t="s">
        <v>352</v>
      </c>
      <c r="H2087" s="81" t="s">
        <v>300</v>
      </c>
      <c r="I2087" s="81" t="s">
        <v>223</v>
      </c>
      <c r="J2087" s="81" t="s">
        <v>223</v>
      </c>
    </row>
    <row r="2088" spans="1:10" x14ac:dyDescent="0.2">
      <c r="A2088" s="79">
        <v>44734</v>
      </c>
      <c r="B2088" s="76">
        <v>44734</v>
      </c>
      <c r="C2088" s="80">
        <v>4</v>
      </c>
      <c r="D2088" s="81" t="s">
        <v>350</v>
      </c>
      <c r="E2088" s="81" t="s">
        <v>223</v>
      </c>
      <c r="F2088" s="81" t="s">
        <v>351</v>
      </c>
      <c r="G2088" s="81" t="s">
        <v>352</v>
      </c>
      <c r="H2088" s="81" t="s">
        <v>300</v>
      </c>
      <c r="I2088" s="81" t="s">
        <v>223</v>
      </c>
      <c r="J2088" s="81" t="s">
        <v>223</v>
      </c>
    </row>
    <row r="2089" spans="1:10" x14ac:dyDescent="0.2">
      <c r="A2089" s="79">
        <v>44740</v>
      </c>
      <c r="B2089" s="76">
        <v>44740</v>
      </c>
      <c r="C2089" s="80">
        <v>4</v>
      </c>
      <c r="D2089" s="81" t="s">
        <v>350</v>
      </c>
      <c r="E2089" s="81" t="s">
        <v>223</v>
      </c>
      <c r="F2089" s="81" t="s">
        <v>351</v>
      </c>
      <c r="G2089" s="81" t="s">
        <v>352</v>
      </c>
      <c r="H2089" s="81" t="s">
        <v>300</v>
      </c>
      <c r="I2089" s="81" t="s">
        <v>223</v>
      </c>
      <c r="J2089" s="81" t="s">
        <v>223</v>
      </c>
    </row>
    <row r="2090" spans="1:10" x14ac:dyDescent="0.2">
      <c r="A2090" s="79">
        <v>44741</v>
      </c>
      <c r="B2090" s="76">
        <v>44741</v>
      </c>
      <c r="C2090" s="80">
        <v>4</v>
      </c>
      <c r="D2090" s="81" t="s">
        <v>350</v>
      </c>
      <c r="E2090" s="81" t="s">
        <v>223</v>
      </c>
      <c r="F2090" s="81" t="s">
        <v>351</v>
      </c>
      <c r="G2090" s="81" t="s">
        <v>352</v>
      </c>
      <c r="H2090" s="81" t="s">
        <v>300</v>
      </c>
      <c r="I2090" s="81" t="s">
        <v>223</v>
      </c>
      <c r="J2090" s="81" t="s">
        <v>223</v>
      </c>
    </row>
    <row r="2091" spans="1:10" x14ac:dyDescent="0.2">
      <c r="A2091" s="79">
        <v>44747</v>
      </c>
      <c r="B2091" s="76">
        <v>44747</v>
      </c>
      <c r="C2091" s="80">
        <v>4</v>
      </c>
      <c r="D2091" s="81" t="s">
        <v>350</v>
      </c>
      <c r="E2091" s="81" t="s">
        <v>223</v>
      </c>
      <c r="F2091" s="81" t="s">
        <v>351</v>
      </c>
      <c r="G2091" s="81" t="s">
        <v>352</v>
      </c>
      <c r="H2091" s="81" t="s">
        <v>300</v>
      </c>
      <c r="I2091" s="81" t="s">
        <v>223</v>
      </c>
      <c r="J2091" s="81" t="s">
        <v>223</v>
      </c>
    </row>
    <row r="2092" spans="1:10" x14ac:dyDescent="0.2">
      <c r="A2092" s="79">
        <v>44748</v>
      </c>
      <c r="B2092" s="76">
        <v>44748</v>
      </c>
      <c r="C2092" s="80">
        <v>4</v>
      </c>
      <c r="D2092" s="81" t="s">
        <v>350</v>
      </c>
      <c r="E2092" s="81" t="s">
        <v>223</v>
      </c>
      <c r="F2092" s="81" t="s">
        <v>351</v>
      </c>
      <c r="G2092" s="81" t="s">
        <v>352</v>
      </c>
      <c r="H2092" s="81" t="s">
        <v>300</v>
      </c>
      <c r="I2092" s="81" t="s">
        <v>223</v>
      </c>
      <c r="J2092" s="81" t="s">
        <v>223</v>
      </c>
    </row>
    <row r="2093" spans="1:10" x14ac:dyDescent="0.2">
      <c r="A2093" s="79">
        <v>44754</v>
      </c>
      <c r="B2093" s="76">
        <v>44754</v>
      </c>
      <c r="C2093" s="80">
        <v>4</v>
      </c>
      <c r="D2093" s="81" t="s">
        <v>350</v>
      </c>
      <c r="E2093" s="81" t="s">
        <v>223</v>
      </c>
      <c r="F2093" s="81" t="s">
        <v>351</v>
      </c>
      <c r="G2093" s="81" t="s">
        <v>352</v>
      </c>
      <c r="H2093" s="81" t="s">
        <v>300</v>
      </c>
      <c r="I2093" s="81" t="s">
        <v>223</v>
      </c>
      <c r="J2093" s="81" t="s">
        <v>223</v>
      </c>
    </row>
    <row r="2094" spans="1:10" x14ac:dyDescent="0.2">
      <c r="A2094" s="79">
        <v>44755</v>
      </c>
      <c r="B2094" s="76">
        <v>44755</v>
      </c>
      <c r="C2094" s="80">
        <v>4</v>
      </c>
      <c r="D2094" s="81" t="s">
        <v>350</v>
      </c>
      <c r="E2094" s="81" t="s">
        <v>223</v>
      </c>
      <c r="F2094" s="81" t="s">
        <v>351</v>
      </c>
      <c r="G2094" s="81" t="s">
        <v>352</v>
      </c>
      <c r="H2094" s="81" t="s">
        <v>300</v>
      </c>
      <c r="I2094" s="81" t="s">
        <v>223</v>
      </c>
      <c r="J2094" s="81" t="s">
        <v>223</v>
      </c>
    </row>
    <row r="2095" spans="1:10" x14ac:dyDescent="0.2">
      <c r="A2095" s="79">
        <v>44761</v>
      </c>
      <c r="B2095" s="76">
        <v>44761</v>
      </c>
      <c r="C2095" s="80">
        <v>4</v>
      </c>
      <c r="D2095" s="81" t="s">
        <v>350</v>
      </c>
      <c r="E2095" s="81" t="s">
        <v>223</v>
      </c>
      <c r="F2095" s="81" t="s">
        <v>351</v>
      </c>
      <c r="G2095" s="81" t="s">
        <v>352</v>
      </c>
      <c r="H2095" s="81" t="s">
        <v>300</v>
      </c>
      <c r="I2095" s="81" t="s">
        <v>223</v>
      </c>
      <c r="J2095" s="81" t="s">
        <v>223</v>
      </c>
    </row>
    <row r="2096" spans="1:10" x14ac:dyDescent="0.2">
      <c r="A2096" s="79">
        <v>44762</v>
      </c>
      <c r="B2096" s="76">
        <v>44762</v>
      </c>
      <c r="C2096" s="80">
        <v>4</v>
      </c>
      <c r="D2096" s="81" t="s">
        <v>350</v>
      </c>
      <c r="E2096" s="81" t="s">
        <v>223</v>
      </c>
      <c r="F2096" s="81" t="s">
        <v>351</v>
      </c>
      <c r="G2096" s="81" t="s">
        <v>352</v>
      </c>
      <c r="H2096" s="81" t="s">
        <v>300</v>
      </c>
      <c r="I2096" s="81" t="s">
        <v>223</v>
      </c>
      <c r="J2096" s="81" t="s">
        <v>223</v>
      </c>
    </row>
    <row r="2097" spans="1:10" x14ac:dyDescent="0.2">
      <c r="A2097" s="79">
        <v>44768</v>
      </c>
      <c r="B2097" s="76">
        <v>44768</v>
      </c>
      <c r="C2097" s="80">
        <v>4</v>
      </c>
      <c r="D2097" s="81" t="s">
        <v>350</v>
      </c>
      <c r="E2097" s="81" t="s">
        <v>223</v>
      </c>
      <c r="F2097" s="81" t="s">
        <v>351</v>
      </c>
      <c r="G2097" s="81" t="s">
        <v>352</v>
      </c>
      <c r="H2097" s="81" t="s">
        <v>300</v>
      </c>
      <c r="I2097" s="81" t="s">
        <v>223</v>
      </c>
      <c r="J2097" s="81" t="s">
        <v>223</v>
      </c>
    </row>
    <row r="2098" spans="1:10" x14ac:dyDescent="0.2">
      <c r="A2098" s="79">
        <v>44769</v>
      </c>
      <c r="B2098" s="76">
        <v>44769</v>
      </c>
      <c r="C2098" s="80">
        <v>4</v>
      </c>
      <c r="D2098" s="81" t="s">
        <v>350</v>
      </c>
      <c r="E2098" s="81" t="s">
        <v>223</v>
      </c>
      <c r="F2098" s="81" t="s">
        <v>351</v>
      </c>
      <c r="G2098" s="81" t="s">
        <v>352</v>
      </c>
      <c r="H2098" s="81" t="s">
        <v>300</v>
      </c>
      <c r="I2098" s="81" t="s">
        <v>223</v>
      </c>
      <c r="J2098" s="81" t="s">
        <v>223</v>
      </c>
    </row>
    <row r="2099" spans="1:10" x14ac:dyDescent="0.2">
      <c r="A2099" s="79">
        <v>44775</v>
      </c>
      <c r="B2099" s="76">
        <v>44775</v>
      </c>
      <c r="C2099" s="80">
        <v>4</v>
      </c>
      <c r="D2099" s="81" t="s">
        <v>350</v>
      </c>
      <c r="E2099" s="81" t="s">
        <v>223</v>
      </c>
      <c r="F2099" s="81" t="s">
        <v>351</v>
      </c>
      <c r="G2099" s="81" t="s">
        <v>352</v>
      </c>
      <c r="H2099" s="81" t="s">
        <v>300</v>
      </c>
      <c r="I2099" s="81" t="s">
        <v>223</v>
      </c>
      <c r="J2099" s="81" t="s">
        <v>223</v>
      </c>
    </row>
    <row r="2100" spans="1:10" x14ac:dyDescent="0.2">
      <c r="A2100" s="79">
        <v>44776</v>
      </c>
      <c r="B2100" s="76">
        <v>44776</v>
      </c>
      <c r="C2100" s="80">
        <v>4</v>
      </c>
      <c r="D2100" s="81" t="s">
        <v>350</v>
      </c>
      <c r="E2100" s="81" t="s">
        <v>223</v>
      </c>
      <c r="F2100" s="81" t="s">
        <v>351</v>
      </c>
      <c r="G2100" s="81" t="s">
        <v>352</v>
      </c>
      <c r="H2100" s="81" t="s">
        <v>300</v>
      </c>
      <c r="I2100" s="81" t="s">
        <v>223</v>
      </c>
      <c r="J2100" s="81" t="s">
        <v>223</v>
      </c>
    </row>
    <row r="2101" spans="1:10" x14ac:dyDescent="0.2">
      <c r="A2101" s="79">
        <v>44782</v>
      </c>
      <c r="B2101" s="76">
        <v>44782</v>
      </c>
      <c r="C2101" s="80">
        <v>4</v>
      </c>
      <c r="D2101" s="81" t="s">
        <v>350</v>
      </c>
      <c r="E2101" s="81" t="s">
        <v>223</v>
      </c>
      <c r="F2101" s="81" t="s">
        <v>351</v>
      </c>
      <c r="G2101" s="81" t="s">
        <v>352</v>
      </c>
      <c r="H2101" s="81" t="s">
        <v>300</v>
      </c>
      <c r="I2101" s="81" t="s">
        <v>223</v>
      </c>
      <c r="J2101" s="81" t="s">
        <v>223</v>
      </c>
    </row>
    <row r="2102" spans="1:10" x14ac:dyDescent="0.2">
      <c r="A2102" s="79">
        <v>44783</v>
      </c>
      <c r="B2102" s="76">
        <v>44783</v>
      </c>
      <c r="C2102" s="80">
        <v>4</v>
      </c>
      <c r="D2102" s="81" t="s">
        <v>350</v>
      </c>
      <c r="E2102" s="81" t="s">
        <v>223</v>
      </c>
      <c r="F2102" s="81" t="s">
        <v>351</v>
      </c>
      <c r="G2102" s="81" t="s">
        <v>352</v>
      </c>
      <c r="H2102" s="81" t="s">
        <v>300</v>
      </c>
      <c r="I2102" s="81" t="s">
        <v>223</v>
      </c>
      <c r="J2102" s="81" t="s">
        <v>223</v>
      </c>
    </row>
    <row r="2103" spans="1:10" x14ac:dyDescent="0.2">
      <c r="A2103" s="79">
        <v>44789</v>
      </c>
      <c r="B2103" s="76">
        <v>44789</v>
      </c>
      <c r="C2103" s="80">
        <v>4</v>
      </c>
      <c r="D2103" s="81" t="s">
        <v>350</v>
      </c>
      <c r="E2103" s="81" t="s">
        <v>223</v>
      </c>
      <c r="F2103" s="81" t="s">
        <v>351</v>
      </c>
      <c r="G2103" s="81" t="s">
        <v>352</v>
      </c>
      <c r="H2103" s="81" t="s">
        <v>300</v>
      </c>
      <c r="I2103" s="81" t="s">
        <v>223</v>
      </c>
      <c r="J2103" s="81" t="s">
        <v>223</v>
      </c>
    </row>
    <row r="2104" spans="1:10" x14ac:dyDescent="0.2">
      <c r="A2104" s="79">
        <v>44790</v>
      </c>
      <c r="B2104" s="76">
        <v>44790</v>
      </c>
      <c r="C2104" s="80">
        <v>4</v>
      </c>
      <c r="D2104" s="81" t="s">
        <v>350</v>
      </c>
      <c r="E2104" s="81" t="s">
        <v>223</v>
      </c>
      <c r="F2104" s="81" t="s">
        <v>351</v>
      </c>
      <c r="G2104" s="81" t="s">
        <v>352</v>
      </c>
      <c r="H2104" s="81" t="s">
        <v>300</v>
      </c>
      <c r="I2104" s="81" t="s">
        <v>223</v>
      </c>
      <c r="J2104" s="81" t="s">
        <v>223</v>
      </c>
    </row>
    <row r="2105" spans="1:10" x14ac:dyDescent="0.2">
      <c r="A2105" s="79">
        <v>44796</v>
      </c>
      <c r="B2105" s="76">
        <v>44796</v>
      </c>
      <c r="C2105" s="80">
        <v>4</v>
      </c>
      <c r="D2105" s="81" t="s">
        <v>350</v>
      </c>
      <c r="E2105" s="81" t="s">
        <v>223</v>
      </c>
      <c r="F2105" s="81" t="s">
        <v>351</v>
      </c>
      <c r="G2105" s="81" t="s">
        <v>352</v>
      </c>
      <c r="H2105" s="81" t="s">
        <v>300</v>
      </c>
      <c r="I2105" s="81" t="s">
        <v>223</v>
      </c>
      <c r="J2105" s="81" t="s">
        <v>223</v>
      </c>
    </row>
    <row r="2106" spans="1:10" x14ac:dyDescent="0.2">
      <c r="A2106" s="79">
        <v>44797</v>
      </c>
      <c r="B2106" s="76">
        <v>44797</v>
      </c>
      <c r="C2106" s="80">
        <v>4</v>
      </c>
      <c r="D2106" s="81" t="s">
        <v>350</v>
      </c>
      <c r="E2106" s="81" t="s">
        <v>223</v>
      </c>
      <c r="F2106" s="81" t="s">
        <v>351</v>
      </c>
      <c r="G2106" s="81" t="s">
        <v>352</v>
      </c>
      <c r="H2106" s="81" t="s">
        <v>300</v>
      </c>
      <c r="I2106" s="81" t="s">
        <v>223</v>
      </c>
      <c r="J2106" s="81" t="s">
        <v>223</v>
      </c>
    </row>
    <row r="2107" spans="1:10" x14ac:dyDescent="0.2">
      <c r="A2107" s="79">
        <v>44689</v>
      </c>
      <c r="B2107" s="76">
        <v>44676</v>
      </c>
      <c r="C2107" s="80">
        <v>0.16</v>
      </c>
      <c r="D2107" s="81" t="s">
        <v>368</v>
      </c>
      <c r="E2107" s="81" t="s">
        <v>223</v>
      </c>
      <c r="F2107" s="81" t="s">
        <v>341</v>
      </c>
      <c r="G2107" s="81" t="s">
        <v>342</v>
      </c>
      <c r="H2107" s="81" t="s">
        <v>299</v>
      </c>
      <c r="I2107" s="81" t="s">
        <v>223</v>
      </c>
      <c r="J2107" s="81" t="s">
        <v>223</v>
      </c>
    </row>
    <row r="2108" spans="1:10" x14ac:dyDescent="0.2">
      <c r="A2108" s="79">
        <v>44689</v>
      </c>
      <c r="B2108" s="76">
        <v>44677</v>
      </c>
      <c r="C2108" s="80">
        <v>0.16</v>
      </c>
      <c r="D2108" s="81" t="s">
        <v>368</v>
      </c>
      <c r="E2108" s="81" t="s">
        <v>223</v>
      </c>
      <c r="F2108" s="81" t="s">
        <v>341</v>
      </c>
      <c r="G2108" s="81" t="s">
        <v>342</v>
      </c>
      <c r="H2108" s="81" t="s">
        <v>299</v>
      </c>
      <c r="I2108" s="81" t="s">
        <v>223</v>
      </c>
      <c r="J2108" s="81" t="s">
        <v>223</v>
      </c>
    </row>
    <row r="2109" spans="1:10" x14ac:dyDescent="0.2">
      <c r="A2109" s="79">
        <v>44689</v>
      </c>
      <c r="B2109" s="76">
        <v>44678</v>
      </c>
      <c r="C2109" s="80">
        <v>0.16</v>
      </c>
      <c r="D2109" s="81" t="s">
        <v>368</v>
      </c>
      <c r="E2109" s="81" t="s">
        <v>223</v>
      </c>
      <c r="F2109" s="81" t="s">
        <v>341</v>
      </c>
      <c r="G2109" s="81" t="s">
        <v>342</v>
      </c>
      <c r="H2109" s="81" t="s">
        <v>299</v>
      </c>
      <c r="I2109" s="81" t="s">
        <v>223</v>
      </c>
      <c r="J2109" s="81" t="s">
        <v>223</v>
      </c>
    </row>
    <row r="2110" spans="1:10" x14ac:dyDescent="0.2">
      <c r="A2110" s="79">
        <v>44689</v>
      </c>
      <c r="B2110" s="76">
        <v>44679</v>
      </c>
      <c r="C2110" s="80">
        <v>0.16</v>
      </c>
      <c r="D2110" s="81" t="s">
        <v>368</v>
      </c>
      <c r="E2110" s="81" t="s">
        <v>223</v>
      </c>
      <c r="F2110" s="81" t="s">
        <v>341</v>
      </c>
      <c r="G2110" s="81" t="s">
        <v>342</v>
      </c>
      <c r="H2110" s="81" t="s">
        <v>299</v>
      </c>
      <c r="I2110" s="81" t="s">
        <v>223</v>
      </c>
      <c r="J2110" s="81" t="s">
        <v>223</v>
      </c>
    </row>
    <row r="2111" spans="1:10" x14ac:dyDescent="0.2">
      <c r="A2111" s="79">
        <v>44689</v>
      </c>
      <c r="B2111" s="76">
        <v>44680</v>
      </c>
      <c r="C2111" s="80">
        <v>0.16</v>
      </c>
      <c r="D2111" s="81" t="s">
        <v>368</v>
      </c>
      <c r="E2111" s="81" t="s">
        <v>223</v>
      </c>
      <c r="F2111" s="81" t="s">
        <v>341</v>
      </c>
      <c r="G2111" s="81" t="s">
        <v>342</v>
      </c>
      <c r="H2111" s="81" t="s">
        <v>299</v>
      </c>
      <c r="I2111" s="81" t="s">
        <v>223</v>
      </c>
      <c r="J2111" s="81" t="s">
        <v>223</v>
      </c>
    </row>
    <row r="2112" spans="1:10" x14ac:dyDescent="0.2">
      <c r="A2112" s="79">
        <v>44689</v>
      </c>
      <c r="B2112" s="76">
        <v>44683</v>
      </c>
      <c r="C2112" s="80">
        <v>0.16</v>
      </c>
      <c r="D2112" s="81" t="s">
        <v>368</v>
      </c>
      <c r="E2112" s="81" t="s">
        <v>223</v>
      </c>
      <c r="F2112" s="81" t="s">
        <v>341</v>
      </c>
      <c r="G2112" s="81" t="s">
        <v>342</v>
      </c>
      <c r="H2112" s="81" t="s">
        <v>299</v>
      </c>
      <c r="I2112" s="81" t="s">
        <v>223</v>
      </c>
      <c r="J2112" s="81" t="s">
        <v>223</v>
      </c>
    </row>
    <row r="2113" spans="1:10" x14ac:dyDescent="0.2">
      <c r="A2113" s="79">
        <v>44689</v>
      </c>
      <c r="B2113" s="76">
        <v>44684</v>
      </c>
      <c r="C2113" s="80">
        <v>0.16</v>
      </c>
      <c r="D2113" s="81" t="s">
        <v>368</v>
      </c>
      <c r="E2113" s="81" t="s">
        <v>223</v>
      </c>
      <c r="F2113" s="81" t="s">
        <v>341</v>
      </c>
      <c r="G2113" s="81" t="s">
        <v>342</v>
      </c>
      <c r="H2113" s="81" t="s">
        <v>299</v>
      </c>
      <c r="I2113" s="81" t="s">
        <v>223</v>
      </c>
      <c r="J2113" s="81" t="s">
        <v>223</v>
      </c>
    </row>
    <row r="2114" spans="1:10" x14ac:dyDescent="0.2">
      <c r="A2114" s="79">
        <v>44689</v>
      </c>
      <c r="B2114" s="76">
        <v>44685</v>
      </c>
      <c r="C2114" s="80">
        <v>0.16</v>
      </c>
      <c r="D2114" s="81" t="s">
        <v>368</v>
      </c>
      <c r="E2114" s="81" t="s">
        <v>223</v>
      </c>
      <c r="F2114" s="81" t="s">
        <v>341</v>
      </c>
      <c r="G2114" s="81" t="s">
        <v>342</v>
      </c>
      <c r="H2114" s="81" t="s">
        <v>299</v>
      </c>
      <c r="I2114" s="81" t="s">
        <v>223</v>
      </c>
      <c r="J2114" s="81" t="s">
        <v>223</v>
      </c>
    </row>
    <row r="2115" spans="1:10" x14ac:dyDescent="0.2">
      <c r="A2115" s="79">
        <v>44691</v>
      </c>
      <c r="B2115" s="76">
        <v>44686</v>
      </c>
      <c r="C2115" s="80">
        <v>-0.16</v>
      </c>
      <c r="D2115" s="81" t="s">
        <v>368</v>
      </c>
      <c r="E2115" s="81" t="s">
        <v>223</v>
      </c>
      <c r="F2115" s="81" t="s">
        <v>341</v>
      </c>
      <c r="G2115" s="81" t="s">
        <v>342</v>
      </c>
      <c r="H2115" s="81" t="s">
        <v>299</v>
      </c>
      <c r="I2115" s="81" t="s">
        <v>223</v>
      </c>
      <c r="J2115" s="81" t="s">
        <v>223</v>
      </c>
    </row>
    <row r="2116" spans="1:10" x14ac:dyDescent="0.2">
      <c r="A2116" s="79">
        <v>44689</v>
      </c>
      <c r="B2116" s="82">
        <v>44686</v>
      </c>
      <c r="C2116" s="80">
        <v>0.16</v>
      </c>
      <c r="D2116" s="81" t="s">
        <v>368</v>
      </c>
      <c r="E2116" s="81" t="s">
        <v>223</v>
      </c>
      <c r="F2116" s="81" t="s">
        <v>341</v>
      </c>
      <c r="G2116" s="81" t="s">
        <v>342</v>
      </c>
      <c r="H2116" s="81" t="s">
        <v>299</v>
      </c>
      <c r="I2116" s="81" t="s">
        <v>223</v>
      </c>
      <c r="J2116" s="81" t="s">
        <v>223</v>
      </c>
    </row>
    <row r="2117" spans="1:10" x14ac:dyDescent="0.2">
      <c r="A2117" s="79">
        <v>44691</v>
      </c>
      <c r="B2117" s="76">
        <v>44687</v>
      </c>
      <c r="C2117" s="80">
        <v>-0.16</v>
      </c>
      <c r="D2117" s="81" t="s">
        <v>368</v>
      </c>
      <c r="E2117" s="81" t="s">
        <v>223</v>
      </c>
      <c r="F2117" s="81" t="s">
        <v>341</v>
      </c>
      <c r="G2117" s="81" t="s">
        <v>342</v>
      </c>
      <c r="H2117" s="81" t="s">
        <v>299</v>
      </c>
      <c r="I2117" s="81" t="s">
        <v>223</v>
      </c>
      <c r="J2117" s="81" t="s">
        <v>223</v>
      </c>
    </row>
    <row r="2118" spans="1:10" x14ac:dyDescent="0.2">
      <c r="A2118" s="79">
        <v>44689</v>
      </c>
      <c r="B2118" s="82">
        <v>44687</v>
      </c>
      <c r="C2118" s="80">
        <v>0.16</v>
      </c>
      <c r="D2118" s="81" t="s">
        <v>368</v>
      </c>
      <c r="E2118" s="81" t="s">
        <v>223</v>
      </c>
      <c r="F2118" s="81" t="s">
        <v>341</v>
      </c>
      <c r="G2118" s="81" t="s">
        <v>342</v>
      </c>
      <c r="H2118" s="81" t="s">
        <v>299</v>
      </c>
      <c r="I2118" s="81" t="s">
        <v>223</v>
      </c>
      <c r="J2118" s="81" t="s">
        <v>223</v>
      </c>
    </row>
    <row r="2119" spans="1:10" x14ac:dyDescent="0.2">
      <c r="A2119" s="79">
        <v>44703</v>
      </c>
      <c r="B2119" s="76">
        <v>44691</v>
      </c>
      <c r="C2119" s="80">
        <v>0.16</v>
      </c>
      <c r="D2119" s="81" t="s">
        <v>368</v>
      </c>
      <c r="E2119" s="81" t="s">
        <v>223</v>
      </c>
      <c r="F2119" s="81" t="s">
        <v>341</v>
      </c>
      <c r="G2119" s="81" t="s">
        <v>342</v>
      </c>
      <c r="H2119" s="81" t="s">
        <v>299</v>
      </c>
      <c r="I2119" s="81" t="s">
        <v>223</v>
      </c>
      <c r="J2119" s="81" t="s">
        <v>223</v>
      </c>
    </row>
    <row r="2120" spans="1:10" x14ac:dyDescent="0.2">
      <c r="A2120" s="79">
        <v>44703</v>
      </c>
      <c r="B2120" s="76">
        <v>44692</v>
      </c>
      <c r="C2120" s="80">
        <v>0.16</v>
      </c>
      <c r="D2120" s="81" t="s">
        <v>368</v>
      </c>
      <c r="E2120" s="81" t="s">
        <v>223</v>
      </c>
      <c r="F2120" s="81" t="s">
        <v>341</v>
      </c>
      <c r="G2120" s="81" t="s">
        <v>342</v>
      </c>
      <c r="H2120" s="81" t="s">
        <v>299</v>
      </c>
      <c r="I2120" s="81" t="s">
        <v>223</v>
      </c>
      <c r="J2120" s="81" t="s">
        <v>223</v>
      </c>
    </row>
    <row r="2121" spans="1:10" x14ac:dyDescent="0.2">
      <c r="A2121" s="79">
        <v>44703</v>
      </c>
      <c r="B2121" s="76">
        <v>44693</v>
      </c>
      <c r="C2121" s="80">
        <v>0.16</v>
      </c>
      <c r="D2121" s="81" t="s">
        <v>368</v>
      </c>
      <c r="E2121" s="81" t="s">
        <v>223</v>
      </c>
      <c r="F2121" s="81" t="s">
        <v>341</v>
      </c>
      <c r="G2121" s="81" t="s">
        <v>342</v>
      </c>
      <c r="H2121" s="81" t="s">
        <v>299</v>
      </c>
      <c r="I2121" s="81" t="s">
        <v>223</v>
      </c>
      <c r="J2121" s="81" t="s">
        <v>223</v>
      </c>
    </row>
    <row r="2122" spans="1:10" x14ac:dyDescent="0.2">
      <c r="A2122" s="79">
        <v>44703</v>
      </c>
      <c r="B2122" s="76">
        <v>44694</v>
      </c>
      <c r="C2122" s="80">
        <v>0.16</v>
      </c>
      <c r="D2122" s="81" t="s">
        <v>368</v>
      </c>
      <c r="E2122" s="81" t="s">
        <v>223</v>
      </c>
      <c r="F2122" s="81" t="s">
        <v>341</v>
      </c>
      <c r="G2122" s="81" t="s">
        <v>342</v>
      </c>
      <c r="H2122" s="81" t="s">
        <v>299</v>
      </c>
      <c r="I2122" s="81" t="s">
        <v>223</v>
      </c>
      <c r="J2122" s="81" t="s">
        <v>223</v>
      </c>
    </row>
    <row r="2123" spans="1:10" x14ac:dyDescent="0.2">
      <c r="A2123" s="79">
        <v>44703</v>
      </c>
      <c r="B2123" s="76">
        <v>44697</v>
      </c>
      <c r="C2123" s="80">
        <v>0.16</v>
      </c>
      <c r="D2123" s="81" t="s">
        <v>368</v>
      </c>
      <c r="E2123" s="81" t="s">
        <v>223</v>
      </c>
      <c r="F2123" s="81" t="s">
        <v>341</v>
      </c>
      <c r="G2123" s="81" t="s">
        <v>342</v>
      </c>
      <c r="H2123" s="81" t="s">
        <v>299</v>
      </c>
      <c r="I2123" s="81" t="s">
        <v>223</v>
      </c>
      <c r="J2123" s="81" t="s">
        <v>223</v>
      </c>
    </row>
    <row r="2124" spans="1:10" x14ac:dyDescent="0.2">
      <c r="A2124" s="79">
        <v>44703</v>
      </c>
      <c r="B2124" s="76">
        <v>44698</v>
      </c>
      <c r="C2124" s="80">
        <v>0.16</v>
      </c>
      <c r="D2124" s="81" t="s">
        <v>368</v>
      </c>
      <c r="E2124" s="81" t="s">
        <v>223</v>
      </c>
      <c r="F2124" s="81" t="s">
        <v>341</v>
      </c>
      <c r="G2124" s="81" t="s">
        <v>342</v>
      </c>
      <c r="H2124" s="81" t="s">
        <v>299</v>
      </c>
      <c r="I2124" s="81" t="s">
        <v>223</v>
      </c>
      <c r="J2124" s="81" t="s">
        <v>223</v>
      </c>
    </row>
    <row r="2125" spans="1:10" x14ac:dyDescent="0.2">
      <c r="A2125" s="79">
        <v>44703</v>
      </c>
      <c r="B2125" s="76">
        <v>44699</v>
      </c>
      <c r="C2125" s="80">
        <v>0.16</v>
      </c>
      <c r="D2125" s="81" t="s">
        <v>368</v>
      </c>
      <c r="E2125" s="81" t="s">
        <v>223</v>
      </c>
      <c r="F2125" s="81" t="s">
        <v>341</v>
      </c>
      <c r="G2125" s="81" t="s">
        <v>342</v>
      </c>
      <c r="H2125" s="81" t="s">
        <v>299</v>
      </c>
      <c r="I2125" s="81" t="s">
        <v>223</v>
      </c>
      <c r="J2125" s="81" t="s">
        <v>223</v>
      </c>
    </row>
    <row r="2126" spans="1:10" x14ac:dyDescent="0.2">
      <c r="A2126" s="79">
        <v>44703</v>
      </c>
      <c r="B2126" s="76">
        <v>44700</v>
      </c>
      <c r="C2126" s="80">
        <v>0.16</v>
      </c>
      <c r="D2126" s="81" t="s">
        <v>368</v>
      </c>
      <c r="E2126" s="81" t="s">
        <v>223</v>
      </c>
      <c r="F2126" s="81" t="s">
        <v>341</v>
      </c>
      <c r="G2126" s="81" t="s">
        <v>342</v>
      </c>
      <c r="H2126" s="81" t="s">
        <v>299</v>
      </c>
      <c r="I2126" s="81" t="s">
        <v>223</v>
      </c>
      <c r="J2126" s="81" t="s">
        <v>223</v>
      </c>
    </row>
    <row r="2127" spans="1:10" x14ac:dyDescent="0.2">
      <c r="A2127" s="79">
        <v>44703</v>
      </c>
      <c r="B2127" s="76">
        <v>44701</v>
      </c>
      <c r="C2127" s="80">
        <v>0.16</v>
      </c>
      <c r="D2127" s="81" t="s">
        <v>368</v>
      </c>
      <c r="E2127" s="81" t="s">
        <v>223</v>
      </c>
      <c r="F2127" s="81" t="s">
        <v>341</v>
      </c>
      <c r="G2127" s="81" t="s">
        <v>342</v>
      </c>
      <c r="H2127" s="81" t="s">
        <v>299</v>
      </c>
      <c r="I2127" s="81" t="s">
        <v>223</v>
      </c>
      <c r="J2127" s="81" t="s">
        <v>223</v>
      </c>
    </row>
    <row r="2128" spans="1:10" x14ac:dyDescent="0.2">
      <c r="A2128" s="79">
        <v>44717</v>
      </c>
      <c r="B2128" s="76">
        <v>44704</v>
      </c>
      <c r="C2128" s="80">
        <v>0.16</v>
      </c>
      <c r="D2128" s="81" t="s">
        <v>368</v>
      </c>
      <c r="E2128" s="81" t="s">
        <v>223</v>
      </c>
      <c r="F2128" s="81" t="s">
        <v>341</v>
      </c>
      <c r="G2128" s="81" t="s">
        <v>342</v>
      </c>
      <c r="H2128" s="81" t="s">
        <v>299</v>
      </c>
      <c r="I2128" s="81" t="s">
        <v>223</v>
      </c>
      <c r="J2128" s="81" t="s">
        <v>223</v>
      </c>
    </row>
    <row r="2129" spans="1:10" x14ac:dyDescent="0.2">
      <c r="A2129" s="79">
        <v>44717</v>
      </c>
      <c r="B2129" s="76">
        <v>44705</v>
      </c>
      <c r="C2129" s="80">
        <v>0.16</v>
      </c>
      <c r="D2129" s="81" t="s">
        <v>368</v>
      </c>
      <c r="E2129" s="81" t="s">
        <v>223</v>
      </c>
      <c r="F2129" s="81" t="s">
        <v>341</v>
      </c>
      <c r="G2129" s="81" t="s">
        <v>342</v>
      </c>
      <c r="H2129" s="81" t="s">
        <v>299</v>
      </c>
      <c r="I2129" s="81" t="s">
        <v>223</v>
      </c>
      <c r="J2129" s="81" t="s">
        <v>223</v>
      </c>
    </row>
    <row r="2130" spans="1:10" x14ac:dyDescent="0.2">
      <c r="A2130" s="79">
        <v>44717</v>
      </c>
      <c r="B2130" s="76">
        <v>44706</v>
      </c>
      <c r="C2130" s="80">
        <v>0.16</v>
      </c>
      <c r="D2130" s="81" t="s">
        <v>368</v>
      </c>
      <c r="E2130" s="81" t="s">
        <v>223</v>
      </c>
      <c r="F2130" s="81" t="s">
        <v>341</v>
      </c>
      <c r="G2130" s="81" t="s">
        <v>342</v>
      </c>
      <c r="H2130" s="81" t="s">
        <v>299</v>
      </c>
      <c r="I2130" s="81" t="s">
        <v>223</v>
      </c>
      <c r="J2130" s="81" t="s">
        <v>223</v>
      </c>
    </row>
    <row r="2131" spans="1:10" x14ac:dyDescent="0.2">
      <c r="A2131" s="79">
        <v>44717</v>
      </c>
      <c r="B2131" s="76">
        <v>44707</v>
      </c>
      <c r="C2131" s="80">
        <v>0.16</v>
      </c>
      <c r="D2131" s="81" t="s">
        <v>368</v>
      </c>
      <c r="E2131" s="81" t="s">
        <v>223</v>
      </c>
      <c r="F2131" s="81" t="s">
        <v>341</v>
      </c>
      <c r="G2131" s="81" t="s">
        <v>342</v>
      </c>
      <c r="H2131" s="81" t="s">
        <v>299</v>
      </c>
      <c r="I2131" s="81" t="s">
        <v>223</v>
      </c>
      <c r="J2131" s="81" t="s">
        <v>223</v>
      </c>
    </row>
    <row r="2132" spans="1:10" x14ac:dyDescent="0.2">
      <c r="A2132" s="79">
        <v>44717</v>
      </c>
      <c r="B2132" s="76">
        <v>44708</v>
      </c>
      <c r="C2132" s="80">
        <v>0.16</v>
      </c>
      <c r="D2132" s="81" t="s">
        <v>368</v>
      </c>
      <c r="E2132" s="81" t="s">
        <v>223</v>
      </c>
      <c r="F2132" s="81" t="s">
        <v>341</v>
      </c>
      <c r="G2132" s="81" t="s">
        <v>342</v>
      </c>
      <c r="H2132" s="81" t="s">
        <v>299</v>
      </c>
      <c r="I2132" s="81" t="s">
        <v>223</v>
      </c>
      <c r="J2132" s="81" t="s">
        <v>223</v>
      </c>
    </row>
    <row r="2133" spans="1:10" x14ac:dyDescent="0.2">
      <c r="A2133" s="79">
        <v>44711</v>
      </c>
      <c r="B2133" s="76">
        <v>44711</v>
      </c>
      <c r="C2133" s="80">
        <v>0.16</v>
      </c>
      <c r="D2133" s="81" t="s">
        <v>368</v>
      </c>
      <c r="E2133" s="81" t="s">
        <v>223</v>
      </c>
      <c r="F2133" s="81" t="s">
        <v>341</v>
      </c>
      <c r="G2133" s="81" t="s">
        <v>342</v>
      </c>
      <c r="H2133" s="81" t="s">
        <v>299</v>
      </c>
      <c r="I2133" s="81" t="s">
        <v>223</v>
      </c>
      <c r="J2133" s="81" t="s">
        <v>223</v>
      </c>
    </row>
    <row r="2134" spans="1:10" x14ac:dyDescent="0.2">
      <c r="A2134" s="79">
        <v>44717</v>
      </c>
      <c r="B2134" s="76">
        <v>44712</v>
      </c>
      <c r="C2134" s="80">
        <v>0.16</v>
      </c>
      <c r="D2134" s="81" t="s">
        <v>368</v>
      </c>
      <c r="E2134" s="81" t="s">
        <v>223</v>
      </c>
      <c r="F2134" s="81" t="s">
        <v>341</v>
      </c>
      <c r="G2134" s="81" t="s">
        <v>342</v>
      </c>
      <c r="H2134" s="81" t="s">
        <v>299</v>
      </c>
      <c r="I2134" s="81" t="s">
        <v>223</v>
      </c>
      <c r="J2134" s="81" t="s">
        <v>223</v>
      </c>
    </row>
    <row r="2135" spans="1:10" x14ac:dyDescent="0.2">
      <c r="A2135" s="79">
        <v>44717</v>
      </c>
      <c r="B2135" s="76">
        <v>44713</v>
      </c>
      <c r="C2135" s="80">
        <v>0.16</v>
      </c>
      <c r="D2135" s="81" t="s">
        <v>368</v>
      </c>
      <c r="E2135" s="81" t="s">
        <v>223</v>
      </c>
      <c r="F2135" s="81" t="s">
        <v>341</v>
      </c>
      <c r="G2135" s="81" t="s">
        <v>342</v>
      </c>
      <c r="H2135" s="81" t="s">
        <v>299</v>
      </c>
      <c r="I2135" s="81" t="s">
        <v>223</v>
      </c>
      <c r="J2135" s="81" t="s">
        <v>223</v>
      </c>
    </row>
    <row r="2136" spans="1:10" x14ac:dyDescent="0.2">
      <c r="A2136" s="79">
        <v>44717</v>
      </c>
      <c r="B2136" s="76">
        <v>44714</v>
      </c>
      <c r="C2136" s="80">
        <v>0.16</v>
      </c>
      <c r="D2136" s="81" t="s">
        <v>368</v>
      </c>
      <c r="E2136" s="81" t="s">
        <v>223</v>
      </c>
      <c r="F2136" s="81" t="s">
        <v>341</v>
      </c>
      <c r="G2136" s="81" t="s">
        <v>342</v>
      </c>
      <c r="H2136" s="81" t="s">
        <v>299</v>
      </c>
      <c r="I2136" s="81" t="s">
        <v>223</v>
      </c>
      <c r="J2136" s="81" t="s">
        <v>223</v>
      </c>
    </row>
    <row r="2137" spans="1:10" x14ac:dyDescent="0.2">
      <c r="A2137" s="79">
        <v>44717</v>
      </c>
      <c r="B2137" s="76">
        <v>44715</v>
      </c>
      <c r="C2137" s="80">
        <v>0.16</v>
      </c>
      <c r="D2137" s="81" t="s">
        <v>368</v>
      </c>
      <c r="E2137" s="81" t="s">
        <v>223</v>
      </c>
      <c r="F2137" s="81" t="s">
        <v>341</v>
      </c>
      <c r="G2137" s="81" t="s">
        <v>342</v>
      </c>
      <c r="H2137" s="81" t="s">
        <v>299</v>
      </c>
      <c r="I2137" s="81" t="s">
        <v>223</v>
      </c>
      <c r="J2137" s="81" t="s">
        <v>223</v>
      </c>
    </row>
    <row r="2138" spans="1:10" x14ac:dyDescent="0.2">
      <c r="A2138" s="79">
        <v>44731</v>
      </c>
      <c r="B2138" s="76">
        <v>44718</v>
      </c>
      <c r="C2138" s="80">
        <v>0.16</v>
      </c>
      <c r="D2138" s="81" t="s">
        <v>368</v>
      </c>
      <c r="E2138" s="81" t="s">
        <v>223</v>
      </c>
      <c r="F2138" s="81" t="s">
        <v>341</v>
      </c>
      <c r="G2138" s="81" t="s">
        <v>342</v>
      </c>
      <c r="H2138" s="81" t="s">
        <v>299</v>
      </c>
      <c r="I2138" s="81" t="s">
        <v>223</v>
      </c>
      <c r="J2138" s="81" t="s">
        <v>223</v>
      </c>
    </row>
    <row r="2139" spans="1:10" x14ac:dyDescent="0.2">
      <c r="A2139" s="79">
        <v>44731</v>
      </c>
      <c r="B2139" s="76">
        <v>44719</v>
      </c>
      <c r="C2139" s="80">
        <v>0.16</v>
      </c>
      <c r="D2139" s="81" t="s">
        <v>368</v>
      </c>
      <c r="E2139" s="81" t="s">
        <v>223</v>
      </c>
      <c r="F2139" s="81" t="s">
        <v>341</v>
      </c>
      <c r="G2139" s="81" t="s">
        <v>342</v>
      </c>
      <c r="H2139" s="81" t="s">
        <v>299</v>
      </c>
      <c r="I2139" s="81" t="s">
        <v>223</v>
      </c>
      <c r="J2139" s="81" t="s">
        <v>223</v>
      </c>
    </row>
    <row r="2140" spans="1:10" x14ac:dyDescent="0.2">
      <c r="A2140" s="79">
        <v>44731</v>
      </c>
      <c r="B2140" s="76">
        <v>44720</v>
      </c>
      <c r="C2140" s="80">
        <v>0.16</v>
      </c>
      <c r="D2140" s="81" t="s">
        <v>368</v>
      </c>
      <c r="E2140" s="81" t="s">
        <v>223</v>
      </c>
      <c r="F2140" s="81" t="s">
        <v>341</v>
      </c>
      <c r="G2140" s="81" t="s">
        <v>342</v>
      </c>
      <c r="H2140" s="81" t="s">
        <v>299</v>
      </c>
      <c r="I2140" s="81" t="s">
        <v>223</v>
      </c>
      <c r="J2140" s="81" t="s">
        <v>223</v>
      </c>
    </row>
    <row r="2141" spans="1:10" x14ac:dyDescent="0.2">
      <c r="A2141" s="79">
        <v>44731</v>
      </c>
      <c r="B2141" s="76">
        <v>44726</v>
      </c>
      <c r="C2141" s="80">
        <v>0.16</v>
      </c>
      <c r="D2141" s="81" t="s">
        <v>368</v>
      </c>
      <c r="E2141" s="81" t="s">
        <v>223</v>
      </c>
      <c r="F2141" s="81" t="s">
        <v>341</v>
      </c>
      <c r="G2141" s="81" t="s">
        <v>342</v>
      </c>
      <c r="H2141" s="81" t="s">
        <v>299</v>
      </c>
      <c r="I2141" s="81" t="s">
        <v>223</v>
      </c>
      <c r="J2141" s="81" t="s">
        <v>223</v>
      </c>
    </row>
    <row r="2142" spans="1:10" x14ac:dyDescent="0.2">
      <c r="A2142" s="79">
        <v>44731</v>
      </c>
      <c r="B2142" s="76">
        <v>44727</v>
      </c>
      <c r="C2142" s="80">
        <v>0.16</v>
      </c>
      <c r="D2142" s="81" t="s">
        <v>368</v>
      </c>
      <c r="E2142" s="81" t="s">
        <v>223</v>
      </c>
      <c r="F2142" s="81" t="s">
        <v>341</v>
      </c>
      <c r="G2142" s="81" t="s">
        <v>342</v>
      </c>
      <c r="H2142" s="81" t="s">
        <v>299</v>
      </c>
      <c r="I2142" s="81" t="s">
        <v>223</v>
      </c>
      <c r="J2142" s="81" t="s">
        <v>223</v>
      </c>
    </row>
    <row r="2143" spans="1:10" x14ac:dyDescent="0.2">
      <c r="A2143" s="79">
        <v>44731</v>
      </c>
      <c r="B2143" s="76">
        <v>44728</v>
      </c>
      <c r="C2143" s="80">
        <v>0.16</v>
      </c>
      <c r="D2143" s="81" t="s">
        <v>368</v>
      </c>
      <c r="E2143" s="81" t="s">
        <v>223</v>
      </c>
      <c r="F2143" s="81" t="s">
        <v>341</v>
      </c>
      <c r="G2143" s="81" t="s">
        <v>342</v>
      </c>
      <c r="H2143" s="81" t="s">
        <v>299</v>
      </c>
      <c r="I2143" s="81" t="s">
        <v>223</v>
      </c>
      <c r="J2143" s="81" t="s">
        <v>223</v>
      </c>
    </row>
    <row r="2144" spans="1:10" x14ac:dyDescent="0.2">
      <c r="A2144" s="79">
        <v>44731</v>
      </c>
      <c r="B2144" s="76">
        <v>44729</v>
      </c>
      <c r="C2144" s="80">
        <v>0.16</v>
      </c>
      <c r="D2144" s="81" t="s">
        <v>368</v>
      </c>
      <c r="E2144" s="81" t="s">
        <v>223</v>
      </c>
      <c r="F2144" s="81" t="s">
        <v>341</v>
      </c>
      <c r="G2144" s="81" t="s">
        <v>342</v>
      </c>
      <c r="H2144" s="81" t="s">
        <v>299</v>
      </c>
      <c r="I2144" s="81" t="s">
        <v>223</v>
      </c>
      <c r="J2144" s="81" t="s">
        <v>223</v>
      </c>
    </row>
    <row r="2145" spans="1:10" x14ac:dyDescent="0.2">
      <c r="A2145" s="79">
        <v>44745</v>
      </c>
      <c r="B2145" s="76">
        <v>44732</v>
      </c>
      <c r="C2145" s="80">
        <v>0.16</v>
      </c>
      <c r="D2145" s="81" t="s">
        <v>368</v>
      </c>
      <c r="E2145" s="81" t="s">
        <v>223</v>
      </c>
      <c r="F2145" s="81" t="s">
        <v>341</v>
      </c>
      <c r="G2145" s="81" t="s">
        <v>342</v>
      </c>
      <c r="H2145" s="81" t="s">
        <v>299</v>
      </c>
      <c r="I2145" s="81" t="s">
        <v>223</v>
      </c>
      <c r="J2145" s="81" t="s">
        <v>223</v>
      </c>
    </row>
    <row r="2146" spans="1:10" x14ac:dyDescent="0.2">
      <c r="A2146" s="79">
        <v>44745</v>
      </c>
      <c r="B2146" s="76">
        <v>44733</v>
      </c>
      <c r="C2146" s="80">
        <v>0.16</v>
      </c>
      <c r="D2146" s="81" t="s">
        <v>368</v>
      </c>
      <c r="E2146" s="81" t="s">
        <v>223</v>
      </c>
      <c r="F2146" s="81" t="s">
        <v>341</v>
      </c>
      <c r="G2146" s="81" t="s">
        <v>342</v>
      </c>
      <c r="H2146" s="81" t="s">
        <v>299</v>
      </c>
      <c r="I2146" s="81" t="s">
        <v>223</v>
      </c>
      <c r="J2146" s="81" t="s">
        <v>223</v>
      </c>
    </row>
    <row r="2147" spans="1:10" x14ac:dyDescent="0.2">
      <c r="A2147" s="79">
        <v>44745</v>
      </c>
      <c r="B2147" s="76">
        <v>44734</v>
      </c>
      <c r="C2147" s="80">
        <v>0.16</v>
      </c>
      <c r="D2147" s="81" t="s">
        <v>368</v>
      </c>
      <c r="E2147" s="81" t="s">
        <v>223</v>
      </c>
      <c r="F2147" s="81" t="s">
        <v>341</v>
      </c>
      <c r="G2147" s="81" t="s">
        <v>342</v>
      </c>
      <c r="H2147" s="81" t="s">
        <v>299</v>
      </c>
      <c r="I2147" s="81" t="s">
        <v>223</v>
      </c>
      <c r="J2147" s="81" t="s">
        <v>223</v>
      </c>
    </row>
    <row r="2148" spans="1:10" x14ac:dyDescent="0.2">
      <c r="A2148" s="79">
        <v>44745</v>
      </c>
      <c r="B2148" s="76">
        <v>44735</v>
      </c>
      <c r="C2148" s="80">
        <v>0.16</v>
      </c>
      <c r="D2148" s="81" t="s">
        <v>368</v>
      </c>
      <c r="E2148" s="81" t="s">
        <v>223</v>
      </c>
      <c r="F2148" s="81" t="s">
        <v>341</v>
      </c>
      <c r="G2148" s="81" t="s">
        <v>342</v>
      </c>
      <c r="H2148" s="81" t="s">
        <v>299</v>
      </c>
      <c r="I2148" s="81" t="s">
        <v>223</v>
      </c>
      <c r="J2148" s="81" t="s">
        <v>223</v>
      </c>
    </row>
    <row r="2149" spans="1:10" x14ac:dyDescent="0.2">
      <c r="A2149" s="79">
        <v>44745</v>
      </c>
      <c r="B2149" s="76">
        <v>44736</v>
      </c>
      <c r="C2149" s="80">
        <v>0.16</v>
      </c>
      <c r="D2149" s="81" t="s">
        <v>368</v>
      </c>
      <c r="E2149" s="81" t="s">
        <v>223</v>
      </c>
      <c r="F2149" s="81" t="s">
        <v>341</v>
      </c>
      <c r="G2149" s="81" t="s">
        <v>342</v>
      </c>
      <c r="H2149" s="81" t="s">
        <v>299</v>
      </c>
      <c r="I2149" s="81" t="s">
        <v>223</v>
      </c>
      <c r="J2149" s="81" t="s">
        <v>223</v>
      </c>
    </row>
    <row r="2150" spans="1:10" x14ac:dyDescent="0.2">
      <c r="A2150" s="79">
        <v>44745</v>
      </c>
      <c r="B2150" s="76">
        <v>44739</v>
      </c>
      <c r="C2150" s="80">
        <v>0.16</v>
      </c>
      <c r="D2150" s="81" t="s">
        <v>368</v>
      </c>
      <c r="E2150" s="81" t="s">
        <v>223</v>
      </c>
      <c r="F2150" s="81" t="s">
        <v>341</v>
      </c>
      <c r="G2150" s="81" t="s">
        <v>342</v>
      </c>
      <c r="H2150" s="81" t="s">
        <v>299</v>
      </c>
      <c r="I2150" s="81" t="s">
        <v>223</v>
      </c>
      <c r="J2150" s="81" t="s">
        <v>223</v>
      </c>
    </row>
    <row r="2151" spans="1:10" x14ac:dyDescent="0.2">
      <c r="A2151" s="79">
        <v>44745</v>
      </c>
      <c r="B2151" s="76">
        <v>44740</v>
      </c>
      <c r="C2151" s="80">
        <v>0.16</v>
      </c>
      <c r="D2151" s="81" t="s">
        <v>368</v>
      </c>
      <c r="E2151" s="81" t="s">
        <v>223</v>
      </c>
      <c r="F2151" s="81" t="s">
        <v>341</v>
      </c>
      <c r="G2151" s="81" t="s">
        <v>342</v>
      </c>
      <c r="H2151" s="81" t="s">
        <v>299</v>
      </c>
      <c r="I2151" s="81" t="s">
        <v>223</v>
      </c>
      <c r="J2151" s="81" t="s">
        <v>223</v>
      </c>
    </row>
    <row r="2152" spans="1:10" x14ac:dyDescent="0.2">
      <c r="A2152" s="79">
        <v>44745</v>
      </c>
      <c r="B2152" s="76">
        <v>44741</v>
      </c>
      <c r="C2152" s="80">
        <v>0.16</v>
      </c>
      <c r="D2152" s="81" t="s">
        <v>368</v>
      </c>
      <c r="E2152" s="81" t="s">
        <v>223</v>
      </c>
      <c r="F2152" s="81" t="s">
        <v>341</v>
      </c>
      <c r="G2152" s="81" t="s">
        <v>342</v>
      </c>
      <c r="H2152" s="81" t="s">
        <v>299</v>
      </c>
      <c r="I2152" s="81" t="s">
        <v>223</v>
      </c>
      <c r="J2152" s="81" t="s">
        <v>223</v>
      </c>
    </row>
    <row r="2153" spans="1:10" x14ac:dyDescent="0.2">
      <c r="A2153" s="79">
        <v>44745</v>
      </c>
      <c r="B2153" s="76">
        <v>44742</v>
      </c>
      <c r="C2153" s="80">
        <v>0.16</v>
      </c>
      <c r="D2153" s="81" t="s">
        <v>368</v>
      </c>
      <c r="E2153" s="81" t="s">
        <v>223</v>
      </c>
      <c r="F2153" s="81" t="s">
        <v>341</v>
      </c>
      <c r="G2153" s="81" t="s">
        <v>342</v>
      </c>
      <c r="H2153" s="81" t="s">
        <v>299</v>
      </c>
      <c r="I2153" s="81" t="s">
        <v>223</v>
      </c>
      <c r="J2153" s="81" t="s">
        <v>223</v>
      </c>
    </row>
    <row r="2154" spans="1:10" x14ac:dyDescent="0.2">
      <c r="A2154" s="79">
        <v>44745</v>
      </c>
      <c r="B2154" s="76">
        <v>44743</v>
      </c>
      <c r="C2154" s="80">
        <v>0.16</v>
      </c>
      <c r="D2154" s="81" t="s">
        <v>368</v>
      </c>
      <c r="E2154" s="81" t="s">
        <v>223</v>
      </c>
      <c r="F2154" s="81" t="s">
        <v>341</v>
      </c>
      <c r="G2154" s="81" t="s">
        <v>342</v>
      </c>
      <c r="H2154" s="81" t="s">
        <v>299</v>
      </c>
      <c r="I2154" s="81" t="s">
        <v>223</v>
      </c>
      <c r="J2154" s="81" t="s">
        <v>223</v>
      </c>
    </row>
    <row r="2155" spans="1:10" x14ac:dyDescent="0.2">
      <c r="A2155" s="79">
        <v>44746</v>
      </c>
      <c r="B2155" s="76">
        <v>44746</v>
      </c>
      <c r="C2155" s="80">
        <v>0.16</v>
      </c>
      <c r="D2155" s="81" t="s">
        <v>368</v>
      </c>
      <c r="E2155" s="81" t="s">
        <v>223</v>
      </c>
      <c r="F2155" s="81" t="s">
        <v>341</v>
      </c>
      <c r="G2155" s="81" t="s">
        <v>342</v>
      </c>
      <c r="H2155" s="81" t="s">
        <v>299</v>
      </c>
      <c r="I2155" s="81" t="s">
        <v>223</v>
      </c>
      <c r="J2155" s="81" t="s">
        <v>223</v>
      </c>
    </row>
    <row r="2156" spans="1:10" x14ac:dyDescent="0.2">
      <c r="A2156" s="79">
        <v>44759</v>
      </c>
      <c r="B2156" s="76">
        <v>44747</v>
      </c>
      <c r="C2156" s="80">
        <v>0.16</v>
      </c>
      <c r="D2156" s="81" t="s">
        <v>368</v>
      </c>
      <c r="E2156" s="81" t="s">
        <v>223</v>
      </c>
      <c r="F2156" s="81" t="s">
        <v>341</v>
      </c>
      <c r="G2156" s="81" t="s">
        <v>342</v>
      </c>
      <c r="H2156" s="81" t="s">
        <v>299</v>
      </c>
      <c r="I2156" s="81" t="s">
        <v>223</v>
      </c>
      <c r="J2156" s="81" t="s">
        <v>223</v>
      </c>
    </row>
    <row r="2157" spans="1:10" x14ac:dyDescent="0.2">
      <c r="A2157" s="79">
        <v>44759</v>
      </c>
      <c r="B2157" s="76">
        <v>44748</v>
      </c>
      <c r="C2157" s="80">
        <v>0.16</v>
      </c>
      <c r="D2157" s="81" t="s">
        <v>368</v>
      </c>
      <c r="E2157" s="81" t="s">
        <v>223</v>
      </c>
      <c r="F2157" s="81" t="s">
        <v>341</v>
      </c>
      <c r="G2157" s="81" t="s">
        <v>342</v>
      </c>
      <c r="H2157" s="81" t="s">
        <v>299</v>
      </c>
      <c r="I2157" s="81" t="s">
        <v>223</v>
      </c>
      <c r="J2157" s="81" t="s">
        <v>223</v>
      </c>
    </row>
    <row r="2158" spans="1:10" x14ac:dyDescent="0.2">
      <c r="A2158" s="79">
        <v>44759</v>
      </c>
      <c r="B2158" s="76">
        <v>44749</v>
      </c>
      <c r="C2158" s="80">
        <v>0.16</v>
      </c>
      <c r="D2158" s="81" t="s">
        <v>368</v>
      </c>
      <c r="E2158" s="81" t="s">
        <v>223</v>
      </c>
      <c r="F2158" s="81" t="s">
        <v>341</v>
      </c>
      <c r="G2158" s="81" t="s">
        <v>342</v>
      </c>
      <c r="H2158" s="81" t="s">
        <v>299</v>
      </c>
      <c r="I2158" s="81" t="s">
        <v>223</v>
      </c>
      <c r="J2158" s="81" t="s">
        <v>223</v>
      </c>
    </row>
    <row r="2159" spans="1:10" x14ac:dyDescent="0.2">
      <c r="A2159" s="79">
        <v>44759</v>
      </c>
      <c r="B2159" s="76">
        <v>44750</v>
      </c>
      <c r="C2159" s="80">
        <v>0.16</v>
      </c>
      <c r="D2159" s="81" t="s">
        <v>368</v>
      </c>
      <c r="E2159" s="81" t="s">
        <v>223</v>
      </c>
      <c r="F2159" s="81" t="s">
        <v>341</v>
      </c>
      <c r="G2159" s="81" t="s">
        <v>342</v>
      </c>
      <c r="H2159" s="81" t="s">
        <v>299</v>
      </c>
      <c r="I2159" s="81" t="s">
        <v>223</v>
      </c>
      <c r="J2159" s="81" t="s">
        <v>223</v>
      </c>
    </row>
    <row r="2160" spans="1:10" x14ac:dyDescent="0.2">
      <c r="A2160" s="79">
        <v>44759</v>
      </c>
      <c r="B2160" s="76">
        <v>44753</v>
      </c>
      <c r="C2160" s="80">
        <v>0.16</v>
      </c>
      <c r="D2160" s="81" t="s">
        <v>368</v>
      </c>
      <c r="E2160" s="81" t="s">
        <v>223</v>
      </c>
      <c r="F2160" s="81" t="s">
        <v>341</v>
      </c>
      <c r="G2160" s="81" t="s">
        <v>342</v>
      </c>
      <c r="H2160" s="81" t="s">
        <v>299</v>
      </c>
      <c r="I2160" s="81" t="s">
        <v>223</v>
      </c>
      <c r="J2160" s="81" t="s">
        <v>223</v>
      </c>
    </row>
    <row r="2161" spans="1:10" x14ac:dyDescent="0.2">
      <c r="A2161" s="79">
        <v>44759</v>
      </c>
      <c r="B2161" s="76">
        <v>44754</v>
      </c>
      <c r="C2161" s="80">
        <v>0.16</v>
      </c>
      <c r="D2161" s="81" t="s">
        <v>368</v>
      </c>
      <c r="E2161" s="81" t="s">
        <v>223</v>
      </c>
      <c r="F2161" s="81" t="s">
        <v>341</v>
      </c>
      <c r="G2161" s="81" t="s">
        <v>342</v>
      </c>
      <c r="H2161" s="81" t="s">
        <v>299</v>
      </c>
      <c r="I2161" s="81" t="s">
        <v>223</v>
      </c>
      <c r="J2161" s="81" t="s">
        <v>223</v>
      </c>
    </row>
    <row r="2162" spans="1:10" x14ac:dyDescent="0.2">
      <c r="A2162" s="79">
        <v>44759</v>
      </c>
      <c r="B2162" s="76">
        <v>44755</v>
      </c>
      <c r="C2162" s="80">
        <v>0.16</v>
      </c>
      <c r="D2162" s="81" t="s">
        <v>368</v>
      </c>
      <c r="E2162" s="81" t="s">
        <v>223</v>
      </c>
      <c r="F2162" s="81" t="s">
        <v>341</v>
      </c>
      <c r="G2162" s="81" t="s">
        <v>342</v>
      </c>
      <c r="H2162" s="81" t="s">
        <v>299</v>
      </c>
      <c r="I2162" s="81" t="s">
        <v>223</v>
      </c>
      <c r="J2162" s="81" t="s">
        <v>223</v>
      </c>
    </row>
    <row r="2163" spans="1:10" x14ac:dyDescent="0.2">
      <c r="A2163" s="79">
        <v>44759</v>
      </c>
      <c r="B2163" s="76">
        <v>44756</v>
      </c>
      <c r="C2163" s="80">
        <v>0.16</v>
      </c>
      <c r="D2163" s="81" t="s">
        <v>368</v>
      </c>
      <c r="E2163" s="81" t="s">
        <v>223</v>
      </c>
      <c r="F2163" s="81" t="s">
        <v>341</v>
      </c>
      <c r="G2163" s="81" t="s">
        <v>342</v>
      </c>
      <c r="H2163" s="81" t="s">
        <v>299</v>
      </c>
      <c r="I2163" s="81" t="s">
        <v>223</v>
      </c>
      <c r="J2163" s="81" t="s">
        <v>223</v>
      </c>
    </row>
    <row r="2164" spans="1:10" x14ac:dyDescent="0.2">
      <c r="A2164" s="79">
        <v>44759</v>
      </c>
      <c r="B2164" s="76">
        <v>44757</v>
      </c>
      <c r="C2164" s="80">
        <v>0.16</v>
      </c>
      <c r="D2164" s="81" t="s">
        <v>368</v>
      </c>
      <c r="E2164" s="81" t="s">
        <v>223</v>
      </c>
      <c r="F2164" s="81" t="s">
        <v>341</v>
      </c>
      <c r="G2164" s="81" t="s">
        <v>342</v>
      </c>
      <c r="H2164" s="81" t="s">
        <v>299</v>
      </c>
      <c r="I2164" s="81" t="s">
        <v>223</v>
      </c>
      <c r="J2164" s="81" t="s">
        <v>223</v>
      </c>
    </row>
    <row r="2165" spans="1:10" x14ac:dyDescent="0.2">
      <c r="A2165" s="79">
        <v>44773</v>
      </c>
      <c r="B2165" s="76">
        <v>44760</v>
      </c>
      <c r="C2165" s="80">
        <v>0.16</v>
      </c>
      <c r="D2165" s="81" t="s">
        <v>368</v>
      </c>
      <c r="E2165" s="81" t="s">
        <v>223</v>
      </c>
      <c r="F2165" s="81" t="s">
        <v>341</v>
      </c>
      <c r="G2165" s="81" t="s">
        <v>342</v>
      </c>
      <c r="H2165" s="81" t="s">
        <v>299</v>
      </c>
      <c r="I2165" s="81" t="s">
        <v>223</v>
      </c>
      <c r="J2165" s="81" t="s">
        <v>223</v>
      </c>
    </row>
    <row r="2166" spans="1:10" x14ac:dyDescent="0.2">
      <c r="A2166" s="79">
        <v>44773</v>
      </c>
      <c r="B2166" s="76">
        <v>44761</v>
      </c>
      <c r="C2166" s="80">
        <v>0.16</v>
      </c>
      <c r="D2166" s="81" t="s">
        <v>368</v>
      </c>
      <c r="E2166" s="81" t="s">
        <v>223</v>
      </c>
      <c r="F2166" s="81" t="s">
        <v>341</v>
      </c>
      <c r="G2166" s="81" t="s">
        <v>342</v>
      </c>
      <c r="H2166" s="81" t="s">
        <v>299</v>
      </c>
      <c r="I2166" s="81" t="s">
        <v>223</v>
      </c>
      <c r="J2166" s="81" t="s">
        <v>223</v>
      </c>
    </row>
    <row r="2167" spans="1:10" x14ac:dyDescent="0.2">
      <c r="A2167" s="79">
        <v>44773</v>
      </c>
      <c r="B2167" s="76">
        <v>44762</v>
      </c>
      <c r="C2167" s="80">
        <v>0.16</v>
      </c>
      <c r="D2167" s="81" t="s">
        <v>368</v>
      </c>
      <c r="E2167" s="81" t="s">
        <v>223</v>
      </c>
      <c r="F2167" s="81" t="s">
        <v>341</v>
      </c>
      <c r="G2167" s="81" t="s">
        <v>342</v>
      </c>
      <c r="H2167" s="81" t="s">
        <v>299</v>
      </c>
      <c r="I2167" s="81" t="s">
        <v>223</v>
      </c>
      <c r="J2167" s="81" t="s">
        <v>223</v>
      </c>
    </row>
    <row r="2168" spans="1:10" x14ac:dyDescent="0.2">
      <c r="A2168" s="79">
        <v>44773</v>
      </c>
      <c r="B2168" s="76">
        <v>44763</v>
      </c>
      <c r="C2168" s="80">
        <v>0.16</v>
      </c>
      <c r="D2168" s="81" t="s">
        <v>368</v>
      </c>
      <c r="E2168" s="81" t="s">
        <v>223</v>
      </c>
      <c r="F2168" s="81" t="s">
        <v>341</v>
      </c>
      <c r="G2168" s="81" t="s">
        <v>342</v>
      </c>
      <c r="H2168" s="81" t="s">
        <v>299</v>
      </c>
      <c r="I2168" s="81" t="s">
        <v>223</v>
      </c>
      <c r="J2168" s="81" t="s">
        <v>223</v>
      </c>
    </row>
    <row r="2169" spans="1:10" x14ac:dyDescent="0.2">
      <c r="A2169" s="79">
        <v>44773</v>
      </c>
      <c r="B2169" s="76">
        <v>44764</v>
      </c>
      <c r="C2169" s="80">
        <v>0.16</v>
      </c>
      <c r="D2169" s="81" t="s">
        <v>368</v>
      </c>
      <c r="E2169" s="81" t="s">
        <v>223</v>
      </c>
      <c r="F2169" s="81" t="s">
        <v>341</v>
      </c>
      <c r="G2169" s="81" t="s">
        <v>342</v>
      </c>
      <c r="H2169" s="81" t="s">
        <v>299</v>
      </c>
      <c r="I2169" s="81" t="s">
        <v>223</v>
      </c>
      <c r="J2169" s="81" t="s">
        <v>223</v>
      </c>
    </row>
    <row r="2170" spans="1:10" x14ac:dyDescent="0.2">
      <c r="A2170" s="79">
        <v>44773</v>
      </c>
      <c r="B2170" s="76">
        <v>44768</v>
      </c>
      <c r="C2170" s="80">
        <v>0.16</v>
      </c>
      <c r="D2170" s="81" t="s">
        <v>368</v>
      </c>
      <c r="E2170" s="81" t="s">
        <v>223</v>
      </c>
      <c r="F2170" s="81" t="s">
        <v>341</v>
      </c>
      <c r="G2170" s="81" t="s">
        <v>342</v>
      </c>
      <c r="H2170" s="81" t="s">
        <v>299</v>
      </c>
      <c r="I2170" s="81" t="s">
        <v>223</v>
      </c>
      <c r="J2170" s="81" t="s">
        <v>223</v>
      </c>
    </row>
    <row r="2171" spans="1:10" x14ac:dyDescent="0.2">
      <c r="A2171" s="79">
        <v>44773</v>
      </c>
      <c r="B2171" s="76">
        <v>44769</v>
      </c>
      <c r="C2171" s="80">
        <v>0.16</v>
      </c>
      <c r="D2171" s="81" t="s">
        <v>368</v>
      </c>
      <c r="E2171" s="81" t="s">
        <v>223</v>
      </c>
      <c r="F2171" s="81" t="s">
        <v>341</v>
      </c>
      <c r="G2171" s="81" t="s">
        <v>342</v>
      </c>
      <c r="H2171" s="81" t="s">
        <v>299</v>
      </c>
      <c r="I2171" s="81" t="s">
        <v>223</v>
      </c>
      <c r="J2171" s="81" t="s">
        <v>223</v>
      </c>
    </row>
    <row r="2172" spans="1:10" x14ac:dyDescent="0.2">
      <c r="A2172" s="79">
        <v>44773</v>
      </c>
      <c r="B2172" s="76">
        <v>44770</v>
      </c>
      <c r="C2172" s="80">
        <v>0.16</v>
      </c>
      <c r="D2172" s="81" t="s">
        <v>368</v>
      </c>
      <c r="E2172" s="81" t="s">
        <v>223</v>
      </c>
      <c r="F2172" s="81" t="s">
        <v>341</v>
      </c>
      <c r="G2172" s="81" t="s">
        <v>342</v>
      </c>
      <c r="H2172" s="81" t="s">
        <v>299</v>
      </c>
      <c r="I2172" s="81" t="s">
        <v>223</v>
      </c>
      <c r="J2172" s="81" t="s">
        <v>223</v>
      </c>
    </row>
    <row r="2173" spans="1:10" x14ac:dyDescent="0.2">
      <c r="A2173" s="79">
        <v>44773</v>
      </c>
      <c r="B2173" s="76">
        <v>44771</v>
      </c>
      <c r="C2173" s="80">
        <v>0.16</v>
      </c>
      <c r="D2173" s="81" t="s">
        <v>368</v>
      </c>
      <c r="E2173" s="81" t="s">
        <v>223</v>
      </c>
      <c r="F2173" s="81" t="s">
        <v>341</v>
      </c>
      <c r="G2173" s="81" t="s">
        <v>342</v>
      </c>
      <c r="H2173" s="81" t="s">
        <v>299</v>
      </c>
      <c r="I2173" s="81" t="s">
        <v>223</v>
      </c>
      <c r="J2173" s="81" t="s">
        <v>223</v>
      </c>
    </row>
    <row r="2174" spans="1:10" x14ac:dyDescent="0.2">
      <c r="A2174" s="79">
        <v>44787</v>
      </c>
      <c r="B2174" s="76">
        <v>44774</v>
      </c>
      <c r="C2174" s="80">
        <v>0.16</v>
      </c>
      <c r="D2174" s="81" t="s">
        <v>368</v>
      </c>
      <c r="E2174" s="81" t="s">
        <v>223</v>
      </c>
      <c r="F2174" s="81" t="s">
        <v>341</v>
      </c>
      <c r="G2174" s="81" t="s">
        <v>342</v>
      </c>
      <c r="H2174" s="81" t="s">
        <v>299</v>
      </c>
      <c r="I2174" s="81" t="s">
        <v>223</v>
      </c>
      <c r="J2174" s="81" t="s">
        <v>223</v>
      </c>
    </row>
    <row r="2175" spans="1:10" x14ac:dyDescent="0.2">
      <c r="A2175" s="79">
        <v>44787</v>
      </c>
      <c r="B2175" s="76">
        <v>44775</v>
      </c>
      <c r="C2175" s="80">
        <v>0.16</v>
      </c>
      <c r="D2175" s="81" t="s">
        <v>368</v>
      </c>
      <c r="E2175" s="81" t="s">
        <v>223</v>
      </c>
      <c r="F2175" s="81" t="s">
        <v>341</v>
      </c>
      <c r="G2175" s="81" t="s">
        <v>342</v>
      </c>
      <c r="H2175" s="81" t="s">
        <v>299</v>
      </c>
      <c r="I2175" s="81" t="s">
        <v>223</v>
      </c>
      <c r="J2175" s="81" t="s">
        <v>223</v>
      </c>
    </row>
    <row r="2176" spans="1:10" x14ac:dyDescent="0.2">
      <c r="A2176" s="79">
        <v>44787</v>
      </c>
      <c r="B2176" s="76">
        <v>44776</v>
      </c>
      <c r="C2176" s="80">
        <v>0.16</v>
      </c>
      <c r="D2176" s="81" t="s">
        <v>368</v>
      </c>
      <c r="E2176" s="81" t="s">
        <v>223</v>
      </c>
      <c r="F2176" s="81" t="s">
        <v>341</v>
      </c>
      <c r="G2176" s="81" t="s">
        <v>342</v>
      </c>
      <c r="H2176" s="81" t="s">
        <v>299</v>
      </c>
      <c r="I2176" s="81" t="s">
        <v>223</v>
      </c>
      <c r="J2176" s="81" t="s">
        <v>223</v>
      </c>
    </row>
    <row r="2177" spans="1:10" x14ac:dyDescent="0.2">
      <c r="A2177" s="79">
        <v>44787</v>
      </c>
      <c r="B2177" s="76">
        <v>44777</v>
      </c>
      <c r="C2177" s="80">
        <v>0.16</v>
      </c>
      <c r="D2177" s="81" t="s">
        <v>368</v>
      </c>
      <c r="E2177" s="81" t="s">
        <v>223</v>
      </c>
      <c r="F2177" s="81" t="s">
        <v>341</v>
      </c>
      <c r="G2177" s="81" t="s">
        <v>342</v>
      </c>
      <c r="H2177" s="81" t="s">
        <v>299</v>
      </c>
      <c r="I2177" s="81" t="s">
        <v>223</v>
      </c>
      <c r="J2177" s="81" t="s">
        <v>223</v>
      </c>
    </row>
    <row r="2178" spans="1:10" x14ac:dyDescent="0.2">
      <c r="A2178" s="79">
        <v>44787</v>
      </c>
      <c r="B2178" s="76">
        <v>44778</v>
      </c>
      <c r="C2178" s="80">
        <v>0.16</v>
      </c>
      <c r="D2178" s="81" t="s">
        <v>368</v>
      </c>
      <c r="E2178" s="81" t="s">
        <v>223</v>
      </c>
      <c r="F2178" s="81" t="s">
        <v>341</v>
      </c>
      <c r="G2178" s="81" t="s">
        <v>342</v>
      </c>
      <c r="H2178" s="81" t="s">
        <v>299</v>
      </c>
      <c r="I2178" s="81" t="s">
        <v>223</v>
      </c>
      <c r="J2178" s="81" t="s">
        <v>223</v>
      </c>
    </row>
    <row r="2179" spans="1:10" x14ac:dyDescent="0.2">
      <c r="A2179" s="79">
        <v>44787</v>
      </c>
      <c r="B2179" s="76">
        <v>44781</v>
      </c>
      <c r="C2179" s="80">
        <v>0.16</v>
      </c>
      <c r="D2179" s="81" t="s">
        <v>368</v>
      </c>
      <c r="E2179" s="81" t="s">
        <v>223</v>
      </c>
      <c r="F2179" s="81" t="s">
        <v>341</v>
      </c>
      <c r="G2179" s="81" t="s">
        <v>342</v>
      </c>
      <c r="H2179" s="81" t="s">
        <v>299</v>
      </c>
      <c r="I2179" s="81" t="s">
        <v>223</v>
      </c>
      <c r="J2179" s="81" t="s">
        <v>223</v>
      </c>
    </row>
    <row r="2180" spans="1:10" x14ac:dyDescent="0.2">
      <c r="A2180" s="79">
        <v>44787</v>
      </c>
      <c r="B2180" s="76">
        <v>44782</v>
      </c>
      <c r="C2180" s="80">
        <v>0.16</v>
      </c>
      <c r="D2180" s="81" t="s">
        <v>368</v>
      </c>
      <c r="E2180" s="81" t="s">
        <v>223</v>
      </c>
      <c r="F2180" s="81" t="s">
        <v>341</v>
      </c>
      <c r="G2180" s="81" t="s">
        <v>342</v>
      </c>
      <c r="H2180" s="81" t="s">
        <v>299</v>
      </c>
      <c r="I2180" s="81" t="s">
        <v>223</v>
      </c>
      <c r="J2180" s="81" t="s">
        <v>223</v>
      </c>
    </row>
    <row r="2181" spans="1:10" x14ac:dyDescent="0.2">
      <c r="A2181" s="79">
        <v>44787</v>
      </c>
      <c r="B2181" s="76">
        <v>44783</v>
      </c>
      <c r="C2181" s="80">
        <v>0.16</v>
      </c>
      <c r="D2181" s="81" t="s">
        <v>368</v>
      </c>
      <c r="E2181" s="81" t="s">
        <v>223</v>
      </c>
      <c r="F2181" s="81" t="s">
        <v>341</v>
      </c>
      <c r="G2181" s="81" t="s">
        <v>342</v>
      </c>
      <c r="H2181" s="81" t="s">
        <v>299</v>
      </c>
      <c r="I2181" s="81" t="s">
        <v>223</v>
      </c>
      <c r="J2181" s="81" t="s">
        <v>223</v>
      </c>
    </row>
    <row r="2182" spans="1:10" x14ac:dyDescent="0.2">
      <c r="A2182" s="79">
        <v>44787</v>
      </c>
      <c r="B2182" s="76">
        <v>44784</v>
      </c>
      <c r="C2182" s="80">
        <v>0.16</v>
      </c>
      <c r="D2182" s="81" t="s">
        <v>368</v>
      </c>
      <c r="E2182" s="81" t="s">
        <v>223</v>
      </c>
      <c r="F2182" s="81" t="s">
        <v>341</v>
      </c>
      <c r="G2182" s="81" t="s">
        <v>342</v>
      </c>
      <c r="H2182" s="81" t="s">
        <v>299</v>
      </c>
      <c r="I2182" s="81" t="s">
        <v>223</v>
      </c>
      <c r="J2182" s="81" t="s">
        <v>223</v>
      </c>
    </row>
    <row r="2183" spans="1:10" x14ac:dyDescent="0.2">
      <c r="A2183" s="79">
        <v>44787</v>
      </c>
      <c r="B2183" s="76">
        <v>44785</v>
      </c>
      <c r="C2183" s="80">
        <v>0.16</v>
      </c>
      <c r="D2183" s="81" t="s">
        <v>368</v>
      </c>
      <c r="E2183" s="81" t="s">
        <v>223</v>
      </c>
      <c r="F2183" s="81" t="s">
        <v>341</v>
      </c>
      <c r="G2183" s="81" t="s">
        <v>342</v>
      </c>
      <c r="H2183" s="81" t="s">
        <v>299</v>
      </c>
      <c r="I2183" s="81" t="s">
        <v>223</v>
      </c>
      <c r="J2183" s="81" t="s">
        <v>223</v>
      </c>
    </row>
    <row r="2184" spans="1:10" x14ac:dyDescent="0.2">
      <c r="A2184" s="79">
        <v>44801</v>
      </c>
      <c r="B2184" s="76">
        <v>44788</v>
      </c>
      <c r="C2184" s="80">
        <v>0.16</v>
      </c>
      <c r="D2184" s="81" t="s">
        <v>368</v>
      </c>
      <c r="E2184" s="81" t="s">
        <v>223</v>
      </c>
      <c r="F2184" s="81" t="s">
        <v>341</v>
      </c>
      <c r="G2184" s="81" t="s">
        <v>342</v>
      </c>
      <c r="H2184" s="81" t="s">
        <v>299</v>
      </c>
      <c r="I2184" s="81" t="s">
        <v>223</v>
      </c>
      <c r="J2184" s="81" t="s">
        <v>223</v>
      </c>
    </row>
    <row r="2185" spans="1:10" x14ac:dyDescent="0.2">
      <c r="A2185" s="79">
        <v>44801</v>
      </c>
      <c r="B2185" s="76">
        <v>44789</v>
      </c>
      <c r="C2185" s="80">
        <v>0.16</v>
      </c>
      <c r="D2185" s="81" t="s">
        <v>368</v>
      </c>
      <c r="E2185" s="81" t="s">
        <v>223</v>
      </c>
      <c r="F2185" s="81" t="s">
        <v>341</v>
      </c>
      <c r="G2185" s="81" t="s">
        <v>342</v>
      </c>
      <c r="H2185" s="81" t="s">
        <v>299</v>
      </c>
      <c r="I2185" s="81" t="s">
        <v>223</v>
      </c>
      <c r="J2185" s="81" t="s">
        <v>223</v>
      </c>
    </row>
    <row r="2186" spans="1:10" x14ac:dyDescent="0.2">
      <c r="A2186" s="79">
        <v>44801</v>
      </c>
      <c r="B2186" s="76">
        <v>44790</v>
      </c>
      <c r="C2186" s="80">
        <v>0.16</v>
      </c>
      <c r="D2186" s="81" t="s">
        <v>368</v>
      </c>
      <c r="E2186" s="81" t="s">
        <v>223</v>
      </c>
      <c r="F2186" s="81" t="s">
        <v>341</v>
      </c>
      <c r="G2186" s="81" t="s">
        <v>342</v>
      </c>
      <c r="H2186" s="81" t="s">
        <v>299</v>
      </c>
      <c r="I2186" s="81" t="s">
        <v>223</v>
      </c>
      <c r="J2186" s="81" t="s">
        <v>223</v>
      </c>
    </row>
    <row r="2187" spans="1:10" x14ac:dyDescent="0.2">
      <c r="A2187" s="79">
        <v>44801</v>
      </c>
      <c r="B2187" s="76">
        <v>44791</v>
      </c>
      <c r="C2187" s="80">
        <v>0.16</v>
      </c>
      <c r="D2187" s="81" t="s">
        <v>368</v>
      </c>
      <c r="E2187" s="81" t="s">
        <v>223</v>
      </c>
      <c r="F2187" s="81" t="s">
        <v>341</v>
      </c>
      <c r="G2187" s="81" t="s">
        <v>342</v>
      </c>
      <c r="H2187" s="81" t="s">
        <v>299</v>
      </c>
      <c r="I2187" s="81" t="s">
        <v>223</v>
      </c>
      <c r="J2187" s="81" t="s">
        <v>223</v>
      </c>
    </row>
    <row r="2188" spans="1:10" x14ac:dyDescent="0.2">
      <c r="A2188" s="79">
        <v>44801</v>
      </c>
      <c r="B2188" s="76">
        <v>44792</v>
      </c>
      <c r="C2188" s="80">
        <v>0.16</v>
      </c>
      <c r="D2188" s="81" t="s">
        <v>368</v>
      </c>
      <c r="E2188" s="81" t="s">
        <v>223</v>
      </c>
      <c r="F2188" s="81" t="s">
        <v>341</v>
      </c>
      <c r="G2188" s="81" t="s">
        <v>342</v>
      </c>
      <c r="H2188" s="81" t="s">
        <v>299</v>
      </c>
      <c r="I2188" s="81" t="s">
        <v>223</v>
      </c>
      <c r="J2188" s="81" t="s">
        <v>223</v>
      </c>
    </row>
    <row r="2189" spans="1:10" x14ac:dyDescent="0.2">
      <c r="A2189" s="79">
        <v>44801</v>
      </c>
      <c r="B2189" s="76">
        <v>44795</v>
      </c>
      <c r="C2189" s="80">
        <v>0.16</v>
      </c>
      <c r="D2189" s="81" t="s">
        <v>368</v>
      </c>
      <c r="E2189" s="81" t="s">
        <v>223</v>
      </c>
      <c r="F2189" s="81" t="s">
        <v>341</v>
      </c>
      <c r="G2189" s="81" t="s">
        <v>342</v>
      </c>
      <c r="H2189" s="81" t="s">
        <v>299</v>
      </c>
      <c r="I2189" s="81" t="s">
        <v>223</v>
      </c>
      <c r="J2189" s="81" t="s">
        <v>223</v>
      </c>
    </row>
    <row r="2190" spans="1:10" x14ac:dyDescent="0.2">
      <c r="A2190" s="79">
        <v>44801</v>
      </c>
      <c r="B2190" s="76">
        <v>44796</v>
      </c>
      <c r="C2190" s="80">
        <v>0.16</v>
      </c>
      <c r="D2190" s="81" t="s">
        <v>368</v>
      </c>
      <c r="E2190" s="81" t="s">
        <v>223</v>
      </c>
      <c r="F2190" s="81" t="s">
        <v>341</v>
      </c>
      <c r="G2190" s="81" t="s">
        <v>342</v>
      </c>
      <c r="H2190" s="81" t="s">
        <v>299</v>
      </c>
      <c r="I2190" s="81" t="s">
        <v>223</v>
      </c>
      <c r="J2190" s="81" t="s">
        <v>223</v>
      </c>
    </row>
    <row r="2191" spans="1:10" x14ac:dyDescent="0.2">
      <c r="A2191" s="79">
        <v>44801</v>
      </c>
      <c r="B2191" s="76">
        <v>44797</v>
      </c>
      <c r="C2191" s="80">
        <v>0.16</v>
      </c>
      <c r="D2191" s="81" t="s">
        <v>368</v>
      </c>
      <c r="E2191" s="81" t="s">
        <v>223</v>
      </c>
      <c r="F2191" s="81" t="s">
        <v>341</v>
      </c>
      <c r="G2191" s="81" t="s">
        <v>342</v>
      </c>
      <c r="H2191" s="81" t="s">
        <v>299</v>
      </c>
      <c r="I2191" s="81" t="s">
        <v>223</v>
      </c>
      <c r="J2191" s="81" t="s">
        <v>223</v>
      </c>
    </row>
    <row r="2192" spans="1:10" x14ac:dyDescent="0.2">
      <c r="A2192" s="79">
        <v>44801</v>
      </c>
      <c r="B2192" s="76">
        <v>44798</v>
      </c>
      <c r="C2192" s="80">
        <v>0.16</v>
      </c>
      <c r="D2192" s="81" t="s">
        <v>368</v>
      </c>
      <c r="E2192" s="81" t="s">
        <v>223</v>
      </c>
      <c r="F2192" s="81" t="s">
        <v>341</v>
      </c>
      <c r="G2192" s="81" t="s">
        <v>342</v>
      </c>
      <c r="H2192" s="81" t="s">
        <v>299</v>
      </c>
      <c r="I2192" s="81" t="s">
        <v>223</v>
      </c>
      <c r="J2192" s="81" t="s">
        <v>223</v>
      </c>
    </row>
    <row r="2193" spans="1:10" x14ac:dyDescent="0.2">
      <c r="A2193" s="79">
        <v>44801</v>
      </c>
      <c r="B2193" s="76">
        <v>44799</v>
      </c>
      <c r="C2193" s="80">
        <v>0.16</v>
      </c>
      <c r="D2193" s="81" t="s">
        <v>368</v>
      </c>
      <c r="E2193" s="81" t="s">
        <v>223</v>
      </c>
      <c r="F2193" s="81" t="s">
        <v>341</v>
      </c>
      <c r="G2193" s="81" t="s">
        <v>342</v>
      </c>
      <c r="H2193" s="81" t="s">
        <v>299</v>
      </c>
      <c r="I2193" s="81" t="s">
        <v>223</v>
      </c>
      <c r="J2193" s="81" t="s">
        <v>223</v>
      </c>
    </row>
    <row r="2194" spans="1:10" x14ac:dyDescent="0.2">
      <c r="A2194" s="79">
        <v>44662</v>
      </c>
      <c r="B2194" s="76">
        <v>44644</v>
      </c>
      <c r="C2194" s="80">
        <v>2</v>
      </c>
      <c r="D2194" s="81" t="s">
        <v>368</v>
      </c>
      <c r="E2194" s="81" t="s">
        <v>223</v>
      </c>
      <c r="F2194" s="81" t="s">
        <v>341</v>
      </c>
      <c r="G2194" s="81" t="s">
        <v>342</v>
      </c>
      <c r="H2194" s="81" t="s">
        <v>299</v>
      </c>
      <c r="I2194" s="81" t="s">
        <v>223</v>
      </c>
      <c r="J2194" s="81" t="s">
        <v>223</v>
      </c>
    </row>
    <row r="2195" spans="1:10" x14ac:dyDescent="0.2">
      <c r="A2195" s="79">
        <v>44662</v>
      </c>
      <c r="B2195" s="76">
        <v>44645</v>
      </c>
      <c r="C2195" s="80">
        <v>2</v>
      </c>
      <c r="D2195" s="81" t="s">
        <v>368</v>
      </c>
      <c r="E2195" s="81" t="s">
        <v>223</v>
      </c>
      <c r="F2195" s="81" t="s">
        <v>341</v>
      </c>
      <c r="G2195" s="81" t="s">
        <v>342</v>
      </c>
      <c r="H2195" s="81" t="s">
        <v>299</v>
      </c>
      <c r="I2195" s="81" t="s">
        <v>223</v>
      </c>
      <c r="J2195" s="81" t="s">
        <v>223</v>
      </c>
    </row>
    <row r="2196" spans="1:10" x14ac:dyDescent="0.2">
      <c r="A2196" s="79">
        <v>44662</v>
      </c>
      <c r="B2196" s="76">
        <v>44648</v>
      </c>
      <c r="C2196" s="80">
        <v>2</v>
      </c>
      <c r="D2196" s="81" t="s">
        <v>368</v>
      </c>
      <c r="E2196" s="81" t="s">
        <v>223</v>
      </c>
      <c r="F2196" s="81" t="s">
        <v>341</v>
      </c>
      <c r="G2196" s="81" t="s">
        <v>342</v>
      </c>
      <c r="H2196" s="81" t="s">
        <v>299</v>
      </c>
      <c r="I2196" s="81" t="s">
        <v>223</v>
      </c>
      <c r="J2196" s="81" t="s">
        <v>223</v>
      </c>
    </row>
    <row r="2197" spans="1:10" x14ac:dyDescent="0.2">
      <c r="A2197" s="79">
        <v>44664</v>
      </c>
      <c r="B2197" s="82"/>
      <c r="C2197" s="80">
        <v>-2</v>
      </c>
      <c r="D2197" s="81" t="s">
        <v>368</v>
      </c>
      <c r="E2197" s="81" t="s">
        <v>223</v>
      </c>
      <c r="F2197" s="81" t="s">
        <v>341</v>
      </c>
      <c r="G2197" s="81" t="s">
        <v>342</v>
      </c>
      <c r="H2197" s="81" t="s">
        <v>299</v>
      </c>
      <c r="I2197" s="81" t="s">
        <v>223</v>
      </c>
      <c r="J2197" s="81" t="s">
        <v>223</v>
      </c>
    </row>
    <row r="2198" spans="1:10" x14ac:dyDescent="0.2">
      <c r="A2198" s="79">
        <v>44664</v>
      </c>
      <c r="B2198" s="82">
        <v>44648</v>
      </c>
      <c r="C2198" s="80">
        <v>2</v>
      </c>
      <c r="D2198" s="81" t="s">
        <v>368</v>
      </c>
      <c r="E2198" s="81" t="s">
        <v>223</v>
      </c>
      <c r="F2198" s="81" t="s">
        <v>341</v>
      </c>
      <c r="G2198" s="81" t="s">
        <v>342</v>
      </c>
      <c r="H2198" s="81" t="s">
        <v>299</v>
      </c>
      <c r="I2198" s="81" t="s">
        <v>223</v>
      </c>
      <c r="J2198" s="81" t="s">
        <v>223</v>
      </c>
    </row>
    <row r="2199" spans="1:10" x14ac:dyDescent="0.2">
      <c r="A2199" s="79">
        <v>44662</v>
      </c>
      <c r="B2199" s="76">
        <v>44649</v>
      </c>
      <c r="C2199" s="80">
        <v>4</v>
      </c>
      <c r="D2199" s="81" t="s">
        <v>368</v>
      </c>
      <c r="E2199" s="81" t="s">
        <v>223</v>
      </c>
      <c r="F2199" s="81" t="s">
        <v>341</v>
      </c>
      <c r="G2199" s="81" t="s">
        <v>342</v>
      </c>
      <c r="H2199" s="81" t="s">
        <v>299</v>
      </c>
      <c r="I2199" s="81" t="s">
        <v>223</v>
      </c>
      <c r="J2199" s="81" t="s">
        <v>223</v>
      </c>
    </row>
    <row r="2200" spans="1:10" x14ac:dyDescent="0.2">
      <c r="A2200" s="79">
        <v>44664</v>
      </c>
      <c r="B2200" s="82"/>
      <c r="C2200" s="80">
        <v>-4</v>
      </c>
      <c r="D2200" s="81" t="s">
        <v>368</v>
      </c>
      <c r="E2200" s="81" t="s">
        <v>223</v>
      </c>
      <c r="F2200" s="81" t="s">
        <v>341</v>
      </c>
      <c r="G2200" s="81" t="s">
        <v>342</v>
      </c>
      <c r="H2200" s="81" t="s">
        <v>299</v>
      </c>
      <c r="I2200" s="81" t="s">
        <v>223</v>
      </c>
      <c r="J2200" s="81" t="s">
        <v>223</v>
      </c>
    </row>
    <row r="2201" spans="1:10" x14ac:dyDescent="0.2">
      <c r="A2201" s="79">
        <v>44664</v>
      </c>
      <c r="B2201" s="82">
        <v>44649</v>
      </c>
      <c r="C2201" s="80">
        <v>4</v>
      </c>
      <c r="D2201" s="81" t="s">
        <v>368</v>
      </c>
      <c r="E2201" s="81" t="s">
        <v>223</v>
      </c>
      <c r="F2201" s="81" t="s">
        <v>341</v>
      </c>
      <c r="G2201" s="81" t="s">
        <v>342</v>
      </c>
      <c r="H2201" s="81" t="s">
        <v>299</v>
      </c>
      <c r="I2201" s="81" t="s">
        <v>223</v>
      </c>
      <c r="J2201" s="81" t="s">
        <v>223</v>
      </c>
    </row>
    <row r="2202" spans="1:10" x14ac:dyDescent="0.2">
      <c r="A2202" s="79">
        <v>44662</v>
      </c>
      <c r="B2202" s="76">
        <v>44650</v>
      </c>
      <c r="C2202" s="80">
        <v>4</v>
      </c>
      <c r="D2202" s="81" t="s">
        <v>368</v>
      </c>
      <c r="E2202" s="81" t="s">
        <v>223</v>
      </c>
      <c r="F2202" s="81" t="s">
        <v>341</v>
      </c>
      <c r="G2202" s="81" t="s">
        <v>342</v>
      </c>
      <c r="H2202" s="81" t="s">
        <v>299</v>
      </c>
      <c r="I2202" s="81" t="s">
        <v>223</v>
      </c>
      <c r="J2202" s="81" t="s">
        <v>223</v>
      </c>
    </row>
    <row r="2203" spans="1:10" x14ac:dyDescent="0.2">
      <c r="A2203" s="79">
        <v>44664</v>
      </c>
      <c r="B2203" s="82"/>
      <c r="C2203" s="80">
        <v>-4</v>
      </c>
      <c r="D2203" s="81" t="s">
        <v>368</v>
      </c>
      <c r="E2203" s="81" t="s">
        <v>223</v>
      </c>
      <c r="F2203" s="81" t="s">
        <v>341</v>
      </c>
      <c r="G2203" s="81" t="s">
        <v>342</v>
      </c>
      <c r="H2203" s="81" t="s">
        <v>299</v>
      </c>
      <c r="I2203" s="81" t="s">
        <v>223</v>
      </c>
      <c r="J2203" s="81" t="s">
        <v>223</v>
      </c>
    </row>
    <row r="2204" spans="1:10" x14ac:dyDescent="0.2">
      <c r="A2204" s="79">
        <v>44664</v>
      </c>
      <c r="B2204" s="82">
        <v>44650</v>
      </c>
      <c r="C2204" s="80">
        <v>4</v>
      </c>
      <c r="D2204" s="81" t="s">
        <v>368</v>
      </c>
      <c r="E2204" s="81" t="s">
        <v>223</v>
      </c>
      <c r="F2204" s="81" t="s">
        <v>341</v>
      </c>
      <c r="G2204" s="81" t="s">
        <v>342</v>
      </c>
      <c r="H2204" s="81" t="s">
        <v>299</v>
      </c>
      <c r="I2204" s="81" t="s">
        <v>223</v>
      </c>
      <c r="J2204" s="81" t="s">
        <v>223</v>
      </c>
    </row>
    <row r="2205" spans="1:10" x14ac:dyDescent="0.2">
      <c r="A2205" s="79">
        <v>44662</v>
      </c>
      <c r="B2205" s="76">
        <v>44651</v>
      </c>
      <c r="C2205" s="80">
        <v>4</v>
      </c>
      <c r="D2205" s="81" t="s">
        <v>368</v>
      </c>
      <c r="E2205" s="81" t="s">
        <v>223</v>
      </c>
      <c r="F2205" s="81" t="s">
        <v>341</v>
      </c>
      <c r="G2205" s="81" t="s">
        <v>342</v>
      </c>
      <c r="H2205" s="81" t="s">
        <v>299</v>
      </c>
      <c r="I2205" s="81" t="s">
        <v>223</v>
      </c>
      <c r="J2205" s="81" t="s">
        <v>223</v>
      </c>
    </row>
    <row r="2206" spans="1:10" x14ac:dyDescent="0.2">
      <c r="A2206" s="79">
        <v>44664</v>
      </c>
      <c r="B2206" s="82"/>
      <c r="C2206" s="80">
        <v>-4</v>
      </c>
      <c r="D2206" s="81" t="s">
        <v>368</v>
      </c>
      <c r="E2206" s="81" t="s">
        <v>223</v>
      </c>
      <c r="F2206" s="81" t="s">
        <v>341</v>
      </c>
      <c r="G2206" s="81" t="s">
        <v>342</v>
      </c>
      <c r="H2206" s="81" t="s">
        <v>299</v>
      </c>
      <c r="I2206" s="81" t="s">
        <v>223</v>
      </c>
      <c r="J2206" s="81" t="s">
        <v>223</v>
      </c>
    </row>
    <row r="2207" spans="1:10" x14ac:dyDescent="0.2">
      <c r="A2207" s="79">
        <v>44664</v>
      </c>
      <c r="B2207" s="82">
        <v>44651</v>
      </c>
      <c r="C2207" s="80">
        <v>4</v>
      </c>
      <c r="D2207" s="81" t="s">
        <v>368</v>
      </c>
      <c r="E2207" s="81" t="s">
        <v>223</v>
      </c>
      <c r="F2207" s="81" t="s">
        <v>341</v>
      </c>
      <c r="G2207" s="81" t="s">
        <v>342</v>
      </c>
      <c r="H2207" s="81" t="s">
        <v>299</v>
      </c>
      <c r="I2207" s="81" t="s">
        <v>223</v>
      </c>
      <c r="J2207" s="81" t="s">
        <v>223</v>
      </c>
    </row>
    <row r="2208" spans="1:10" x14ac:dyDescent="0.2">
      <c r="A2208" s="79">
        <v>44662</v>
      </c>
      <c r="B2208" s="76">
        <v>44652</v>
      </c>
      <c r="C2208" s="80">
        <v>4</v>
      </c>
      <c r="D2208" s="81" t="s">
        <v>368</v>
      </c>
      <c r="E2208" s="81" t="s">
        <v>223</v>
      </c>
      <c r="F2208" s="81" t="s">
        <v>341</v>
      </c>
      <c r="G2208" s="81" t="s">
        <v>342</v>
      </c>
      <c r="H2208" s="81" t="s">
        <v>299</v>
      </c>
      <c r="I2208" s="81" t="s">
        <v>223</v>
      </c>
      <c r="J2208" s="81" t="s">
        <v>223</v>
      </c>
    </row>
    <row r="2209" spans="1:10" x14ac:dyDescent="0.2">
      <c r="A2209" s="79">
        <v>44664</v>
      </c>
      <c r="B2209" s="82"/>
      <c r="C2209" s="80">
        <v>-4</v>
      </c>
      <c r="D2209" s="81" t="s">
        <v>368</v>
      </c>
      <c r="E2209" s="81" t="s">
        <v>223</v>
      </c>
      <c r="F2209" s="81" t="s">
        <v>341</v>
      </c>
      <c r="G2209" s="81" t="s">
        <v>342</v>
      </c>
      <c r="H2209" s="81" t="s">
        <v>299</v>
      </c>
      <c r="I2209" s="81" t="s">
        <v>223</v>
      </c>
      <c r="J2209" s="81" t="s">
        <v>223</v>
      </c>
    </row>
    <row r="2210" spans="1:10" x14ac:dyDescent="0.2">
      <c r="A2210" s="79">
        <v>44664</v>
      </c>
      <c r="B2210" s="82">
        <v>44652</v>
      </c>
      <c r="C2210" s="80">
        <v>4</v>
      </c>
      <c r="D2210" s="81" t="s">
        <v>368</v>
      </c>
      <c r="E2210" s="81" t="s">
        <v>223</v>
      </c>
      <c r="F2210" s="81" t="s">
        <v>341</v>
      </c>
      <c r="G2210" s="81" t="s">
        <v>342</v>
      </c>
      <c r="H2210" s="81" t="s">
        <v>299</v>
      </c>
      <c r="I2210" s="81" t="s">
        <v>223</v>
      </c>
      <c r="J2210" s="81" t="s">
        <v>223</v>
      </c>
    </row>
    <row r="2211" spans="1:10" x14ac:dyDescent="0.2">
      <c r="A2211" s="79">
        <v>44662</v>
      </c>
      <c r="B2211" s="76">
        <v>44655</v>
      </c>
      <c r="C2211" s="80">
        <v>2</v>
      </c>
      <c r="D2211" s="81" t="s">
        <v>368</v>
      </c>
      <c r="E2211" s="81" t="s">
        <v>223</v>
      </c>
      <c r="F2211" s="81" t="s">
        <v>341</v>
      </c>
      <c r="G2211" s="81" t="s">
        <v>342</v>
      </c>
      <c r="H2211" s="81" t="s">
        <v>299</v>
      </c>
      <c r="I2211" s="81" t="s">
        <v>223</v>
      </c>
      <c r="J2211" s="81" t="s">
        <v>223</v>
      </c>
    </row>
    <row r="2212" spans="1:10" x14ac:dyDescent="0.2">
      <c r="A2212" s="79">
        <v>44664</v>
      </c>
      <c r="B2212" s="82"/>
      <c r="C2212" s="80">
        <v>-2</v>
      </c>
      <c r="D2212" s="81" t="s">
        <v>368</v>
      </c>
      <c r="E2212" s="81" t="s">
        <v>223</v>
      </c>
      <c r="F2212" s="81" t="s">
        <v>341</v>
      </c>
      <c r="G2212" s="81" t="s">
        <v>342</v>
      </c>
      <c r="H2212" s="81" t="s">
        <v>299</v>
      </c>
      <c r="I2212" s="81" t="s">
        <v>223</v>
      </c>
      <c r="J2212" s="81" t="s">
        <v>223</v>
      </c>
    </row>
    <row r="2213" spans="1:10" x14ac:dyDescent="0.2">
      <c r="A2213" s="79">
        <v>44664</v>
      </c>
      <c r="B2213" s="82">
        <v>44655</v>
      </c>
      <c r="C2213" s="80">
        <v>2</v>
      </c>
      <c r="D2213" s="81" t="s">
        <v>368</v>
      </c>
      <c r="E2213" s="81" t="s">
        <v>223</v>
      </c>
      <c r="F2213" s="81" t="s">
        <v>341</v>
      </c>
      <c r="G2213" s="81" t="s">
        <v>342</v>
      </c>
      <c r="H2213" s="81" t="s">
        <v>299</v>
      </c>
      <c r="I2213" s="81" t="s">
        <v>223</v>
      </c>
      <c r="J2213" s="81" t="s">
        <v>223</v>
      </c>
    </row>
    <row r="2214" spans="1:10" x14ac:dyDescent="0.2">
      <c r="A2214" s="79">
        <v>44662</v>
      </c>
      <c r="B2214" s="76">
        <v>44656</v>
      </c>
      <c r="C2214" s="80">
        <v>2</v>
      </c>
      <c r="D2214" s="81" t="s">
        <v>368</v>
      </c>
      <c r="E2214" s="81" t="s">
        <v>223</v>
      </c>
      <c r="F2214" s="81" t="s">
        <v>341</v>
      </c>
      <c r="G2214" s="81" t="s">
        <v>342</v>
      </c>
      <c r="H2214" s="81" t="s">
        <v>299</v>
      </c>
      <c r="I2214" s="81" t="s">
        <v>223</v>
      </c>
      <c r="J2214" s="81" t="s">
        <v>223</v>
      </c>
    </row>
    <row r="2215" spans="1:10" x14ac:dyDescent="0.2">
      <c r="A2215" s="79">
        <v>44664</v>
      </c>
      <c r="B2215" s="82"/>
      <c r="C2215" s="80">
        <v>-2</v>
      </c>
      <c r="D2215" s="81" t="s">
        <v>368</v>
      </c>
      <c r="E2215" s="81" t="s">
        <v>223</v>
      </c>
      <c r="F2215" s="81" t="s">
        <v>341</v>
      </c>
      <c r="G2215" s="81" t="s">
        <v>342</v>
      </c>
      <c r="H2215" s="81" t="s">
        <v>299</v>
      </c>
      <c r="I2215" s="81" t="s">
        <v>223</v>
      </c>
      <c r="J2215" s="81" t="s">
        <v>223</v>
      </c>
    </row>
    <row r="2216" spans="1:10" x14ac:dyDescent="0.2">
      <c r="A2216" s="79">
        <v>44664</v>
      </c>
      <c r="B2216" s="82">
        <v>44656</v>
      </c>
      <c r="C2216" s="80">
        <v>2</v>
      </c>
      <c r="D2216" s="81" t="s">
        <v>368</v>
      </c>
      <c r="E2216" s="81" t="s">
        <v>223</v>
      </c>
      <c r="F2216" s="81" t="s">
        <v>341</v>
      </c>
      <c r="G2216" s="81" t="s">
        <v>342</v>
      </c>
      <c r="H2216" s="81" t="s">
        <v>299</v>
      </c>
      <c r="I2216" s="81" t="s">
        <v>223</v>
      </c>
      <c r="J2216" s="81" t="s">
        <v>223</v>
      </c>
    </row>
    <row r="2217" spans="1:10" x14ac:dyDescent="0.2">
      <c r="A2217" s="79">
        <v>44662</v>
      </c>
      <c r="B2217" s="76">
        <v>44658</v>
      </c>
      <c r="C2217" s="80">
        <v>1</v>
      </c>
      <c r="D2217" s="81" t="s">
        <v>368</v>
      </c>
      <c r="E2217" s="81" t="s">
        <v>223</v>
      </c>
      <c r="F2217" s="81" t="s">
        <v>341</v>
      </c>
      <c r="G2217" s="81" t="s">
        <v>342</v>
      </c>
      <c r="H2217" s="81" t="s">
        <v>299</v>
      </c>
      <c r="I2217" s="81" t="s">
        <v>223</v>
      </c>
      <c r="J2217" s="81" t="s">
        <v>223</v>
      </c>
    </row>
    <row r="2218" spans="1:10" x14ac:dyDescent="0.2">
      <c r="A2218" s="79">
        <v>44664</v>
      </c>
      <c r="B2218" s="82"/>
      <c r="C2218" s="80">
        <v>-1</v>
      </c>
      <c r="D2218" s="81" t="s">
        <v>368</v>
      </c>
      <c r="E2218" s="81" t="s">
        <v>223</v>
      </c>
      <c r="F2218" s="81" t="s">
        <v>341</v>
      </c>
      <c r="G2218" s="81" t="s">
        <v>342</v>
      </c>
      <c r="H2218" s="81" t="s">
        <v>299</v>
      </c>
      <c r="I2218" s="81" t="s">
        <v>223</v>
      </c>
      <c r="J2218" s="81" t="s">
        <v>223</v>
      </c>
    </row>
    <row r="2219" spans="1:10" x14ac:dyDescent="0.2">
      <c r="A2219" s="79">
        <v>44664</v>
      </c>
      <c r="B2219" s="82">
        <v>44658</v>
      </c>
      <c r="C2219" s="80">
        <v>1</v>
      </c>
      <c r="D2219" s="81" t="s">
        <v>368</v>
      </c>
      <c r="E2219" s="81" t="s">
        <v>223</v>
      </c>
      <c r="F2219" s="81" t="s">
        <v>341</v>
      </c>
      <c r="G2219" s="81" t="s">
        <v>342</v>
      </c>
      <c r="H2219" s="81" t="s">
        <v>299</v>
      </c>
      <c r="I2219" s="81" t="s">
        <v>223</v>
      </c>
      <c r="J2219" s="81" t="s">
        <v>223</v>
      </c>
    </row>
    <row r="2220" spans="1:10" x14ac:dyDescent="0.2">
      <c r="A2220" s="79">
        <v>44676</v>
      </c>
      <c r="B2220" s="76">
        <v>44671</v>
      </c>
      <c r="C2220" s="80">
        <v>6</v>
      </c>
      <c r="D2220" s="81" t="s">
        <v>368</v>
      </c>
      <c r="E2220" s="81" t="s">
        <v>223</v>
      </c>
      <c r="F2220" s="81" t="s">
        <v>341</v>
      </c>
      <c r="G2220" s="81" t="s">
        <v>342</v>
      </c>
      <c r="H2220" s="81" t="s">
        <v>299</v>
      </c>
      <c r="I2220" s="81" t="s">
        <v>223</v>
      </c>
      <c r="J2220" s="81" t="s">
        <v>223</v>
      </c>
    </row>
    <row r="2221" spans="1:10" x14ac:dyDescent="0.2">
      <c r="A2221" s="79">
        <v>44676</v>
      </c>
      <c r="B2221" s="76">
        <v>44672</v>
      </c>
      <c r="C2221" s="80">
        <v>2</v>
      </c>
      <c r="D2221" s="81" t="s">
        <v>368</v>
      </c>
      <c r="E2221" s="81" t="s">
        <v>223</v>
      </c>
      <c r="F2221" s="81" t="s">
        <v>341</v>
      </c>
      <c r="G2221" s="81" t="s">
        <v>342</v>
      </c>
      <c r="H2221" s="81" t="s">
        <v>299</v>
      </c>
      <c r="I2221" s="81" t="s">
        <v>223</v>
      </c>
      <c r="J2221" s="81" t="s">
        <v>223</v>
      </c>
    </row>
    <row r="2222" spans="1:10" x14ac:dyDescent="0.2">
      <c r="A2222" s="79">
        <v>44742</v>
      </c>
      <c r="B2222" s="76">
        <v>44727</v>
      </c>
      <c r="C2222" s="80">
        <v>4</v>
      </c>
      <c r="D2222" s="81" t="s">
        <v>346</v>
      </c>
      <c r="E2222" s="81" t="s">
        <v>223</v>
      </c>
      <c r="F2222" s="81" t="s">
        <v>347</v>
      </c>
      <c r="G2222" s="81" t="s">
        <v>348</v>
      </c>
      <c r="H2222" s="81" t="s">
        <v>324</v>
      </c>
      <c r="I2222" s="81" t="s">
        <v>223</v>
      </c>
      <c r="J2222" s="81" t="s">
        <v>223</v>
      </c>
    </row>
    <row r="2223" spans="1:10" x14ac:dyDescent="0.2">
      <c r="A2223" s="79">
        <v>44742</v>
      </c>
      <c r="B2223" s="76">
        <v>44728</v>
      </c>
      <c r="C2223" s="80">
        <v>6</v>
      </c>
      <c r="D2223" s="81" t="s">
        <v>346</v>
      </c>
      <c r="E2223" s="81" t="s">
        <v>223</v>
      </c>
      <c r="F2223" s="81" t="s">
        <v>347</v>
      </c>
      <c r="G2223" s="81" t="s">
        <v>348</v>
      </c>
      <c r="H2223" s="81" t="s">
        <v>324</v>
      </c>
      <c r="I2223" s="81" t="s">
        <v>223</v>
      </c>
      <c r="J2223" s="81" t="s">
        <v>223</v>
      </c>
    </row>
    <row r="2224" spans="1:10" x14ac:dyDescent="0.2">
      <c r="A2224" s="79">
        <v>44742</v>
      </c>
      <c r="B2224" s="76">
        <v>44729</v>
      </c>
      <c r="C2224" s="80">
        <v>6</v>
      </c>
      <c r="D2224" s="81" t="s">
        <v>346</v>
      </c>
      <c r="E2224" s="81" t="s">
        <v>223</v>
      </c>
      <c r="F2224" s="81" t="s">
        <v>347</v>
      </c>
      <c r="G2224" s="81" t="s">
        <v>348</v>
      </c>
      <c r="H2224" s="81" t="s">
        <v>324</v>
      </c>
      <c r="I2224" s="81" t="s">
        <v>223</v>
      </c>
      <c r="J2224" s="81" t="s">
        <v>223</v>
      </c>
    </row>
    <row r="2225" spans="1:10" x14ac:dyDescent="0.2">
      <c r="A2225" s="79">
        <v>44742</v>
      </c>
      <c r="B2225" s="76">
        <v>44732</v>
      </c>
      <c r="C2225" s="80">
        <v>3</v>
      </c>
      <c r="D2225" s="81" t="s">
        <v>346</v>
      </c>
      <c r="E2225" s="81" t="s">
        <v>223</v>
      </c>
      <c r="F2225" s="81" t="s">
        <v>347</v>
      </c>
      <c r="G2225" s="81" t="s">
        <v>348</v>
      </c>
      <c r="H2225" s="81" t="s">
        <v>324</v>
      </c>
      <c r="I2225" s="81" t="s">
        <v>223</v>
      </c>
      <c r="J2225" s="81" t="s">
        <v>223</v>
      </c>
    </row>
    <row r="2226" spans="1:10" x14ac:dyDescent="0.2">
      <c r="A2226" s="79">
        <v>44742</v>
      </c>
      <c r="B2226" s="76">
        <v>44733</v>
      </c>
      <c r="C2226" s="80">
        <v>3</v>
      </c>
      <c r="D2226" s="81" t="s">
        <v>346</v>
      </c>
      <c r="E2226" s="81" t="s">
        <v>223</v>
      </c>
      <c r="F2226" s="81" t="s">
        <v>347</v>
      </c>
      <c r="G2226" s="81" t="s">
        <v>348</v>
      </c>
      <c r="H2226" s="81" t="s">
        <v>324</v>
      </c>
      <c r="I2226" s="81" t="s">
        <v>223</v>
      </c>
      <c r="J2226" s="81" t="s">
        <v>223</v>
      </c>
    </row>
    <row r="2227" spans="1:10" x14ac:dyDescent="0.2">
      <c r="A2227" s="79">
        <v>44742</v>
      </c>
      <c r="B2227" s="76">
        <v>44735</v>
      </c>
      <c r="C2227" s="80">
        <v>2</v>
      </c>
      <c r="D2227" s="81" t="s">
        <v>346</v>
      </c>
      <c r="E2227" s="81" t="s">
        <v>223</v>
      </c>
      <c r="F2227" s="81" t="s">
        <v>347</v>
      </c>
      <c r="G2227" s="81" t="s">
        <v>348</v>
      </c>
      <c r="H2227" s="81" t="s">
        <v>324</v>
      </c>
      <c r="I2227" s="81" t="s">
        <v>223</v>
      </c>
      <c r="J2227" s="81" t="s">
        <v>223</v>
      </c>
    </row>
    <row r="2228" spans="1:10" x14ac:dyDescent="0.2">
      <c r="A2228" s="79">
        <v>44742</v>
      </c>
      <c r="B2228" s="76">
        <v>44740</v>
      </c>
      <c r="C2228" s="80">
        <v>2</v>
      </c>
      <c r="D2228" s="81" t="s">
        <v>346</v>
      </c>
      <c r="E2228" s="81" t="s">
        <v>223</v>
      </c>
      <c r="F2228" s="81" t="s">
        <v>347</v>
      </c>
      <c r="G2228" s="81" t="s">
        <v>348</v>
      </c>
      <c r="H2228" s="81" t="s">
        <v>324</v>
      </c>
      <c r="I2228" s="81" t="s">
        <v>223</v>
      </c>
      <c r="J2228" s="81" t="s">
        <v>223</v>
      </c>
    </row>
    <row r="2229" spans="1:10" x14ac:dyDescent="0.2">
      <c r="A2229" s="79">
        <v>44742</v>
      </c>
      <c r="B2229" s="76">
        <v>44741</v>
      </c>
      <c r="C2229" s="80">
        <v>1</v>
      </c>
      <c r="D2229" s="81" t="s">
        <v>346</v>
      </c>
      <c r="E2229" s="81" t="s">
        <v>223</v>
      </c>
      <c r="F2229" s="81" t="s">
        <v>347</v>
      </c>
      <c r="G2229" s="81" t="s">
        <v>348</v>
      </c>
      <c r="H2229" s="81" t="s">
        <v>324</v>
      </c>
      <c r="I2229" s="81" t="s">
        <v>223</v>
      </c>
      <c r="J2229" s="81" t="s">
        <v>223</v>
      </c>
    </row>
    <row r="2230" spans="1:10" x14ac:dyDescent="0.2">
      <c r="A2230" s="79">
        <v>44760</v>
      </c>
      <c r="B2230" s="76">
        <v>44753</v>
      </c>
      <c r="C2230" s="80">
        <v>2</v>
      </c>
      <c r="D2230" s="81" t="s">
        <v>346</v>
      </c>
      <c r="E2230" s="81" t="s">
        <v>223</v>
      </c>
      <c r="F2230" s="81" t="s">
        <v>347</v>
      </c>
      <c r="G2230" s="81" t="s">
        <v>348</v>
      </c>
      <c r="H2230" s="81" t="s">
        <v>324</v>
      </c>
      <c r="I2230" s="81" t="s">
        <v>223</v>
      </c>
      <c r="J2230" s="81" t="s">
        <v>223</v>
      </c>
    </row>
    <row r="2231" spans="1:10" x14ac:dyDescent="0.2">
      <c r="A2231" s="79">
        <v>44760</v>
      </c>
      <c r="B2231" s="76">
        <v>44754</v>
      </c>
      <c r="C2231" s="80">
        <v>2</v>
      </c>
      <c r="D2231" s="81" t="s">
        <v>346</v>
      </c>
      <c r="E2231" s="81" t="s">
        <v>223</v>
      </c>
      <c r="F2231" s="81" t="s">
        <v>347</v>
      </c>
      <c r="G2231" s="81" t="s">
        <v>348</v>
      </c>
      <c r="H2231" s="81" t="s">
        <v>324</v>
      </c>
      <c r="I2231" s="81" t="s">
        <v>223</v>
      </c>
      <c r="J2231" s="81" t="s">
        <v>223</v>
      </c>
    </row>
    <row r="2232" spans="1:10" x14ac:dyDescent="0.2">
      <c r="A2232" s="79">
        <v>44760</v>
      </c>
      <c r="B2232" s="76">
        <v>44755</v>
      </c>
      <c r="C2232" s="80">
        <v>2</v>
      </c>
      <c r="D2232" s="81" t="s">
        <v>346</v>
      </c>
      <c r="E2232" s="81" t="s">
        <v>223</v>
      </c>
      <c r="F2232" s="81" t="s">
        <v>347</v>
      </c>
      <c r="G2232" s="81" t="s">
        <v>348</v>
      </c>
      <c r="H2232" s="81" t="s">
        <v>324</v>
      </c>
      <c r="I2232" s="81" t="s">
        <v>223</v>
      </c>
      <c r="J2232" s="81" t="s">
        <v>223</v>
      </c>
    </row>
    <row r="2233" spans="1:10" x14ac:dyDescent="0.2">
      <c r="A2233" s="79">
        <v>44774</v>
      </c>
      <c r="B2233" s="76">
        <v>44761</v>
      </c>
      <c r="C2233" s="80">
        <v>4</v>
      </c>
      <c r="D2233" s="81" t="s">
        <v>346</v>
      </c>
      <c r="E2233" s="81" t="s">
        <v>223</v>
      </c>
      <c r="F2233" s="81" t="s">
        <v>347</v>
      </c>
      <c r="G2233" s="81" t="s">
        <v>348</v>
      </c>
      <c r="H2233" s="81" t="s">
        <v>324</v>
      </c>
      <c r="I2233" s="81" t="s">
        <v>223</v>
      </c>
      <c r="J2233" s="81" t="s">
        <v>223</v>
      </c>
    </row>
    <row r="2234" spans="1:10" x14ac:dyDescent="0.2">
      <c r="A2234" s="79">
        <v>44774</v>
      </c>
      <c r="B2234" s="76">
        <v>44762</v>
      </c>
      <c r="C2234" s="80">
        <v>2</v>
      </c>
      <c r="D2234" s="81" t="s">
        <v>346</v>
      </c>
      <c r="E2234" s="81" t="s">
        <v>223</v>
      </c>
      <c r="F2234" s="81" t="s">
        <v>347</v>
      </c>
      <c r="G2234" s="81" t="s">
        <v>348</v>
      </c>
      <c r="H2234" s="81" t="s">
        <v>324</v>
      </c>
      <c r="I2234" s="81" t="s">
        <v>223</v>
      </c>
      <c r="J2234" s="81" t="s">
        <v>223</v>
      </c>
    </row>
    <row r="2235" spans="1:10" x14ac:dyDescent="0.2">
      <c r="A2235" s="79">
        <v>44774</v>
      </c>
      <c r="B2235" s="76">
        <v>44769</v>
      </c>
      <c r="C2235" s="80">
        <v>2</v>
      </c>
      <c r="D2235" s="81" t="s">
        <v>346</v>
      </c>
      <c r="E2235" s="81" t="s">
        <v>223</v>
      </c>
      <c r="F2235" s="81" t="s">
        <v>347</v>
      </c>
      <c r="G2235" s="81" t="s">
        <v>348</v>
      </c>
      <c r="H2235" s="81" t="s">
        <v>324</v>
      </c>
      <c r="I2235" s="81" t="s">
        <v>223</v>
      </c>
      <c r="J2235" s="81" t="s">
        <v>223</v>
      </c>
    </row>
    <row r="2236" spans="1:10" x14ac:dyDescent="0.2">
      <c r="A2236" s="79">
        <v>44774</v>
      </c>
      <c r="B2236" s="76">
        <v>44770</v>
      </c>
      <c r="C2236" s="80">
        <v>2</v>
      </c>
      <c r="D2236" s="81" t="s">
        <v>346</v>
      </c>
      <c r="E2236" s="81" t="s">
        <v>223</v>
      </c>
      <c r="F2236" s="81" t="s">
        <v>347</v>
      </c>
      <c r="G2236" s="81" t="s">
        <v>348</v>
      </c>
      <c r="H2236" s="81" t="s">
        <v>324</v>
      </c>
      <c r="I2236" s="81" t="s">
        <v>223</v>
      </c>
      <c r="J2236" s="81" t="s">
        <v>223</v>
      </c>
    </row>
    <row r="2237" spans="1:10" x14ac:dyDescent="0.2">
      <c r="A2237" s="79">
        <v>44774</v>
      </c>
      <c r="B2237" s="76">
        <v>44771</v>
      </c>
      <c r="C2237" s="80">
        <v>2</v>
      </c>
      <c r="D2237" s="81" t="s">
        <v>346</v>
      </c>
      <c r="E2237" s="81" t="s">
        <v>223</v>
      </c>
      <c r="F2237" s="81" t="s">
        <v>347</v>
      </c>
      <c r="G2237" s="81" t="s">
        <v>348</v>
      </c>
      <c r="H2237" s="81" t="s">
        <v>324</v>
      </c>
      <c r="I2237" s="81" t="s">
        <v>223</v>
      </c>
      <c r="J2237" s="81" t="s">
        <v>223</v>
      </c>
    </row>
    <row r="2238" spans="1:10" x14ac:dyDescent="0.2">
      <c r="A2238" s="79">
        <v>44778</v>
      </c>
      <c r="B2238" s="76">
        <v>44774</v>
      </c>
      <c r="C2238" s="80">
        <v>4</v>
      </c>
      <c r="D2238" s="81" t="s">
        <v>346</v>
      </c>
      <c r="E2238" s="81" t="s">
        <v>223</v>
      </c>
      <c r="F2238" s="81" t="s">
        <v>347</v>
      </c>
      <c r="G2238" s="81" t="s">
        <v>348</v>
      </c>
      <c r="H2238" s="81" t="s">
        <v>324</v>
      </c>
      <c r="I2238" s="81" t="s">
        <v>223</v>
      </c>
      <c r="J2238" s="81" t="s">
        <v>223</v>
      </c>
    </row>
    <row r="2239" spans="1:10" x14ac:dyDescent="0.2">
      <c r="A2239" s="79">
        <v>44778</v>
      </c>
      <c r="B2239" s="76">
        <v>44777</v>
      </c>
      <c r="C2239" s="80">
        <v>4</v>
      </c>
      <c r="D2239" s="81" t="s">
        <v>346</v>
      </c>
      <c r="E2239" s="81" t="s">
        <v>223</v>
      </c>
      <c r="F2239" s="81" t="s">
        <v>347</v>
      </c>
      <c r="G2239" s="81" t="s">
        <v>348</v>
      </c>
      <c r="H2239" s="81" t="s">
        <v>324</v>
      </c>
      <c r="I2239" s="81" t="s">
        <v>223</v>
      </c>
      <c r="J2239" s="81" t="s">
        <v>223</v>
      </c>
    </row>
    <row r="2240" spans="1:10" x14ac:dyDescent="0.2">
      <c r="A2240" s="79">
        <v>44678</v>
      </c>
      <c r="B2240" s="76">
        <v>44665</v>
      </c>
      <c r="C2240" s="80">
        <v>4</v>
      </c>
      <c r="D2240" s="81" t="s">
        <v>368</v>
      </c>
      <c r="E2240" s="81" t="s">
        <v>223</v>
      </c>
      <c r="F2240" s="81" t="s">
        <v>341</v>
      </c>
      <c r="G2240" s="81" t="s">
        <v>342</v>
      </c>
      <c r="H2240" s="81" t="s">
        <v>299</v>
      </c>
      <c r="I2240" s="81" t="s">
        <v>223</v>
      </c>
      <c r="J2240" s="81" t="s">
        <v>223</v>
      </c>
    </row>
    <row r="2241" spans="1:10" x14ac:dyDescent="0.2">
      <c r="A2241" s="79">
        <v>44678</v>
      </c>
      <c r="B2241" s="76">
        <v>44666</v>
      </c>
      <c r="C2241" s="80">
        <v>4</v>
      </c>
      <c r="D2241" s="81" t="s">
        <v>368</v>
      </c>
      <c r="E2241" s="81" t="s">
        <v>223</v>
      </c>
      <c r="F2241" s="81" t="s">
        <v>341</v>
      </c>
      <c r="G2241" s="81" t="s">
        <v>342</v>
      </c>
      <c r="H2241" s="81" t="s">
        <v>299</v>
      </c>
      <c r="I2241" s="81" t="s">
        <v>223</v>
      </c>
      <c r="J2241" s="81" t="s">
        <v>223</v>
      </c>
    </row>
    <row r="2242" spans="1:10" x14ac:dyDescent="0.2">
      <c r="A2242" s="79">
        <v>44686</v>
      </c>
      <c r="B2242" s="76">
        <v>44677</v>
      </c>
      <c r="C2242" s="80">
        <v>2</v>
      </c>
      <c r="D2242" s="81" t="s">
        <v>368</v>
      </c>
      <c r="E2242" s="81" t="s">
        <v>223</v>
      </c>
      <c r="F2242" s="81" t="s">
        <v>341</v>
      </c>
      <c r="G2242" s="81" t="s">
        <v>342</v>
      </c>
      <c r="H2242" s="81" t="s">
        <v>299</v>
      </c>
      <c r="I2242" s="81" t="s">
        <v>223</v>
      </c>
      <c r="J2242" s="81" t="s">
        <v>223</v>
      </c>
    </row>
    <row r="2243" spans="1:10" x14ac:dyDescent="0.2">
      <c r="A2243" s="79">
        <v>44686</v>
      </c>
      <c r="B2243" s="76">
        <v>44678</v>
      </c>
      <c r="C2243" s="80">
        <v>2</v>
      </c>
      <c r="D2243" s="81" t="s">
        <v>368</v>
      </c>
      <c r="E2243" s="81" t="s">
        <v>223</v>
      </c>
      <c r="F2243" s="81" t="s">
        <v>341</v>
      </c>
      <c r="G2243" s="81" t="s">
        <v>342</v>
      </c>
      <c r="H2243" s="81" t="s">
        <v>299</v>
      </c>
      <c r="I2243" s="81" t="s">
        <v>223</v>
      </c>
      <c r="J2243" s="81" t="s">
        <v>223</v>
      </c>
    </row>
    <row r="2244" spans="1:10" x14ac:dyDescent="0.2">
      <c r="A2244" s="79">
        <v>44686</v>
      </c>
      <c r="B2244" s="76">
        <v>44679</v>
      </c>
      <c r="C2244" s="80">
        <v>2</v>
      </c>
      <c r="D2244" s="81" t="s">
        <v>368</v>
      </c>
      <c r="E2244" s="81" t="s">
        <v>223</v>
      </c>
      <c r="F2244" s="81" t="s">
        <v>341</v>
      </c>
      <c r="G2244" s="81" t="s">
        <v>342</v>
      </c>
      <c r="H2244" s="81" t="s">
        <v>299</v>
      </c>
      <c r="I2244" s="81" t="s">
        <v>223</v>
      </c>
      <c r="J2244" s="81" t="s">
        <v>223</v>
      </c>
    </row>
    <row r="2245" spans="1:10" x14ac:dyDescent="0.2">
      <c r="A2245" s="79">
        <v>44686</v>
      </c>
      <c r="B2245" s="76">
        <v>44684</v>
      </c>
      <c r="C2245" s="80">
        <v>2</v>
      </c>
      <c r="D2245" s="81" t="s">
        <v>368</v>
      </c>
      <c r="E2245" s="81" t="s">
        <v>223</v>
      </c>
      <c r="F2245" s="81" t="s">
        <v>341</v>
      </c>
      <c r="G2245" s="81" t="s">
        <v>342</v>
      </c>
      <c r="H2245" s="81" t="s">
        <v>299</v>
      </c>
      <c r="I2245" s="81" t="s">
        <v>223</v>
      </c>
      <c r="J2245" s="81" t="s">
        <v>223</v>
      </c>
    </row>
    <row r="2246" spans="1:10" x14ac:dyDescent="0.2">
      <c r="A2246" s="79">
        <v>44687</v>
      </c>
      <c r="B2246" s="76">
        <v>44687</v>
      </c>
      <c r="C2246" s="80">
        <v>2</v>
      </c>
      <c r="D2246" s="81" t="s">
        <v>368</v>
      </c>
      <c r="E2246" s="81" t="s">
        <v>223</v>
      </c>
      <c r="F2246" s="81" t="s">
        <v>341</v>
      </c>
      <c r="G2246" s="81" t="s">
        <v>342</v>
      </c>
      <c r="H2246" s="81" t="s">
        <v>299</v>
      </c>
      <c r="I2246" s="81" t="s">
        <v>223</v>
      </c>
      <c r="J2246" s="81" t="s">
        <v>223</v>
      </c>
    </row>
    <row r="2247" spans="1:10" x14ac:dyDescent="0.2">
      <c r="A2247" s="79">
        <v>44749</v>
      </c>
      <c r="B2247" s="76">
        <v>44732</v>
      </c>
      <c r="C2247" s="80">
        <v>1</v>
      </c>
      <c r="D2247" s="81" t="s">
        <v>368</v>
      </c>
      <c r="E2247" s="81" t="s">
        <v>223</v>
      </c>
      <c r="F2247" s="81" t="s">
        <v>341</v>
      </c>
      <c r="G2247" s="81" t="s">
        <v>342</v>
      </c>
      <c r="H2247" s="81" t="s">
        <v>299</v>
      </c>
      <c r="I2247" s="81" t="s">
        <v>223</v>
      </c>
      <c r="J2247" s="81" t="s">
        <v>223</v>
      </c>
    </row>
    <row r="2248" spans="1:10" x14ac:dyDescent="0.2">
      <c r="A2248" s="79">
        <v>44753</v>
      </c>
      <c r="B2248" s="76">
        <v>44748</v>
      </c>
      <c r="C2248" s="80">
        <v>1</v>
      </c>
      <c r="D2248" s="81" t="s">
        <v>368</v>
      </c>
      <c r="E2248" s="81" t="s">
        <v>223</v>
      </c>
      <c r="F2248" s="81" t="s">
        <v>341</v>
      </c>
      <c r="G2248" s="81" t="s">
        <v>342</v>
      </c>
      <c r="H2248" s="81" t="s">
        <v>299</v>
      </c>
      <c r="I2248" s="81" t="s">
        <v>223</v>
      </c>
      <c r="J2248" s="81" t="s">
        <v>223</v>
      </c>
    </row>
    <row r="2249" spans="1:10" x14ac:dyDescent="0.2">
      <c r="A2249" s="79">
        <v>44753</v>
      </c>
      <c r="B2249" s="76">
        <v>44749</v>
      </c>
      <c r="C2249" s="80">
        <v>1</v>
      </c>
      <c r="D2249" s="81" t="s">
        <v>368</v>
      </c>
      <c r="E2249" s="81" t="s">
        <v>223</v>
      </c>
      <c r="F2249" s="81" t="s">
        <v>341</v>
      </c>
      <c r="G2249" s="81" t="s">
        <v>342</v>
      </c>
      <c r="H2249" s="81" t="s">
        <v>299</v>
      </c>
      <c r="I2249" s="81" t="s">
        <v>223</v>
      </c>
      <c r="J2249" s="81" t="s">
        <v>223</v>
      </c>
    </row>
    <row r="2250" spans="1:10" x14ac:dyDescent="0.2">
      <c r="A2250" s="79">
        <v>44754</v>
      </c>
      <c r="B2250" s="76">
        <v>44754</v>
      </c>
      <c r="C2250" s="80">
        <v>1</v>
      </c>
      <c r="D2250" s="81" t="s">
        <v>368</v>
      </c>
      <c r="E2250" s="81" t="s">
        <v>223</v>
      </c>
      <c r="F2250" s="81" t="s">
        <v>341</v>
      </c>
      <c r="G2250" s="81" t="s">
        <v>342</v>
      </c>
      <c r="H2250" s="81" t="s">
        <v>299</v>
      </c>
      <c r="I2250" s="81" t="s">
        <v>223</v>
      </c>
      <c r="J2250" s="81" t="s">
        <v>223</v>
      </c>
    </row>
    <row r="2251" spans="1:10" x14ac:dyDescent="0.2">
      <c r="A2251" s="79">
        <v>44756</v>
      </c>
      <c r="B2251" s="76">
        <v>44756</v>
      </c>
      <c r="C2251" s="80">
        <v>1</v>
      </c>
      <c r="D2251" s="81" t="s">
        <v>368</v>
      </c>
      <c r="E2251" s="81" t="s">
        <v>223</v>
      </c>
      <c r="F2251" s="81" t="s">
        <v>341</v>
      </c>
      <c r="G2251" s="81" t="s">
        <v>342</v>
      </c>
      <c r="H2251" s="81" t="s">
        <v>299</v>
      </c>
      <c r="I2251" s="81" t="s">
        <v>223</v>
      </c>
      <c r="J2251" s="81" t="s">
        <v>223</v>
      </c>
    </row>
    <row r="2252" spans="1:10" x14ac:dyDescent="0.2">
      <c r="A2252" s="79">
        <v>44776</v>
      </c>
      <c r="B2252" s="76">
        <v>44774</v>
      </c>
      <c r="C2252" s="80">
        <v>2</v>
      </c>
      <c r="D2252" s="81" t="s">
        <v>368</v>
      </c>
      <c r="E2252" s="81" t="s">
        <v>223</v>
      </c>
      <c r="F2252" s="81" t="s">
        <v>341</v>
      </c>
      <c r="G2252" s="81" t="s">
        <v>342</v>
      </c>
      <c r="H2252" s="81" t="s">
        <v>299</v>
      </c>
      <c r="I2252" s="81" t="s">
        <v>223</v>
      </c>
      <c r="J2252" s="81" t="s">
        <v>223</v>
      </c>
    </row>
    <row r="2253" spans="1:10" x14ac:dyDescent="0.2">
      <c r="A2253" s="79">
        <v>44776</v>
      </c>
      <c r="B2253" s="76">
        <v>44775</v>
      </c>
      <c r="C2253" s="80">
        <v>2</v>
      </c>
      <c r="D2253" s="81" t="s">
        <v>368</v>
      </c>
      <c r="E2253" s="81" t="s">
        <v>223</v>
      </c>
      <c r="F2253" s="81" t="s">
        <v>341</v>
      </c>
      <c r="G2253" s="81" t="s">
        <v>342</v>
      </c>
      <c r="H2253" s="81" t="s">
        <v>299</v>
      </c>
      <c r="I2253" s="81" t="s">
        <v>223</v>
      </c>
      <c r="J2253" s="81" t="s">
        <v>223</v>
      </c>
    </row>
    <row r="2254" spans="1:10" x14ac:dyDescent="0.2">
      <c r="A2254" s="79">
        <v>44776</v>
      </c>
      <c r="B2254" s="76">
        <v>44776</v>
      </c>
      <c r="C2254" s="80">
        <v>4</v>
      </c>
      <c r="D2254" s="81" t="s">
        <v>368</v>
      </c>
      <c r="E2254" s="81" t="s">
        <v>223</v>
      </c>
      <c r="F2254" s="81" t="s">
        <v>341</v>
      </c>
      <c r="G2254" s="81" t="s">
        <v>342</v>
      </c>
      <c r="H2254" s="81" t="s">
        <v>299</v>
      </c>
      <c r="I2254" s="81" t="s">
        <v>223</v>
      </c>
      <c r="J2254" s="81" t="s">
        <v>223</v>
      </c>
    </row>
    <row r="2255" spans="1:10" x14ac:dyDescent="0.2">
      <c r="A2255" s="79">
        <v>44778</v>
      </c>
      <c r="B2255" s="76">
        <v>44777</v>
      </c>
      <c r="C2255" s="80">
        <v>4</v>
      </c>
      <c r="D2255" s="81" t="s">
        <v>368</v>
      </c>
      <c r="E2255" s="81" t="s">
        <v>223</v>
      </c>
      <c r="F2255" s="81" t="s">
        <v>341</v>
      </c>
      <c r="G2255" s="81" t="s">
        <v>342</v>
      </c>
      <c r="H2255" s="81" t="s">
        <v>299</v>
      </c>
      <c r="I2255" s="81" t="s">
        <v>223</v>
      </c>
      <c r="J2255" s="81" t="s">
        <v>223</v>
      </c>
    </row>
    <row r="2256" spans="1:10" x14ac:dyDescent="0.2">
      <c r="A2256" s="79">
        <v>44778</v>
      </c>
      <c r="B2256" s="76">
        <v>44778</v>
      </c>
      <c r="C2256" s="80">
        <v>4</v>
      </c>
      <c r="D2256" s="81" t="s">
        <v>368</v>
      </c>
      <c r="E2256" s="81" t="s">
        <v>223</v>
      </c>
      <c r="F2256" s="81" t="s">
        <v>341</v>
      </c>
      <c r="G2256" s="81" t="s">
        <v>342</v>
      </c>
      <c r="H2256" s="81" t="s">
        <v>299</v>
      </c>
      <c r="I2256" s="81" t="s">
        <v>223</v>
      </c>
      <c r="J2256" s="81" t="s">
        <v>223</v>
      </c>
    </row>
    <row r="2257" spans="1:10" x14ac:dyDescent="0.2">
      <c r="A2257" s="79">
        <v>44782</v>
      </c>
      <c r="B2257" s="76">
        <v>44781</v>
      </c>
      <c r="C2257" s="80">
        <v>2</v>
      </c>
      <c r="D2257" s="81" t="s">
        <v>368</v>
      </c>
      <c r="E2257" s="81" t="s">
        <v>223</v>
      </c>
      <c r="F2257" s="81" t="s">
        <v>341</v>
      </c>
      <c r="G2257" s="81" t="s">
        <v>342</v>
      </c>
      <c r="H2257" s="81" t="s">
        <v>299</v>
      </c>
      <c r="I2257" s="81" t="s">
        <v>223</v>
      </c>
      <c r="J2257" s="81" t="s">
        <v>223</v>
      </c>
    </row>
    <row r="2258" spans="1:10" x14ac:dyDescent="0.2">
      <c r="A2258" s="79">
        <v>44782</v>
      </c>
      <c r="B2258" s="76">
        <v>44782</v>
      </c>
      <c r="C2258" s="80">
        <v>2</v>
      </c>
      <c r="D2258" s="81" t="s">
        <v>368</v>
      </c>
      <c r="E2258" s="81" t="s">
        <v>223</v>
      </c>
      <c r="F2258" s="81" t="s">
        <v>341</v>
      </c>
      <c r="G2258" s="81" t="s">
        <v>342</v>
      </c>
      <c r="H2258" s="81" t="s">
        <v>299</v>
      </c>
      <c r="I2258" s="81" t="s">
        <v>223</v>
      </c>
      <c r="J2258" s="81" t="s">
        <v>223</v>
      </c>
    </row>
    <row r="2259" spans="1:10" x14ac:dyDescent="0.2">
      <c r="A2259" s="79">
        <v>44784</v>
      </c>
      <c r="B2259" s="76">
        <v>44783</v>
      </c>
      <c r="C2259" s="80">
        <v>4</v>
      </c>
      <c r="D2259" s="81" t="s">
        <v>368</v>
      </c>
      <c r="E2259" s="81" t="s">
        <v>223</v>
      </c>
      <c r="F2259" s="81" t="s">
        <v>341</v>
      </c>
      <c r="G2259" s="81" t="s">
        <v>342</v>
      </c>
      <c r="H2259" s="81" t="s">
        <v>299</v>
      </c>
      <c r="I2259" s="81" t="s">
        <v>223</v>
      </c>
      <c r="J2259" s="81" t="s">
        <v>223</v>
      </c>
    </row>
    <row r="2260" spans="1:10" x14ac:dyDescent="0.2">
      <c r="A2260" s="79">
        <v>44784</v>
      </c>
      <c r="B2260" s="76">
        <v>44784</v>
      </c>
      <c r="C2260" s="80">
        <v>2</v>
      </c>
      <c r="D2260" s="81" t="s">
        <v>368</v>
      </c>
      <c r="E2260" s="81" t="s">
        <v>223</v>
      </c>
      <c r="F2260" s="81" t="s">
        <v>341</v>
      </c>
      <c r="G2260" s="81" t="s">
        <v>342</v>
      </c>
      <c r="H2260" s="81" t="s">
        <v>299</v>
      </c>
      <c r="I2260" s="81" t="s">
        <v>223</v>
      </c>
      <c r="J2260" s="81" t="s">
        <v>223</v>
      </c>
    </row>
    <row r="2261" spans="1:10" x14ac:dyDescent="0.2">
      <c r="A2261" s="79">
        <v>44785</v>
      </c>
      <c r="B2261" s="76">
        <v>44785</v>
      </c>
      <c r="C2261" s="80">
        <v>2</v>
      </c>
      <c r="D2261" s="81" t="s">
        <v>368</v>
      </c>
      <c r="E2261" s="81" t="s">
        <v>223</v>
      </c>
      <c r="F2261" s="81" t="s">
        <v>341</v>
      </c>
      <c r="G2261" s="81" t="s">
        <v>342</v>
      </c>
      <c r="H2261" s="81" t="s">
        <v>299</v>
      </c>
      <c r="I2261" s="81" t="s">
        <v>223</v>
      </c>
      <c r="J2261" s="81" t="s">
        <v>223</v>
      </c>
    </row>
    <row r="2262" spans="1:10" x14ac:dyDescent="0.2">
      <c r="A2262" s="79">
        <v>44796</v>
      </c>
      <c r="B2262" s="76">
        <v>44788</v>
      </c>
      <c r="C2262" s="80">
        <v>2</v>
      </c>
      <c r="D2262" s="81" t="s">
        <v>368</v>
      </c>
      <c r="E2262" s="81" t="s">
        <v>223</v>
      </c>
      <c r="F2262" s="81" t="s">
        <v>341</v>
      </c>
      <c r="G2262" s="81" t="s">
        <v>342</v>
      </c>
      <c r="H2262" s="81" t="s">
        <v>299</v>
      </c>
      <c r="I2262" s="81" t="s">
        <v>223</v>
      </c>
      <c r="J2262" s="81" t="s">
        <v>223</v>
      </c>
    </row>
    <row r="2263" spans="1:10" x14ac:dyDescent="0.2">
      <c r="A2263" s="79">
        <v>44796</v>
      </c>
      <c r="B2263" s="76">
        <v>44789</v>
      </c>
      <c r="C2263" s="80">
        <v>2</v>
      </c>
      <c r="D2263" s="81" t="s">
        <v>368</v>
      </c>
      <c r="E2263" s="81" t="s">
        <v>223</v>
      </c>
      <c r="F2263" s="81" t="s">
        <v>341</v>
      </c>
      <c r="G2263" s="81" t="s">
        <v>342</v>
      </c>
      <c r="H2263" s="81" t="s">
        <v>299</v>
      </c>
      <c r="I2263" s="81" t="s">
        <v>223</v>
      </c>
      <c r="J2263" s="81" t="s">
        <v>223</v>
      </c>
    </row>
    <row r="2264" spans="1:10" x14ac:dyDescent="0.2">
      <c r="A2264" s="79">
        <v>44796</v>
      </c>
      <c r="B2264" s="76">
        <v>44790</v>
      </c>
      <c r="C2264" s="80">
        <v>2</v>
      </c>
      <c r="D2264" s="81" t="s">
        <v>368</v>
      </c>
      <c r="E2264" s="81" t="s">
        <v>223</v>
      </c>
      <c r="F2264" s="81" t="s">
        <v>341</v>
      </c>
      <c r="G2264" s="81" t="s">
        <v>342</v>
      </c>
      <c r="H2264" s="81" t="s">
        <v>299</v>
      </c>
      <c r="I2264" s="81" t="s">
        <v>223</v>
      </c>
      <c r="J2264" s="81" t="s">
        <v>223</v>
      </c>
    </row>
    <row r="2265" spans="1:10" x14ac:dyDescent="0.2">
      <c r="A2265" s="79">
        <v>44796</v>
      </c>
      <c r="B2265" s="76">
        <v>44791</v>
      </c>
      <c r="C2265" s="80">
        <v>2</v>
      </c>
      <c r="D2265" s="81" t="s">
        <v>368</v>
      </c>
      <c r="E2265" s="81" t="s">
        <v>223</v>
      </c>
      <c r="F2265" s="81" t="s">
        <v>341</v>
      </c>
      <c r="G2265" s="81" t="s">
        <v>342</v>
      </c>
      <c r="H2265" s="81" t="s">
        <v>299</v>
      </c>
      <c r="I2265" s="81" t="s">
        <v>223</v>
      </c>
      <c r="J2265" s="81" t="s">
        <v>223</v>
      </c>
    </row>
    <row r="2266" spans="1:10" x14ac:dyDescent="0.2">
      <c r="A2266" s="79">
        <v>44715</v>
      </c>
      <c r="B2266" s="76">
        <v>44501</v>
      </c>
      <c r="C2266" s="80">
        <v>4</v>
      </c>
      <c r="D2266" s="81" t="s">
        <v>368</v>
      </c>
      <c r="E2266" s="81" t="s">
        <v>223</v>
      </c>
      <c r="F2266" s="81" t="s">
        <v>341</v>
      </c>
      <c r="G2266" s="81" t="s">
        <v>342</v>
      </c>
      <c r="H2266" s="81" t="s">
        <v>299</v>
      </c>
      <c r="I2266" s="81" t="s">
        <v>223</v>
      </c>
      <c r="J2266" s="81" t="s">
        <v>223</v>
      </c>
    </row>
    <row r="2267" spans="1:10" x14ac:dyDescent="0.2">
      <c r="A2267" s="79">
        <v>44715</v>
      </c>
      <c r="B2267" s="76">
        <v>44502</v>
      </c>
      <c r="C2267" s="80">
        <v>4</v>
      </c>
      <c r="D2267" s="81" t="s">
        <v>368</v>
      </c>
      <c r="E2267" s="81" t="s">
        <v>223</v>
      </c>
      <c r="F2267" s="81" t="s">
        <v>341</v>
      </c>
      <c r="G2267" s="81" t="s">
        <v>342</v>
      </c>
      <c r="H2267" s="81" t="s">
        <v>299</v>
      </c>
      <c r="I2267" s="81" t="s">
        <v>223</v>
      </c>
      <c r="J2267" s="81" t="s">
        <v>223</v>
      </c>
    </row>
    <row r="2268" spans="1:10" x14ac:dyDescent="0.2">
      <c r="A2268" s="79">
        <v>44715</v>
      </c>
      <c r="B2268" s="76">
        <v>44503</v>
      </c>
      <c r="C2268" s="80">
        <v>4</v>
      </c>
      <c r="D2268" s="81" t="s">
        <v>368</v>
      </c>
      <c r="E2268" s="81" t="s">
        <v>223</v>
      </c>
      <c r="F2268" s="81" t="s">
        <v>341</v>
      </c>
      <c r="G2268" s="81" t="s">
        <v>342</v>
      </c>
      <c r="H2268" s="81" t="s">
        <v>299</v>
      </c>
      <c r="I2268" s="81" t="s">
        <v>223</v>
      </c>
      <c r="J2268" s="81" t="s">
        <v>223</v>
      </c>
    </row>
    <row r="2269" spans="1:10" x14ac:dyDescent="0.2">
      <c r="A2269" s="79">
        <v>44715</v>
      </c>
      <c r="B2269" s="76">
        <v>44504</v>
      </c>
      <c r="C2269" s="80">
        <v>4</v>
      </c>
      <c r="D2269" s="81" t="s">
        <v>368</v>
      </c>
      <c r="E2269" s="81" t="s">
        <v>223</v>
      </c>
      <c r="F2269" s="81" t="s">
        <v>341</v>
      </c>
      <c r="G2269" s="81" t="s">
        <v>342</v>
      </c>
      <c r="H2269" s="81" t="s">
        <v>299</v>
      </c>
      <c r="I2269" s="81" t="s">
        <v>223</v>
      </c>
      <c r="J2269" s="81" t="s">
        <v>223</v>
      </c>
    </row>
    <row r="2270" spans="1:10" x14ac:dyDescent="0.2">
      <c r="A2270" s="79">
        <v>44715</v>
      </c>
      <c r="B2270" s="76">
        <v>44512</v>
      </c>
      <c r="C2270" s="80">
        <v>4</v>
      </c>
      <c r="D2270" s="81" t="s">
        <v>368</v>
      </c>
      <c r="E2270" s="81" t="s">
        <v>223</v>
      </c>
      <c r="F2270" s="81" t="s">
        <v>341</v>
      </c>
      <c r="G2270" s="81" t="s">
        <v>342</v>
      </c>
      <c r="H2270" s="81" t="s">
        <v>299</v>
      </c>
      <c r="I2270" s="81" t="s">
        <v>223</v>
      </c>
      <c r="J2270" s="81" t="s">
        <v>223</v>
      </c>
    </row>
    <row r="2271" spans="1:10" x14ac:dyDescent="0.2">
      <c r="A2271" s="79">
        <v>44715</v>
      </c>
      <c r="B2271" s="76">
        <v>44515</v>
      </c>
      <c r="C2271" s="80">
        <v>4</v>
      </c>
      <c r="D2271" s="81" t="s">
        <v>368</v>
      </c>
      <c r="E2271" s="81" t="s">
        <v>223</v>
      </c>
      <c r="F2271" s="81" t="s">
        <v>341</v>
      </c>
      <c r="G2271" s="81" t="s">
        <v>342</v>
      </c>
      <c r="H2271" s="81" t="s">
        <v>299</v>
      </c>
      <c r="I2271" s="81" t="s">
        <v>223</v>
      </c>
      <c r="J2271" s="81" t="s">
        <v>223</v>
      </c>
    </row>
    <row r="2272" spans="1:10" x14ac:dyDescent="0.2">
      <c r="A2272" s="79">
        <v>44715</v>
      </c>
      <c r="B2272" s="76">
        <v>44516</v>
      </c>
      <c r="C2272" s="80">
        <v>4</v>
      </c>
      <c r="D2272" s="81" t="s">
        <v>368</v>
      </c>
      <c r="E2272" s="81" t="s">
        <v>223</v>
      </c>
      <c r="F2272" s="81" t="s">
        <v>341</v>
      </c>
      <c r="G2272" s="81" t="s">
        <v>342</v>
      </c>
      <c r="H2272" s="81" t="s">
        <v>299</v>
      </c>
      <c r="I2272" s="81" t="s">
        <v>223</v>
      </c>
      <c r="J2272" s="81" t="s">
        <v>223</v>
      </c>
    </row>
    <row r="2273" spans="1:10" x14ac:dyDescent="0.2">
      <c r="A2273" s="79">
        <v>44715</v>
      </c>
      <c r="B2273" s="76">
        <v>44517</v>
      </c>
      <c r="C2273" s="80">
        <v>4</v>
      </c>
      <c r="D2273" s="81" t="s">
        <v>368</v>
      </c>
      <c r="E2273" s="81" t="s">
        <v>223</v>
      </c>
      <c r="F2273" s="81" t="s">
        <v>341</v>
      </c>
      <c r="G2273" s="81" t="s">
        <v>342</v>
      </c>
      <c r="H2273" s="81" t="s">
        <v>299</v>
      </c>
      <c r="I2273" s="81" t="s">
        <v>223</v>
      </c>
      <c r="J2273" s="81" t="s">
        <v>223</v>
      </c>
    </row>
    <row r="2274" spans="1:10" x14ac:dyDescent="0.2">
      <c r="A2274" s="79">
        <v>44715</v>
      </c>
      <c r="B2274" s="76">
        <v>44518</v>
      </c>
      <c r="C2274" s="80">
        <v>4</v>
      </c>
      <c r="D2274" s="81" t="s">
        <v>368</v>
      </c>
      <c r="E2274" s="81" t="s">
        <v>223</v>
      </c>
      <c r="F2274" s="81" t="s">
        <v>341</v>
      </c>
      <c r="G2274" s="81" t="s">
        <v>342</v>
      </c>
      <c r="H2274" s="81" t="s">
        <v>299</v>
      </c>
      <c r="I2274" s="81" t="s">
        <v>223</v>
      </c>
      <c r="J2274" s="81" t="s">
        <v>223</v>
      </c>
    </row>
    <row r="2275" spans="1:10" x14ac:dyDescent="0.2">
      <c r="A2275" s="79">
        <v>44715</v>
      </c>
      <c r="B2275" s="76">
        <v>44519</v>
      </c>
      <c r="C2275" s="80">
        <v>4</v>
      </c>
      <c r="D2275" s="81" t="s">
        <v>368</v>
      </c>
      <c r="E2275" s="81" t="s">
        <v>223</v>
      </c>
      <c r="F2275" s="81" t="s">
        <v>341</v>
      </c>
      <c r="G2275" s="81" t="s">
        <v>342</v>
      </c>
      <c r="H2275" s="81" t="s">
        <v>299</v>
      </c>
      <c r="I2275" s="81" t="s">
        <v>223</v>
      </c>
      <c r="J2275" s="81" t="s">
        <v>223</v>
      </c>
    </row>
    <row r="2276" spans="1:10" x14ac:dyDescent="0.2">
      <c r="A2276" s="79">
        <v>44715</v>
      </c>
      <c r="B2276" s="76">
        <v>44529</v>
      </c>
      <c r="C2276" s="80">
        <v>4</v>
      </c>
      <c r="D2276" s="81" t="s">
        <v>368</v>
      </c>
      <c r="E2276" s="81" t="s">
        <v>223</v>
      </c>
      <c r="F2276" s="81" t="s">
        <v>341</v>
      </c>
      <c r="G2276" s="81" t="s">
        <v>342</v>
      </c>
      <c r="H2276" s="81" t="s">
        <v>299</v>
      </c>
      <c r="I2276" s="81" t="s">
        <v>223</v>
      </c>
      <c r="J2276" s="81" t="s">
        <v>223</v>
      </c>
    </row>
    <row r="2277" spans="1:10" x14ac:dyDescent="0.2">
      <c r="A2277" s="79">
        <v>44715</v>
      </c>
      <c r="B2277" s="76">
        <v>44530</v>
      </c>
      <c r="C2277" s="80">
        <v>4</v>
      </c>
      <c r="D2277" s="81" t="s">
        <v>368</v>
      </c>
      <c r="E2277" s="81" t="s">
        <v>223</v>
      </c>
      <c r="F2277" s="81" t="s">
        <v>341</v>
      </c>
      <c r="G2277" s="81" t="s">
        <v>342</v>
      </c>
      <c r="H2277" s="81" t="s">
        <v>299</v>
      </c>
      <c r="I2277" s="81" t="s">
        <v>223</v>
      </c>
      <c r="J2277" s="81" t="s">
        <v>223</v>
      </c>
    </row>
    <row r="2278" spans="1:10" x14ac:dyDescent="0.2">
      <c r="A2278" s="79">
        <v>44715</v>
      </c>
      <c r="B2278" s="76">
        <v>44531</v>
      </c>
      <c r="C2278" s="80">
        <v>4</v>
      </c>
      <c r="D2278" s="81" t="s">
        <v>368</v>
      </c>
      <c r="E2278" s="81" t="s">
        <v>223</v>
      </c>
      <c r="F2278" s="81" t="s">
        <v>341</v>
      </c>
      <c r="G2278" s="81" t="s">
        <v>342</v>
      </c>
      <c r="H2278" s="81" t="s">
        <v>299</v>
      </c>
      <c r="I2278" s="81" t="s">
        <v>223</v>
      </c>
      <c r="J2278" s="81" t="s">
        <v>223</v>
      </c>
    </row>
    <row r="2279" spans="1:10" x14ac:dyDescent="0.2">
      <c r="A2279" s="79">
        <v>44715</v>
      </c>
      <c r="B2279" s="76">
        <v>44532</v>
      </c>
      <c r="C2279" s="80">
        <v>4</v>
      </c>
      <c r="D2279" s="81" t="s">
        <v>368</v>
      </c>
      <c r="E2279" s="81" t="s">
        <v>223</v>
      </c>
      <c r="F2279" s="81" t="s">
        <v>341</v>
      </c>
      <c r="G2279" s="81" t="s">
        <v>342</v>
      </c>
      <c r="H2279" s="81" t="s">
        <v>299</v>
      </c>
      <c r="I2279" s="81" t="s">
        <v>223</v>
      </c>
      <c r="J2279" s="81" t="s">
        <v>223</v>
      </c>
    </row>
    <row r="2280" spans="1:10" x14ac:dyDescent="0.2">
      <c r="A2280" s="79">
        <v>44715</v>
      </c>
      <c r="B2280" s="76">
        <v>44533</v>
      </c>
      <c r="C2280" s="80">
        <v>4</v>
      </c>
      <c r="D2280" s="81" t="s">
        <v>368</v>
      </c>
      <c r="E2280" s="81" t="s">
        <v>223</v>
      </c>
      <c r="F2280" s="81" t="s">
        <v>341</v>
      </c>
      <c r="G2280" s="81" t="s">
        <v>342</v>
      </c>
      <c r="H2280" s="81" t="s">
        <v>299</v>
      </c>
      <c r="I2280" s="81" t="s">
        <v>223</v>
      </c>
      <c r="J2280" s="81" t="s">
        <v>223</v>
      </c>
    </row>
    <row r="2281" spans="1:10" x14ac:dyDescent="0.2">
      <c r="A2281" s="79">
        <v>44715</v>
      </c>
      <c r="B2281" s="76">
        <v>44536</v>
      </c>
      <c r="C2281" s="80">
        <v>4</v>
      </c>
      <c r="D2281" s="81" t="s">
        <v>368</v>
      </c>
      <c r="E2281" s="81" t="s">
        <v>223</v>
      </c>
      <c r="F2281" s="81" t="s">
        <v>341</v>
      </c>
      <c r="G2281" s="81" t="s">
        <v>342</v>
      </c>
      <c r="H2281" s="81" t="s">
        <v>299</v>
      </c>
      <c r="I2281" s="81" t="s">
        <v>223</v>
      </c>
      <c r="J2281" s="81" t="s">
        <v>223</v>
      </c>
    </row>
    <row r="2282" spans="1:10" x14ac:dyDescent="0.2">
      <c r="A2282" s="79">
        <v>44715</v>
      </c>
      <c r="B2282" s="76">
        <v>44544</v>
      </c>
      <c r="C2282" s="80">
        <v>4</v>
      </c>
      <c r="D2282" s="81" t="s">
        <v>368</v>
      </c>
      <c r="E2282" s="81" t="s">
        <v>223</v>
      </c>
      <c r="F2282" s="81" t="s">
        <v>341</v>
      </c>
      <c r="G2282" s="81" t="s">
        <v>342</v>
      </c>
      <c r="H2282" s="81" t="s">
        <v>299</v>
      </c>
      <c r="I2282" s="81" t="s">
        <v>223</v>
      </c>
      <c r="J2282" s="81" t="s">
        <v>223</v>
      </c>
    </row>
    <row r="2283" spans="1:10" x14ac:dyDescent="0.2">
      <c r="A2283" s="79">
        <v>44715</v>
      </c>
      <c r="B2283" s="76">
        <v>44545</v>
      </c>
      <c r="C2283" s="80">
        <v>4</v>
      </c>
      <c r="D2283" s="81" t="s">
        <v>368</v>
      </c>
      <c r="E2283" s="81" t="s">
        <v>223</v>
      </c>
      <c r="F2283" s="81" t="s">
        <v>341</v>
      </c>
      <c r="G2283" s="81" t="s">
        <v>342</v>
      </c>
      <c r="H2283" s="81" t="s">
        <v>299</v>
      </c>
      <c r="I2283" s="81" t="s">
        <v>223</v>
      </c>
      <c r="J2283" s="81" t="s">
        <v>223</v>
      </c>
    </row>
    <row r="2284" spans="1:10" x14ac:dyDescent="0.2">
      <c r="A2284" s="79">
        <v>44715</v>
      </c>
      <c r="B2284" s="76">
        <v>44558</v>
      </c>
      <c r="C2284" s="80">
        <v>4</v>
      </c>
      <c r="D2284" s="81" t="s">
        <v>368</v>
      </c>
      <c r="E2284" s="81" t="s">
        <v>223</v>
      </c>
      <c r="F2284" s="81" t="s">
        <v>341</v>
      </c>
      <c r="G2284" s="81" t="s">
        <v>342</v>
      </c>
      <c r="H2284" s="81" t="s">
        <v>299</v>
      </c>
      <c r="I2284" s="81" t="s">
        <v>223</v>
      </c>
      <c r="J2284" s="81" t="s">
        <v>223</v>
      </c>
    </row>
    <row r="2285" spans="1:10" x14ac:dyDescent="0.2">
      <c r="A2285" s="79">
        <v>44715</v>
      </c>
      <c r="B2285" s="76">
        <v>44559</v>
      </c>
      <c r="C2285" s="80">
        <v>4</v>
      </c>
      <c r="D2285" s="81" t="s">
        <v>368</v>
      </c>
      <c r="E2285" s="81" t="s">
        <v>223</v>
      </c>
      <c r="F2285" s="81" t="s">
        <v>341</v>
      </c>
      <c r="G2285" s="81" t="s">
        <v>342</v>
      </c>
      <c r="H2285" s="81" t="s">
        <v>299</v>
      </c>
      <c r="I2285" s="81" t="s">
        <v>223</v>
      </c>
      <c r="J2285" s="81" t="s">
        <v>223</v>
      </c>
    </row>
    <row r="2286" spans="1:10" x14ac:dyDescent="0.2">
      <c r="A2286" s="79">
        <v>44715</v>
      </c>
      <c r="B2286" s="76">
        <v>44560</v>
      </c>
      <c r="C2286" s="80">
        <v>4</v>
      </c>
      <c r="D2286" s="81" t="s">
        <v>368</v>
      </c>
      <c r="E2286" s="81" t="s">
        <v>223</v>
      </c>
      <c r="F2286" s="81" t="s">
        <v>341</v>
      </c>
      <c r="G2286" s="81" t="s">
        <v>342</v>
      </c>
      <c r="H2286" s="81" t="s">
        <v>299</v>
      </c>
      <c r="I2286" s="81" t="s">
        <v>223</v>
      </c>
      <c r="J2286" s="81" t="s">
        <v>223</v>
      </c>
    </row>
    <row r="2287" spans="1:10" x14ac:dyDescent="0.2">
      <c r="A2287" s="79">
        <v>44715</v>
      </c>
      <c r="B2287" s="76">
        <v>44564</v>
      </c>
      <c r="C2287" s="80">
        <v>4</v>
      </c>
      <c r="D2287" s="81" t="s">
        <v>368</v>
      </c>
      <c r="E2287" s="81" t="s">
        <v>223</v>
      </c>
      <c r="F2287" s="81" t="s">
        <v>341</v>
      </c>
      <c r="G2287" s="81" t="s">
        <v>342</v>
      </c>
      <c r="H2287" s="81" t="s">
        <v>299</v>
      </c>
      <c r="I2287" s="81" t="s">
        <v>223</v>
      </c>
      <c r="J2287" s="81" t="s">
        <v>223</v>
      </c>
    </row>
    <row r="2288" spans="1:10" x14ac:dyDescent="0.2">
      <c r="A2288" s="79">
        <v>44715</v>
      </c>
      <c r="B2288" s="76">
        <v>44565</v>
      </c>
      <c r="C2288" s="80">
        <v>4</v>
      </c>
      <c r="D2288" s="81" t="s">
        <v>368</v>
      </c>
      <c r="E2288" s="81" t="s">
        <v>223</v>
      </c>
      <c r="F2288" s="81" t="s">
        <v>341</v>
      </c>
      <c r="G2288" s="81" t="s">
        <v>342</v>
      </c>
      <c r="H2288" s="81" t="s">
        <v>299</v>
      </c>
      <c r="I2288" s="81" t="s">
        <v>223</v>
      </c>
      <c r="J2288" s="81" t="s">
        <v>223</v>
      </c>
    </row>
    <row r="2289" spans="1:10" x14ac:dyDescent="0.2">
      <c r="A2289" s="79">
        <v>44715</v>
      </c>
      <c r="B2289" s="76">
        <v>44566</v>
      </c>
      <c r="C2289" s="80">
        <v>4</v>
      </c>
      <c r="D2289" s="81" t="s">
        <v>368</v>
      </c>
      <c r="E2289" s="81" t="s">
        <v>223</v>
      </c>
      <c r="F2289" s="81" t="s">
        <v>341</v>
      </c>
      <c r="G2289" s="81" t="s">
        <v>342</v>
      </c>
      <c r="H2289" s="81" t="s">
        <v>299</v>
      </c>
      <c r="I2289" s="81" t="s">
        <v>223</v>
      </c>
      <c r="J2289" s="81" t="s">
        <v>223</v>
      </c>
    </row>
    <row r="2290" spans="1:10" x14ac:dyDescent="0.2">
      <c r="A2290" s="79">
        <v>44715</v>
      </c>
      <c r="B2290" s="76">
        <v>44567</v>
      </c>
      <c r="C2290" s="80">
        <v>4</v>
      </c>
      <c r="D2290" s="81" t="s">
        <v>368</v>
      </c>
      <c r="E2290" s="81" t="s">
        <v>223</v>
      </c>
      <c r="F2290" s="81" t="s">
        <v>341</v>
      </c>
      <c r="G2290" s="81" t="s">
        <v>342</v>
      </c>
      <c r="H2290" s="81" t="s">
        <v>299</v>
      </c>
      <c r="I2290" s="81" t="s">
        <v>223</v>
      </c>
      <c r="J2290" s="81" t="s">
        <v>223</v>
      </c>
    </row>
    <row r="2291" spans="1:10" x14ac:dyDescent="0.2">
      <c r="A2291" s="79">
        <v>44715</v>
      </c>
      <c r="B2291" s="76">
        <v>44575</v>
      </c>
      <c r="C2291" s="80">
        <v>4</v>
      </c>
      <c r="D2291" s="81" t="s">
        <v>368</v>
      </c>
      <c r="E2291" s="81" t="s">
        <v>223</v>
      </c>
      <c r="F2291" s="81" t="s">
        <v>341</v>
      </c>
      <c r="G2291" s="81" t="s">
        <v>342</v>
      </c>
      <c r="H2291" s="81" t="s">
        <v>299</v>
      </c>
      <c r="I2291" s="81" t="s">
        <v>223</v>
      </c>
      <c r="J2291" s="81" t="s">
        <v>223</v>
      </c>
    </row>
    <row r="2292" spans="1:10" x14ac:dyDescent="0.2">
      <c r="A2292" s="79">
        <v>44715</v>
      </c>
      <c r="B2292" s="76">
        <v>44579</v>
      </c>
      <c r="C2292" s="80">
        <v>4</v>
      </c>
      <c r="D2292" s="81" t="s">
        <v>368</v>
      </c>
      <c r="E2292" s="81" t="s">
        <v>223</v>
      </c>
      <c r="F2292" s="81" t="s">
        <v>341</v>
      </c>
      <c r="G2292" s="81" t="s">
        <v>342</v>
      </c>
      <c r="H2292" s="81" t="s">
        <v>299</v>
      </c>
      <c r="I2292" s="81" t="s">
        <v>223</v>
      </c>
      <c r="J2292" s="81" t="s">
        <v>223</v>
      </c>
    </row>
    <row r="2293" spans="1:10" x14ac:dyDescent="0.2">
      <c r="A2293" s="79">
        <v>44715</v>
      </c>
      <c r="B2293" s="76">
        <v>44580</v>
      </c>
      <c r="C2293" s="80">
        <v>4</v>
      </c>
      <c r="D2293" s="81" t="s">
        <v>368</v>
      </c>
      <c r="E2293" s="81" t="s">
        <v>223</v>
      </c>
      <c r="F2293" s="81" t="s">
        <v>341</v>
      </c>
      <c r="G2293" s="81" t="s">
        <v>342</v>
      </c>
      <c r="H2293" s="81" t="s">
        <v>299</v>
      </c>
      <c r="I2293" s="81" t="s">
        <v>223</v>
      </c>
      <c r="J2293" s="81" t="s">
        <v>223</v>
      </c>
    </row>
    <row r="2294" spans="1:10" x14ac:dyDescent="0.2">
      <c r="A2294" s="79">
        <v>44715</v>
      </c>
      <c r="B2294" s="76">
        <v>44581</v>
      </c>
      <c r="C2294" s="80">
        <v>4</v>
      </c>
      <c r="D2294" s="81" t="s">
        <v>368</v>
      </c>
      <c r="E2294" s="81" t="s">
        <v>223</v>
      </c>
      <c r="F2294" s="81" t="s">
        <v>341</v>
      </c>
      <c r="G2294" s="81" t="s">
        <v>342</v>
      </c>
      <c r="H2294" s="81" t="s">
        <v>299</v>
      </c>
      <c r="I2294" s="81" t="s">
        <v>223</v>
      </c>
      <c r="J2294" s="81" t="s">
        <v>223</v>
      </c>
    </row>
    <row r="2295" spans="1:10" x14ac:dyDescent="0.2">
      <c r="A2295" s="79">
        <v>44715</v>
      </c>
      <c r="B2295" s="76">
        <v>44582</v>
      </c>
      <c r="C2295" s="80">
        <v>4</v>
      </c>
      <c r="D2295" s="81" t="s">
        <v>368</v>
      </c>
      <c r="E2295" s="81" t="s">
        <v>223</v>
      </c>
      <c r="F2295" s="81" t="s">
        <v>341</v>
      </c>
      <c r="G2295" s="81" t="s">
        <v>342</v>
      </c>
      <c r="H2295" s="81" t="s">
        <v>299</v>
      </c>
      <c r="I2295" s="81" t="s">
        <v>223</v>
      </c>
      <c r="J2295" s="81" t="s">
        <v>223</v>
      </c>
    </row>
    <row r="2296" spans="1:10" x14ac:dyDescent="0.2">
      <c r="A2296" s="79">
        <v>44715</v>
      </c>
      <c r="B2296" s="76">
        <v>44585</v>
      </c>
      <c r="C2296" s="80">
        <v>4</v>
      </c>
      <c r="D2296" s="81" t="s">
        <v>368</v>
      </c>
      <c r="E2296" s="81" t="s">
        <v>223</v>
      </c>
      <c r="F2296" s="81" t="s">
        <v>341</v>
      </c>
      <c r="G2296" s="81" t="s">
        <v>342</v>
      </c>
      <c r="H2296" s="81" t="s">
        <v>299</v>
      </c>
      <c r="I2296" s="81" t="s">
        <v>223</v>
      </c>
      <c r="J2296" s="81" t="s">
        <v>223</v>
      </c>
    </row>
    <row r="2297" spans="1:10" x14ac:dyDescent="0.2">
      <c r="A2297" s="79">
        <v>44715</v>
      </c>
      <c r="B2297" s="76">
        <v>44586</v>
      </c>
      <c r="C2297" s="80">
        <v>4</v>
      </c>
      <c r="D2297" s="81" t="s">
        <v>368</v>
      </c>
      <c r="E2297" s="81" t="s">
        <v>223</v>
      </c>
      <c r="F2297" s="81" t="s">
        <v>341</v>
      </c>
      <c r="G2297" s="81" t="s">
        <v>342</v>
      </c>
      <c r="H2297" s="81" t="s">
        <v>299</v>
      </c>
      <c r="I2297" s="81" t="s">
        <v>223</v>
      </c>
      <c r="J2297" s="81" t="s">
        <v>223</v>
      </c>
    </row>
    <row r="2298" spans="1:10" x14ac:dyDescent="0.2">
      <c r="A2298" s="79">
        <v>44715</v>
      </c>
      <c r="B2298" s="76">
        <v>44587</v>
      </c>
      <c r="C2298" s="80">
        <v>4</v>
      </c>
      <c r="D2298" s="81" t="s">
        <v>368</v>
      </c>
      <c r="E2298" s="81" t="s">
        <v>223</v>
      </c>
      <c r="F2298" s="81" t="s">
        <v>341</v>
      </c>
      <c r="G2298" s="81" t="s">
        <v>342</v>
      </c>
      <c r="H2298" s="81" t="s">
        <v>299</v>
      </c>
      <c r="I2298" s="81" t="s">
        <v>223</v>
      </c>
      <c r="J2298" s="81" t="s">
        <v>223</v>
      </c>
    </row>
    <row r="2299" spans="1:10" x14ac:dyDescent="0.2">
      <c r="A2299" s="79">
        <v>44715</v>
      </c>
      <c r="B2299" s="76">
        <v>44588</v>
      </c>
      <c r="C2299" s="80">
        <v>4</v>
      </c>
      <c r="D2299" s="81" t="s">
        <v>368</v>
      </c>
      <c r="E2299" s="81" t="s">
        <v>223</v>
      </c>
      <c r="F2299" s="81" t="s">
        <v>341</v>
      </c>
      <c r="G2299" s="81" t="s">
        <v>342</v>
      </c>
      <c r="H2299" s="81" t="s">
        <v>299</v>
      </c>
      <c r="I2299" s="81" t="s">
        <v>223</v>
      </c>
      <c r="J2299" s="81" t="s">
        <v>223</v>
      </c>
    </row>
    <row r="2300" spans="1:10" x14ac:dyDescent="0.2">
      <c r="A2300" s="79">
        <v>44715</v>
      </c>
      <c r="B2300" s="76">
        <v>44589</v>
      </c>
      <c r="C2300" s="80">
        <v>4</v>
      </c>
      <c r="D2300" s="81" t="s">
        <v>368</v>
      </c>
      <c r="E2300" s="81" t="s">
        <v>223</v>
      </c>
      <c r="F2300" s="81" t="s">
        <v>341</v>
      </c>
      <c r="G2300" s="81" t="s">
        <v>342</v>
      </c>
      <c r="H2300" s="81" t="s">
        <v>299</v>
      </c>
      <c r="I2300" s="81" t="s">
        <v>223</v>
      </c>
      <c r="J2300" s="81" t="s">
        <v>223</v>
      </c>
    </row>
    <row r="2301" spans="1:10" x14ac:dyDescent="0.2">
      <c r="A2301" s="79">
        <v>44715</v>
      </c>
      <c r="B2301" s="76">
        <v>44592</v>
      </c>
      <c r="C2301" s="80">
        <v>4</v>
      </c>
      <c r="D2301" s="81" t="s">
        <v>368</v>
      </c>
      <c r="E2301" s="81" t="s">
        <v>223</v>
      </c>
      <c r="F2301" s="81" t="s">
        <v>341</v>
      </c>
      <c r="G2301" s="81" t="s">
        <v>342</v>
      </c>
      <c r="H2301" s="81" t="s">
        <v>299</v>
      </c>
      <c r="I2301" s="81" t="s">
        <v>223</v>
      </c>
      <c r="J2301" s="81" t="s">
        <v>223</v>
      </c>
    </row>
    <row r="2302" spans="1:10" x14ac:dyDescent="0.2">
      <c r="A2302" s="79">
        <v>44715</v>
      </c>
      <c r="B2302" s="76">
        <v>44593</v>
      </c>
      <c r="C2302" s="80">
        <v>4</v>
      </c>
      <c r="D2302" s="81" t="s">
        <v>368</v>
      </c>
      <c r="E2302" s="81" t="s">
        <v>223</v>
      </c>
      <c r="F2302" s="81" t="s">
        <v>341</v>
      </c>
      <c r="G2302" s="81" t="s">
        <v>342</v>
      </c>
      <c r="H2302" s="81" t="s">
        <v>299</v>
      </c>
      <c r="I2302" s="81" t="s">
        <v>223</v>
      </c>
      <c r="J2302" s="81" t="s">
        <v>223</v>
      </c>
    </row>
    <row r="2303" spans="1:10" x14ac:dyDescent="0.2">
      <c r="A2303" s="79">
        <v>44715</v>
      </c>
      <c r="B2303" s="76">
        <v>44594</v>
      </c>
      <c r="C2303" s="80">
        <v>4</v>
      </c>
      <c r="D2303" s="81" t="s">
        <v>368</v>
      </c>
      <c r="E2303" s="81" t="s">
        <v>223</v>
      </c>
      <c r="F2303" s="81" t="s">
        <v>341</v>
      </c>
      <c r="G2303" s="81" t="s">
        <v>342</v>
      </c>
      <c r="H2303" s="81" t="s">
        <v>299</v>
      </c>
      <c r="I2303" s="81" t="s">
        <v>223</v>
      </c>
      <c r="J2303" s="81" t="s">
        <v>223</v>
      </c>
    </row>
    <row r="2304" spans="1:10" x14ac:dyDescent="0.2">
      <c r="A2304" s="79">
        <v>44715</v>
      </c>
      <c r="B2304" s="76">
        <v>44595</v>
      </c>
      <c r="C2304" s="80">
        <v>4</v>
      </c>
      <c r="D2304" s="81" t="s">
        <v>368</v>
      </c>
      <c r="E2304" s="81" t="s">
        <v>223</v>
      </c>
      <c r="F2304" s="81" t="s">
        <v>341</v>
      </c>
      <c r="G2304" s="81" t="s">
        <v>342</v>
      </c>
      <c r="H2304" s="81" t="s">
        <v>299</v>
      </c>
      <c r="I2304" s="81" t="s">
        <v>223</v>
      </c>
      <c r="J2304" s="81" t="s">
        <v>223</v>
      </c>
    </row>
    <row r="2305" spans="1:10" x14ac:dyDescent="0.2">
      <c r="A2305" s="79">
        <v>44715</v>
      </c>
      <c r="B2305" s="76">
        <v>44596</v>
      </c>
      <c r="C2305" s="80">
        <v>4</v>
      </c>
      <c r="D2305" s="81" t="s">
        <v>368</v>
      </c>
      <c r="E2305" s="81" t="s">
        <v>223</v>
      </c>
      <c r="F2305" s="81" t="s">
        <v>341</v>
      </c>
      <c r="G2305" s="81" t="s">
        <v>342</v>
      </c>
      <c r="H2305" s="81" t="s">
        <v>299</v>
      </c>
      <c r="I2305" s="81" t="s">
        <v>223</v>
      </c>
      <c r="J2305" s="81" t="s">
        <v>223</v>
      </c>
    </row>
    <row r="2306" spans="1:10" x14ac:dyDescent="0.2">
      <c r="A2306" s="79">
        <v>44715</v>
      </c>
      <c r="B2306" s="76">
        <v>44606</v>
      </c>
      <c r="C2306" s="80">
        <v>4</v>
      </c>
      <c r="D2306" s="81" t="s">
        <v>368</v>
      </c>
      <c r="E2306" s="81" t="s">
        <v>223</v>
      </c>
      <c r="F2306" s="81" t="s">
        <v>341</v>
      </c>
      <c r="G2306" s="81" t="s">
        <v>342</v>
      </c>
      <c r="H2306" s="81" t="s">
        <v>299</v>
      </c>
      <c r="I2306" s="81" t="s">
        <v>223</v>
      </c>
      <c r="J2306" s="81" t="s">
        <v>223</v>
      </c>
    </row>
    <row r="2307" spans="1:10" x14ac:dyDescent="0.2">
      <c r="A2307" s="79">
        <v>44715</v>
      </c>
      <c r="B2307" s="76">
        <v>44607</v>
      </c>
      <c r="C2307" s="80">
        <v>4</v>
      </c>
      <c r="D2307" s="81" t="s">
        <v>368</v>
      </c>
      <c r="E2307" s="81" t="s">
        <v>223</v>
      </c>
      <c r="F2307" s="81" t="s">
        <v>341</v>
      </c>
      <c r="G2307" s="81" t="s">
        <v>342</v>
      </c>
      <c r="H2307" s="81" t="s">
        <v>299</v>
      </c>
      <c r="I2307" s="81" t="s">
        <v>223</v>
      </c>
      <c r="J2307" s="81" t="s">
        <v>223</v>
      </c>
    </row>
    <row r="2308" spans="1:10" x14ac:dyDescent="0.2">
      <c r="A2308" s="79">
        <v>44715</v>
      </c>
      <c r="B2308" s="76">
        <v>44608</v>
      </c>
      <c r="C2308" s="80">
        <v>4</v>
      </c>
      <c r="D2308" s="81" t="s">
        <v>368</v>
      </c>
      <c r="E2308" s="81" t="s">
        <v>223</v>
      </c>
      <c r="F2308" s="81" t="s">
        <v>341</v>
      </c>
      <c r="G2308" s="81" t="s">
        <v>342</v>
      </c>
      <c r="H2308" s="81" t="s">
        <v>299</v>
      </c>
      <c r="I2308" s="81" t="s">
        <v>223</v>
      </c>
      <c r="J2308" s="81" t="s">
        <v>223</v>
      </c>
    </row>
    <row r="2309" spans="1:10" x14ac:dyDescent="0.2">
      <c r="A2309" s="79">
        <v>44715</v>
      </c>
      <c r="B2309" s="76">
        <v>44609</v>
      </c>
      <c r="C2309" s="80">
        <v>4</v>
      </c>
      <c r="D2309" s="81" t="s">
        <v>368</v>
      </c>
      <c r="E2309" s="81" t="s">
        <v>223</v>
      </c>
      <c r="F2309" s="81" t="s">
        <v>341</v>
      </c>
      <c r="G2309" s="81" t="s">
        <v>342</v>
      </c>
      <c r="H2309" s="81" t="s">
        <v>299</v>
      </c>
      <c r="I2309" s="81" t="s">
        <v>223</v>
      </c>
      <c r="J2309" s="81" t="s">
        <v>223</v>
      </c>
    </row>
    <row r="2310" spans="1:10" x14ac:dyDescent="0.2">
      <c r="A2310" s="79">
        <v>44715</v>
      </c>
      <c r="B2310" s="76">
        <v>44610</v>
      </c>
      <c r="C2310" s="80">
        <v>4</v>
      </c>
      <c r="D2310" s="81" t="s">
        <v>368</v>
      </c>
      <c r="E2310" s="81" t="s">
        <v>223</v>
      </c>
      <c r="F2310" s="81" t="s">
        <v>341</v>
      </c>
      <c r="G2310" s="81" t="s">
        <v>342</v>
      </c>
      <c r="H2310" s="81" t="s">
        <v>299</v>
      </c>
      <c r="I2310" s="81" t="s">
        <v>223</v>
      </c>
      <c r="J2310" s="81" t="s">
        <v>223</v>
      </c>
    </row>
    <row r="2311" spans="1:10" x14ac:dyDescent="0.2">
      <c r="A2311" s="79">
        <v>44715</v>
      </c>
      <c r="B2311" s="76">
        <v>44613</v>
      </c>
      <c r="C2311" s="80">
        <v>4</v>
      </c>
      <c r="D2311" s="81" t="s">
        <v>368</v>
      </c>
      <c r="E2311" s="81" t="s">
        <v>223</v>
      </c>
      <c r="F2311" s="81" t="s">
        <v>341</v>
      </c>
      <c r="G2311" s="81" t="s">
        <v>342</v>
      </c>
      <c r="H2311" s="81" t="s">
        <v>299</v>
      </c>
      <c r="I2311" s="81" t="s">
        <v>223</v>
      </c>
      <c r="J2311" s="81" t="s">
        <v>223</v>
      </c>
    </row>
    <row r="2312" spans="1:10" x14ac:dyDescent="0.2">
      <c r="A2312" s="79">
        <v>44715</v>
      </c>
      <c r="B2312" s="76">
        <v>44614</v>
      </c>
      <c r="C2312" s="80">
        <v>4</v>
      </c>
      <c r="D2312" s="81" t="s">
        <v>368</v>
      </c>
      <c r="E2312" s="81" t="s">
        <v>223</v>
      </c>
      <c r="F2312" s="81" t="s">
        <v>341</v>
      </c>
      <c r="G2312" s="81" t="s">
        <v>342</v>
      </c>
      <c r="H2312" s="81" t="s">
        <v>299</v>
      </c>
      <c r="I2312" s="81" t="s">
        <v>223</v>
      </c>
      <c r="J2312" s="81" t="s">
        <v>223</v>
      </c>
    </row>
    <row r="2313" spans="1:10" x14ac:dyDescent="0.2">
      <c r="A2313" s="79">
        <v>44715</v>
      </c>
      <c r="B2313" s="76">
        <v>44615</v>
      </c>
      <c r="C2313" s="80">
        <v>4</v>
      </c>
      <c r="D2313" s="81" t="s">
        <v>368</v>
      </c>
      <c r="E2313" s="81" t="s">
        <v>223</v>
      </c>
      <c r="F2313" s="81" t="s">
        <v>341</v>
      </c>
      <c r="G2313" s="81" t="s">
        <v>342</v>
      </c>
      <c r="H2313" s="81" t="s">
        <v>299</v>
      </c>
      <c r="I2313" s="81" t="s">
        <v>223</v>
      </c>
      <c r="J2313" s="81" t="s">
        <v>223</v>
      </c>
    </row>
    <row r="2314" spans="1:10" x14ac:dyDescent="0.2">
      <c r="A2314" s="79">
        <v>44715</v>
      </c>
      <c r="B2314" s="76">
        <v>44616</v>
      </c>
      <c r="C2314" s="80">
        <v>4</v>
      </c>
      <c r="D2314" s="81" t="s">
        <v>368</v>
      </c>
      <c r="E2314" s="81" t="s">
        <v>223</v>
      </c>
      <c r="F2314" s="81" t="s">
        <v>341</v>
      </c>
      <c r="G2314" s="81" t="s">
        <v>342</v>
      </c>
      <c r="H2314" s="81" t="s">
        <v>299</v>
      </c>
      <c r="I2314" s="81" t="s">
        <v>223</v>
      </c>
      <c r="J2314" s="81" t="s">
        <v>223</v>
      </c>
    </row>
    <row r="2315" spans="1:10" x14ac:dyDescent="0.2">
      <c r="A2315" s="79">
        <v>44715</v>
      </c>
      <c r="B2315" s="76">
        <v>44617</v>
      </c>
      <c r="C2315" s="80">
        <v>4</v>
      </c>
      <c r="D2315" s="81" t="s">
        <v>368</v>
      </c>
      <c r="E2315" s="81" t="s">
        <v>223</v>
      </c>
      <c r="F2315" s="81" t="s">
        <v>341</v>
      </c>
      <c r="G2315" s="81" t="s">
        <v>342</v>
      </c>
      <c r="H2315" s="81" t="s">
        <v>299</v>
      </c>
      <c r="I2315" s="81" t="s">
        <v>223</v>
      </c>
      <c r="J2315" s="81" t="s">
        <v>223</v>
      </c>
    </row>
    <row r="2316" spans="1:10" x14ac:dyDescent="0.2">
      <c r="A2316" s="79">
        <v>44715</v>
      </c>
      <c r="B2316" s="76">
        <v>44620</v>
      </c>
      <c r="C2316" s="80">
        <v>4</v>
      </c>
      <c r="D2316" s="81" t="s">
        <v>368</v>
      </c>
      <c r="E2316" s="81" t="s">
        <v>223</v>
      </c>
      <c r="F2316" s="81" t="s">
        <v>341</v>
      </c>
      <c r="G2316" s="81" t="s">
        <v>342</v>
      </c>
      <c r="H2316" s="81" t="s">
        <v>299</v>
      </c>
      <c r="I2316" s="81" t="s">
        <v>223</v>
      </c>
      <c r="J2316" s="81" t="s">
        <v>223</v>
      </c>
    </row>
    <row r="2317" spans="1:10" x14ac:dyDescent="0.2">
      <c r="A2317" s="79">
        <v>44715</v>
      </c>
      <c r="B2317" s="76">
        <v>44621</v>
      </c>
      <c r="C2317" s="80">
        <v>4</v>
      </c>
      <c r="D2317" s="81" t="s">
        <v>368</v>
      </c>
      <c r="E2317" s="81" t="s">
        <v>223</v>
      </c>
      <c r="F2317" s="81" t="s">
        <v>341</v>
      </c>
      <c r="G2317" s="81" t="s">
        <v>342</v>
      </c>
      <c r="H2317" s="81" t="s">
        <v>299</v>
      </c>
      <c r="I2317" s="81" t="s">
        <v>223</v>
      </c>
      <c r="J2317" s="81" t="s">
        <v>223</v>
      </c>
    </row>
    <row r="2318" spans="1:10" x14ac:dyDescent="0.2">
      <c r="A2318" s="79">
        <v>44715</v>
      </c>
      <c r="B2318" s="76">
        <v>44622</v>
      </c>
      <c r="C2318" s="80">
        <v>4</v>
      </c>
      <c r="D2318" s="81" t="s">
        <v>368</v>
      </c>
      <c r="E2318" s="81" t="s">
        <v>223</v>
      </c>
      <c r="F2318" s="81" t="s">
        <v>341</v>
      </c>
      <c r="G2318" s="81" t="s">
        <v>342</v>
      </c>
      <c r="H2318" s="81" t="s">
        <v>299</v>
      </c>
      <c r="I2318" s="81" t="s">
        <v>223</v>
      </c>
      <c r="J2318" s="81" t="s">
        <v>223</v>
      </c>
    </row>
    <row r="2319" spans="1:10" x14ac:dyDescent="0.2">
      <c r="A2319" s="79">
        <v>44715</v>
      </c>
      <c r="B2319" s="76">
        <v>44623</v>
      </c>
      <c r="C2319" s="80">
        <v>4</v>
      </c>
      <c r="D2319" s="81" t="s">
        <v>368</v>
      </c>
      <c r="E2319" s="81" t="s">
        <v>223</v>
      </c>
      <c r="F2319" s="81" t="s">
        <v>341</v>
      </c>
      <c r="G2319" s="81" t="s">
        <v>342</v>
      </c>
      <c r="H2319" s="81" t="s">
        <v>299</v>
      </c>
      <c r="I2319" s="81" t="s">
        <v>223</v>
      </c>
      <c r="J2319" s="81" t="s">
        <v>223</v>
      </c>
    </row>
    <row r="2320" spans="1:10" x14ac:dyDescent="0.2">
      <c r="A2320" s="79">
        <v>44715</v>
      </c>
      <c r="B2320" s="76">
        <v>44624</v>
      </c>
      <c r="C2320" s="80">
        <v>4</v>
      </c>
      <c r="D2320" s="81" t="s">
        <v>368</v>
      </c>
      <c r="E2320" s="81" t="s">
        <v>223</v>
      </c>
      <c r="F2320" s="81" t="s">
        <v>341</v>
      </c>
      <c r="G2320" s="81" t="s">
        <v>342</v>
      </c>
      <c r="H2320" s="81" t="s">
        <v>299</v>
      </c>
      <c r="I2320" s="81" t="s">
        <v>223</v>
      </c>
      <c r="J2320" s="81" t="s">
        <v>223</v>
      </c>
    </row>
    <row r="2321" spans="1:10" x14ac:dyDescent="0.2">
      <c r="A2321" s="79">
        <v>44715</v>
      </c>
      <c r="B2321" s="76">
        <v>44634</v>
      </c>
      <c r="C2321" s="80">
        <v>4</v>
      </c>
      <c r="D2321" s="81" t="s">
        <v>368</v>
      </c>
      <c r="E2321" s="81" t="s">
        <v>223</v>
      </c>
      <c r="F2321" s="81" t="s">
        <v>341</v>
      </c>
      <c r="G2321" s="81" t="s">
        <v>342</v>
      </c>
      <c r="H2321" s="81" t="s">
        <v>299</v>
      </c>
      <c r="I2321" s="81" t="s">
        <v>223</v>
      </c>
      <c r="J2321" s="81" t="s">
        <v>223</v>
      </c>
    </row>
    <row r="2322" spans="1:10" x14ac:dyDescent="0.2">
      <c r="A2322" s="79">
        <v>44715</v>
      </c>
      <c r="B2322" s="76">
        <v>44635</v>
      </c>
      <c r="C2322" s="80">
        <v>4</v>
      </c>
      <c r="D2322" s="81" t="s">
        <v>368</v>
      </c>
      <c r="E2322" s="81" t="s">
        <v>223</v>
      </c>
      <c r="F2322" s="81" t="s">
        <v>341</v>
      </c>
      <c r="G2322" s="81" t="s">
        <v>342</v>
      </c>
      <c r="H2322" s="81" t="s">
        <v>299</v>
      </c>
      <c r="I2322" s="81" t="s">
        <v>223</v>
      </c>
      <c r="J2322" s="81" t="s">
        <v>223</v>
      </c>
    </row>
    <row r="2323" spans="1:10" x14ac:dyDescent="0.2">
      <c r="A2323" s="79">
        <v>44715</v>
      </c>
      <c r="B2323" s="76">
        <v>44637</v>
      </c>
      <c r="C2323" s="80">
        <v>4</v>
      </c>
      <c r="D2323" s="81" t="s">
        <v>368</v>
      </c>
      <c r="E2323" s="81" t="s">
        <v>223</v>
      </c>
      <c r="F2323" s="81" t="s">
        <v>341</v>
      </c>
      <c r="G2323" s="81" t="s">
        <v>342</v>
      </c>
      <c r="H2323" s="81" t="s">
        <v>299</v>
      </c>
      <c r="I2323" s="81" t="s">
        <v>223</v>
      </c>
      <c r="J2323" s="81" t="s">
        <v>223</v>
      </c>
    </row>
    <row r="2324" spans="1:10" x14ac:dyDescent="0.2">
      <c r="A2324" s="79">
        <v>44715</v>
      </c>
      <c r="B2324" s="76">
        <v>44641</v>
      </c>
      <c r="C2324" s="80">
        <v>4</v>
      </c>
      <c r="D2324" s="81" t="s">
        <v>368</v>
      </c>
      <c r="E2324" s="81" t="s">
        <v>223</v>
      </c>
      <c r="F2324" s="81" t="s">
        <v>341</v>
      </c>
      <c r="G2324" s="81" t="s">
        <v>342</v>
      </c>
      <c r="H2324" s="81" t="s">
        <v>299</v>
      </c>
      <c r="I2324" s="81" t="s">
        <v>223</v>
      </c>
      <c r="J2324" s="81" t="s">
        <v>223</v>
      </c>
    </row>
    <row r="2325" spans="1:10" x14ac:dyDescent="0.2">
      <c r="A2325" s="79">
        <v>44715</v>
      </c>
      <c r="B2325" s="76">
        <v>44642</v>
      </c>
      <c r="C2325" s="80">
        <v>4</v>
      </c>
      <c r="D2325" s="81" t="s">
        <v>368</v>
      </c>
      <c r="E2325" s="81" t="s">
        <v>223</v>
      </c>
      <c r="F2325" s="81" t="s">
        <v>341</v>
      </c>
      <c r="G2325" s="81" t="s">
        <v>342</v>
      </c>
      <c r="H2325" s="81" t="s">
        <v>299</v>
      </c>
      <c r="I2325" s="81" t="s">
        <v>223</v>
      </c>
      <c r="J2325" s="81" t="s">
        <v>223</v>
      </c>
    </row>
    <row r="2326" spans="1:10" x14ac:dyDescent="0.2">
      <c r="A2326" s="79">
        <v>44715</v>
      </c>
      <c r="B2326" s="76">
        <v>44643</v>
      </c>
      <c r="C2326" s="80">
        <v>4</v>
      </c>
      <c r="D2326" s="81" t="s">
        <v>368</v>
      </c>
      <c r="E2326" s="81" t="s">
        <v>223</v>
      </c>
      <c r="F2326" s="81" t="s">
        <v>341</v>
      </c>
      <c r="G2326" s="81" t="s">
        <v>342</v>
      </c>
      <c r="H2326" s="81" t="s">
        <v>299</v>
      </c>
      <c r="I2326" s="81" t="s">
        <v>223</v>
      </c>
      <c r="J2326" s="81" t="s">
        <v>223</v>
      </c>
    </row>
    <row r="2327" spans="1:10" x14ac:dyDescent="0.2">
      <c r="A2327" s="79">
        <v>44715</v>
      </c>
      <c r="B2327" s="76">
        <v>44644</v>
      </c>
      <c r="C2327" s="80">
        <v>4</v>
      </c>
      <c r="D2327" s="81" t="s">
        <v>368</v>
      </c>
      <c r="E2327" s="81" t="s">
        <v>223</v>
      </c>
      <c r="F2327" s="81" t="s">
        <v>341</v>
      </c>
      <c r="G2327" s="81" t="s">
        <v>342</v>
      </c>
      <c r="H2327" s="81" t="s">
        <v>299</v>
      </c>
      <c r="I2327" s="81" t="s">
        <v>223</v>
      </c>
      <c r="J2327" s="81" t="s">
        <v>223</v>
      </c>
    </row>
    <row r="2328" spans="1:10" x14ac:dyDescent="0.2">
      <c r="A2328" s="79">
        <v>44715</v>
      </c>
      <c r="B2328" s="76">
        <v>44645</v>
      </c>
      <c r="C2328" s="80">
        <v>4</v>
      </c>
      <c r="D2328" s="81" t="s">
        <v>368</v>
      </c>
      <c r="E2328" s="81" t="s">
        <v>223</v>
      </c>
      <c r="F2328" s="81" t="s">
        <v>341</v>
      </c>
      <c r="G2328" s="81" t="s">
        <v>342</v>
      </c>
      <c r="H2328" s="81" t="s">
        <v>299</v>
      </c>
      <c r="I2328" s="81" t="s">
        <v>223</v>
      </c>
      <c r="J2328" s="81" t="s">
        <v>223</v>
      </c>
    </row>
    <row r="2329" spans="1:10" x14ac:dyDescent="0.2">
      <c r="A2329" s="79">
        <v>44715</v>
      </c>
      <c r="B2329" s="76">
        <v>44648</v>
      </c>
      <c r="C2329" s="80">
        <v>4</v>
      </c>
      <c r="D2329" s="81" t="s">
        <v>368</v>
      </c>
      <c r="E2329" s="81" t="s">
        <v>223</v>
      </c>
      <c r="F2329" s="81" t="s">
        <v>341</v>
      </c>
      <c r="G2329" s="81" t="s">
        <v>342</v>
      </c>
      <c r="H2329" s="81" t="s">
        <v>299</v>
      </c>
      <c r="I2329" s="81" t="s">
        <v>223</v>
      </c>
      <c r="J2329" s="81" t="s">
        <v>223</v>
      </c>
    </row>
    <row r="2330" spans="1:10" x14ac:dyDescent="0.2">
      <c r="A2330" s="79">
        <v>44715</v>
      </c>
      <c r="B2330" s="76">
        <v>44649</v>
      </c>
      <c r="C2330" s="80">
        <v>4</v>
      </c>
      <c r="D2330" s="81" t="s">
        <v>368</v>
      </c>
      <c r="E2330" s="81" t="s">
        <v>223</v>
      </c>
      <c r="F2330" s="81" t="s">
        <v>341</v>
      </c>
      <c r="G2330" s="81" t="s">
        <v>342</v>
      </c>
      <c r="H2330" s="81" t="s">
        <v>299</v>
      </c>
      <c r="I2330" s="81" t="s">
        <v>223</v>
      </c>
      <c r="J2330" s="81" t="s">
        <v>223</v>
      </c>
    </row>
    <row r="2331" spans="1:10" x14ac:dyDescent="0.2">
      <c r="A2331" s="79">
        <v>44715</v>
      </c>
      <c r="B2331" s="76">
        <v>44650</v>
      </c>
      <c r="C2331" s="80">
        <v>4</v>
      </c>
      <c r="D2331" s="81" t="s">
        <v>368</v>
      </c>
      <c r="E2331" s="81" t="s">
        <v>223</v>
      </c>
      <c r="F2331" s="81" t="s">
        <v>341</v>
      </c>
      <c r="G2331" s="81" t="s">
        <v>342</v>
      </c>
      <c r="H2331" s="81" t="s">
        <v>299</v>
      </c>
      <c r="I2331" s="81" t="s">
        <v>223</v>
      </c>
      <c r="J2331" s="81" t="s">
        <v>223</v>
      </c>
    </row>
    <row r="2332" spans="1:10" x14ac:dyDescent="0.2">
      <c r="A2332" s="79">
        <v>44715</v>
      </c>
      <c r="B2332" s="76">
        <v>44651</v>
      </c>
      <c r="C2332" s="80">
        <v>4</v>
      </c>
      <c r="D2332" s="81" t="s">
        <v>368</v>
      </c>
      <c r="E2332" s="81" t="s">
        <v>223</v>
      </c>
      <c r="F2332" s="81" t="s">
        <v>341</v>
      </c>
      <c r="G2332" s="81" t="s">
        <v>342</v>
      </c>
      <c r="H2332" s="81" t="s">
        <v>299</v>
      </c>
      <c r="I2332" s="81" t="s">
        <v>223</v>
      </c>
      <c r="J2332" s="81" t="s">
        <v>223</v>
      </c>
    </row>
    <row r="2333" spans="1:10" x14ac:dyDescent="0.2">
      <c r="A2333" s="79">
        <v>44715</v>
      </c>
      <c r="B2333" s="76">
        <v>44656</v>
      </c>
      <c r="C2333" s="80">
        <v>4</v>
      </c>
      <c r="D2333" s="81" t="s">
        <v>368</v>
      </c>
      <c r="E2333" s="81" t="s">
        <v>223</v>
      </c>
      <c r="F2333" s="81" t="s">
        <v>341</v>
      </c>
      <c r="G2333" s="81" t="s">
        <v>342</v>
      </c>
      <c r="H2333" s="81" t="s">
        <v>299</v>
      </c>
      <c r="I2333" s="81" t="s">
        <v>223</v>
      </c>
      <c r="J2333" s="81" t="s">
        <v>223</v>
      </c>
    </row>
    <row r="2334" spans="1:10" x14ac:dyDescent="0.2">
      <c r="A2334" s="79">
        <v>44715</v>
      </c>
      <c r="B2334" s="76">
        <v>44657</v>
      </c>
      <c r="C2334" s="80">
        <v>4</v>
      </c>
      <c r="D2334" s="81" t="s">
        <v>368</v>
      </c>
      <c r="E2334" s="81" t="s">
        <v>223</v>
      </c>
      <c r="F2334" s="81" t="s">
        <v>341</v>
      </c>
      <c r="G2334" s="81" t="s">
        <v>342</v>
      </c>
      <c r="H2334" s="81" t="s">
        <v>299</v>
      </c>
      <c r="I2334" s="81" t="s">
        <v>223</v>
      </c>
      <c r="J2334" s="81" t="s">
        <v>223</v>
      </c>
    </row>
    <row r="2335" spans="1:10" x14ac:dyDescent="0.2">
      <c r="A2335" s="79">
        <v>44715</v>
      </c>
      <c r="B2335" s="76">
        <v>44665</v>
      </c>
      <c r="C2335" s="80">
        <v>4</v>
      </c>
      <c r="D2335" s="81" t="s">
        <v>368</v>
      </c>
      <c r="E2335" s="81" t="s">
        <v>223</v>
      </c>
      <c r="F2335" s="81" t="s">
        <v>341</v>
      </c>
      <c r="G2335" s="81" t="s">
        <v>342</v>
      </c>
      <c r="H2335" s="81" t="s">
        <v>299</v>
      </c>
      <c r="I2335" s="81" t="s">
        <v>223</v>
      </c>
      <c r="J2335" s="81" t="s">
        <v>223</v>
      </c>
    </row>
    <row r="2336" spans="1:10" x14ac:dyDescent="0.2">
      <c r="A2336" s="79">
        <v>44715</v>
      </c>
      <c r="B2336" s="76">
        <v>44666</v>
      </c>
      <c r="C2336" s="80">
        <v>4</v>
      </c>
      <c r="D2336" s="81" t="s">
        <v>368</v>
      </c>
      <c r="E2336" s="81" t="s">
        <v>223</v>
      </c>
      <c r="F2336" s="81" t="s">
        <v>341</v>
      </c>
      <c r="G2336" s="81" t="s">
        <v>342</v>
      </c>
      <c r="H2336" s="81" t="s">
        <v>299</v>
      </c>
      <c r="I2336" s="81" t="s">
        <v>223</v>
      </c>
      <c r="J2336" s="81" t="s">
        <v>223</v>
      </c>
    </row>
    <row r="2337" spans="1:10" x14ac:dyDescent="0.2">
      <c r="A2337" s="79">
        <v>44715</v>
      </c>
      <c r="B2337" s="76">
        <v>44669</v>
      </c>
      <c r="C2337" s="80">
        <v>4</v>
      </c>
      <c r="D2337" s="81" t="s">
        <v>368</v>
      </c>
      <c r="E2337" s="81" t="s">
        <v>223</v>
      </c>
      <c r="F2337" s="81" t="s">
        <v>341</v>
      </c>
      <c r="G2337" s="81" t="s">
        <v>342</v>
      </c>
      <c r="H2337" s="81" t="s">
        <v>299</v>
      </c>
      <c r="I2337" s="81" t="s">
        <v>223</v>
      </c>
      <c r="J2337" s="81" t="s">
        <v>223</v>
      </c>
    </row>
    <row r="2338" spans="1:10" x14ac:dyDescent="0.2">
      <c r="A2338" s="79">
        <v>44715</v>
      </c>
      <c r="B2338" s="76">
        <v>44670</v>
      </c>
      <c r="C2338" s="80">
        <v>4</v>
      </c>
      <c r="D2338" s="81" t="s">
        <v>368</v>
      </c>
      <c r="E2338" s="81" t="s">
        <v>223</v>
      </c>
      <c r="F2338" s="81" t="s">
        <v>341</v>
      </c>
      <c r="G2338" s="81" t="s">
        <v>342</v>
      </c>
      <c r="H2338" s="81" t="s">
        <v>299</v>
      </c>
      <c r="I2338" s="81" t="s">
        <v>223</v>
      </c>
      <c r="J2338" s="81" t="s">
        <v>223</v>
      </c>
    </row>
    <row r="2339" spans="1:10" x14ac:dyDescent="0.2">
      <c r="A2339" s="79">
        <v>44715</v>
      </c>
      <c r="B2339" s="76">
        <v>44671</v>
      </c>
      <c r="C2339" s="80">
        <v>4</v>
      </c>
      <c r="D2339" s="81" t="s">
        <v>368</v>
      </c>
      <c r="E2339" s="81" t="s">
        <v>223</v>
      </c>
      <c r="F2339" s="81" t="s">
        <v>341</v>
      </c>
      <c r="G2339" s="81" t="s">
        <v>342</v>
      </c>
      <c r="H2339" s="81" t="s">
        <v>299</v>
      </c>
      <c r="I2339" s="81" t="s">
        <v>223</v>
      </c>
      <c r="J2339" s="81" t="s">
        <v>223</v>
      </c>
    </row>
    <row r="2340" spans="1:10" x14ac:dyDescent="0.2">
      <c r="A2340" s="79">
        <v>44715</v>
      </c>
      <c r="B2340" s="76">
        <v>44672</v>
      </c>
      <c r="C2340" s="80">
        <v>4</v>
      </c>
      <c r="D2340" s="81" t="s">
        <v>368</v>
      </c>
      <c r="E2340" s="81" t="s">
        <v>223</v>
      </c>
      <c r="F2340" s="81" t="s">
        <v>341</v>
      </c>
      <c r="G2340" s="81" t="s">
        <v>342</v>
      </c>
      <c r="H2340" s="81" t="s">
        <v>299</v>
      </c>
      <c r="I2340" s="81" t="s">
        <v>223</v>
      </c>
      <c r="J2340" s="81" t="s">
        <v>223</v>
      </c>
    </row>
    <row r="2341" spans="1:10" x14ac:dyDescent="0.2">
      <c r="A2341" s="79">
        <v>44715</v>
      </c>
      <c r="B2341" s="76">
        <v>44673</v>
      </c>
      <c r="C2341" s="80">
        <v>4</v>
      </c>
      <c r="D2341" s="81" t="s">
        <v>368</v>
      </c>
      <c r="E2341" s="81" t="s">
        <v>223</v>
      </c>
      <c r="F2341" s="81" t="s">
        <v>341</v>
      </c>
      <c r="G2341" s="81" t="s">
        <v>342</v>
      </c>
      <c r="H2341" s="81" t="s">
        <v>299</v>
      </c>
      <c r="I2341" s="81" t="s">
        <v>223</v>
      </c>
      <c r="J2341" s="81" t="s">
        <v>223</v>
      </c>
    </row>
    <row r="2342" spans="1:10" x14ac:dyDescent="0.2">
      <c r="A2342" s="79">
        <v>44715</v>
      </c>
      <c r="B2342" s="76">
        <v>44676</v>
      </c>
      <c r="C2342" s="80">
        <v>4</v>
      </c>
      <c r="D2342" s="81" t="s">
        <v>368</v>
      </c>
      <c r="E2342" s="81" t="s">
        <v>223</v>
      </c>
      <c r="F2342" s="81" t="s">
        <v>341</v>
      </c>
      <c r="G2342" s="81" t="s">
        <v>342</v>
      </c>
      <c r="H2342" s="81" t="s">
        <v>299</v>
      </c>
      <c r="I2342" s="81" t="s">
        <v>223</v>
      </c>
      <c r="J2342" s="81" t="s">
        <v>223</v>
      </c>
    </row>
    <row r="2343" spans="1:10" x14ac:dyDescent="0.2">
      <c r="A2343" s="79">
        <v>44715</v>
      </c>
      <c r="B2343" s="76">
        <v>44677</v>
      </c>
      <c r="C2343" s="80">
        <v>4</v>
      </c>
      <c r="D2343" s="81" t="s">
        <v>368</v>
      </c>
      <c r="E2343" s="81" t="s">
        <v>223</v>
      </c>
      <c r="F2343" s="81" t="s">
        <v>341</v>
      </c>
      <c r="G2343" s="81" t="s">
        <v>342</v>
      </c>
      <c r="H2343" s="81" t="s">
        <v>299</v>
      </c>
      <c r="I2343" s="81" t="s">
        <v>223</v>
      </c>
      <c r="J2343" s="81" t="s">
        <v>223</v>
      </c>
    </row>
    <row r="2344" spans="1:10" x14ac:dyDescent="0.2">
      <c r="A2344" s="79">
        <v>44715</v>
      </c>
      <c r="B2344" s="76">
        <v>44678</v>
      </c>
      <c r="C2344" s="80">
        <v>4</v>
      </c>
      <c r="D2344" s="81" t="s">
        <v>368</v>
      </c>
      <c r="E2344" s="81" t="s">
        <v>223</v>
      </c>
      <c r="F2344" s="81" t="s">
        <v>341</v>
      </c>
      <c r="G2344" s="81" t="s">
        <v>342</v>
      </c>
      <c r="H2344" s="81" t="s">
        <v>299</v>
      </c>
      <c r="I2344" s="81" t="s">
        <v>223</v>
      </c>
      <c r="J2344" s="81" t="s">
        <v>223</v>
      </c>
    </row>
    <row r="2345" spans="1:10" x14ac:dyDescent="0.2">
      <c r="A2345" s="79">
        <v>44715</v>
      </c>
      <c r="B2345" s="76">
        <v>44679</v>
      </c>
      <c r="C2345" s="80">
        <v>4</v>
      </c>
      <c r="D2345" s="81" t="s">
        <v>368</v>
      </c>
      <c r="E2345" s="81" t="s">
        <v>223</v>
      </c>
      <c r="F2345" s="81" t="s">
        <v>341</v>
      </c>
      <c r="G2345" s="81" t="s">
        <v>342</v>
      </c>
      <c r="H2345" s="81" t="s">
        <v>299</v>
      </c>
      <c r="I2345" s="81" t="s">
        <v>223</v>
      </c>
      <c r="J2345" s="81" t="s">
        <v>223</v>
      </c>
    </row>
    <row r="2346" spans="1:10" x14ac:dyDescent="0.2">
      <c r="A2346" s="79">
        <v>44715</v>
      </c>
      <c r="B2346" s="76">
        <v>44680</v>
      </c>
      <c r="C2346" s="80">
        <v>4</v>
      </c>
      <c r="D2346" s="81" t="s">
        <v>368</v>
      </c>
      <c r="E2346" s="81" t="s">
        <v>223</v>
      </c>
      <c r="F2346" s="81" t="s">
        <v>341</v>
      </c>
      <c r="G2346" s="81" t="s">
        <v>342</v>
      </c>
      <c r="H2346" s="81" t="s">
        <v>299</v>
      </c>
      <c r="I2346" s="81" t="s">
        <v>223</v>
      </c>
      <c r="J2346" s="81" t="s">
        <v>223</v>
      </c>
    </row>
    <row r="2347" spans="1:10" x14ac:dyDescent="0.2">
      <c r="A2347" s="79">
        <v>44715</v>
      </c>
      <c r="B2347" s="76">
        <v>44683</v>
      </c>
      <c r="C2347" s="80">
        <v>4</v>
      </c>
      <c r="D2347" s="81" t="s">
        <v>368</v>
      </c>
      <c r="E2347" s="81" t="s">
        <v>223</v>
      </c>
      <c r="F2347" s="81" t="s">
        <v>341</v>
      </c>
      <c r="G2347" s="81" t="s">
        <v>342</v>
      </c>
      <c r="H2347" s="81" t="s">
        <v>299</v>
      </c>
      <c r="I2347" s="81" t="s">
        <v>223</v>
      </c>
      <c r="J2347" s="81" t="s">
        <v>223</v>
      </c>
    </row>
    <row r="2348" spans="1:10" x14ac:dyDescent="0.2">
      <c r="A2348" s="79">
        <v>44715</v>
      </c>
      <c r="B2348" s="76">
        <v>44684</v>
      </c>
      <c r="C2348" s="80">
        <v>4</v>
      </c>
      <c r="D2348" s="81" t="s">
        <v>368</v>
      </c>
      <c r="E2348" s="81" t="s">
        <v>223</v>
      </c>
      <c r="F2348" s="81" t="s">
        <v>341</v>
      </c>
      <c r="G2348" s="81" t="s">
        <v>342</v>
      </c>
      <c r="H2348" s="81" t="s">
        <v>299</v>
      </c>
      <c r="I2348" s="81" t="s">
        <v>223</v>
      </c>
      <c r="J2348" s="81" t="s">
        <v>223</v>
      </c>
    </row>
    <row r="2349" spans="1:10" x14ac:dyDescent="0.2">
      <c r="A2349" s="79">
        <v>44715</v>
      </c>
      <c r="B2349" s="76">
        <v>44685</v>
      </c>
      <c r="C2349" s="80">
        <v>4</v>
      </c>
      <c r="D2349" s="81" t="s">
        <v>368</v>
      </c>
      <c r="E2349" s="81" t="s">
        <v>223</v>
      </c>
      <c r="F2349" s="81" t="s">
        <v>341</v>
      </c>
      <c r="G2349" s="81" t="s">
        <v>342</v>
      </c>
      <c r="H2349" s="81" t="s">
        <v>299</v>
      </c>
      <c r="I2349" s="81" t="s">
        <v>223</v>
      </c>
      <c r="J2349" s="81" t="s">
        <v>223</v>
      </c>
    </row>
    <row r="2350" spans="1:10" x14ac:dyDescent="0.2">
      <c r="A2350" s="79">
        <v>44715</v>
      </c>
      <c r="B2350" s="76">
        <v>44686</v>
      </c>
      <c r="C2350" s="80">
        <v>4</v>
      </c>
      <c r="D2350" s="81" t="s">
        <v>368</v>
      </c>
      <c r="E2350" s="81" t="s">
        <v>223</v>
      </c>
      <c r="F2350" s="81" t="s">
        <v>341</v>
      </c>
      <c r="G2350" s="81" t="s">
        <v>342</v>
      </c>
      <c r="H2350" s="81" t="s">
        <v>299</v>
      </c>
      <c r="I2350" s="81" t="s">
        <v>223</v>
      </c>
      <c r="J2350" s="81" t="s">
        <v>223</v>
      </c>
    </row>
    <row r="2351" spans="1:10" x14ac:dyDescent="0.2">
      <c r="A2351" s="79">
        <v>44715</v>
      </c>
      <c r="B2351" s="76">
        <v>44694</v>
      </c>
      <c r="C2351" s="80">
        <v>4</v>
      </c>
      <c r="D2351" s="81" t="s">
        <v>368</v>
      </c>
      <c r="E2351" s="81" t="s">
        <v>223</v>
      </c>
      <c r="F2351" s="81" t="s">
        <v>341</v>
      </c>
      <c r="G2351" s="81" t="s">
        <v>342</v>
      </c>
      <c r="H2351" s="81" t="s">
        <v>299</v>
      </c>
      <c r="I2351" s="81" t="s">
        <v>223</v>
      </c>
      <c r="J2351" s="81" t="s">
        <v>223</v>
      </c>
    </row>
    <row r="2352" spans="1:10" x14ac:dyDescent="0.2">
      <c r="A2352" s="79">
        <v>44715</v>
      </c>
      <c r="B2352" s="76">
        <v>44697</v>
      </c>
      <c r="C2352" s="80">
        <v>4</v>
      </c>
      <c r="D2352" s="81" t="s">
        <v>368</v>
      </c>
      <c r="E2352" s="81" t="s">
        <v>223</v>
      </c>
      <c r="F2352" s="81" t="s">
        <v>341</v>
      </c>
      <c r="G2352" s="81" t="s">
        <v>342</v>
      </c>
      <c r="H2352" s="81" t="s">
        <v>299</v>
      </c>
      <c r="I2352" s="81" t="s">
        <v>223</v>
      </c>
      <c r="J2352" s="81" t="s">
        <v>223</v>
      </c>
    </row>
    <row r="2353" spans="1:10" x14ac:dyDescent="0.2">
      <c r="A2353" s="79">
        <v>44715</v>
      </c>
      <c r="B2353" s="76">
        <v>44698</v>
      </c>
      <c r="C2353" s="80">
        <v>4</v>
      </c>
      <c r="D2353" s="81" t="s">
        <v>368</v>
      </c>
      <c r="E2353" s="81" t="s">
        <v>223</v>
      </c>
      <c r="F2353" s="81" t="s">
        <v>341</v>
      </c>
      <c r="G2353" s="81" t="s">
        <v>342</v>
      </c>
      <c r="H2353" s="81" t="s">
        <v>299</v>
      </c>
      <c r="I2353" s="81" t="s">
        <v>223</v>
      </c>
      <c r="J2353" s="81" t="s">
        <v>223</v>
      </c>
    </row>
    <row r="2354" spans="1:10" x14ac:dyDescent="0.2">
      <c r="A2354" s="79">
        <v>44715</v>
      </c>
      <c r="B2354" s="76">
        <v>44699</v>
      </c>
      <c r="C2354" s="80">
        <v>4</v>
      </c>
      <c r="D2354" s="81" t="s">
        <v>368</v>
      </c>
      <c r="E2354" s="81" t="s">
        <v>223</v>
      </c>
      <c r="F2354" s="81" t="s">
        <v>341</v>
      </c>
      <c r="G2354" s="81" t="s">
        <v>342</v>
      </c>
      <c r="H2354" s="81" t="s">
        <v>299</v>
      </c>
      <c r="I2354" s="81" t="s">
        <v>223</v>
      </c>
      <c r="J2354" s="81" t="s">
        <v>223</v>
      </c>
    </row>
    <row r="2355" spans="1:10" x14ac:dyDescent="0.2">
      <c r="A2355" s="79">
        <v>44715</v>
      </c>
      <c r="B2355" s="76">
        <v>44700</v>
      </c>
      <c r="C2355" s="80">
        <v>4</v>
      </c>
      <c r="D2355" s="81" t="s">
        <v>368</v>
      </c>
      <c r="E2355" s="81" t="s">
        <v>223</v>
      </c>
      <c r="F2355" s="81" t="s">
        <v>341</v>
      </c>
      <c r="G2355" s="81" t="s">
        <v>342</v>
      </c>
      <c r="H2355" s="81" t="s">
        <v>299</v>
      </c>
      <c r="I2355" s="81" t="s">
        <v>223</v>
      </c>
      <c r="J2355" s="81" t="s">
        <v>223</v>
      </c>
    </row>
    <row r="2356" spans="1:10" x14ac:dyDescent="0.2">
      <c r="A2356" s="79">
        <v>44715</v>
      </c>
      <c r="B2356" s="76">
        <v>44701</v>
      </c>
      <c r="C2356" s="80">
        <v>4</v>
      </c>
      <c r="D2356" s="81" t="s">
        <v>368</v>
      </c>
      <c r="E2356" s="81" t="s">
        <v>223</v>
      </c>
      <c r="F2356" s="81" t="s">
        <v>341</v>
      </c>
      <c r="G2356" s="81" t="s">
        <v>342</v>
      </c>
      <c r="H2356" s="81" t="s">
        <v>299</v>
      </c>
      <c r="I2356" s="81" t="s">
        <v>223</v>
      </c>
      <c r="J2356" s="81" t="s">
        <v>223</v>
      </c>
    </row>
    <row r="2357" spans="1:10" x14ac:dyDescent="0.2">
      <c r="A2357" s="79">
        <v>44715</v>
      </c>
      <c r="B2357" s="76">
        <v>44704</v>
      </c>
      <c r="C2357" s="80">
        <v>4</v>
      </c>
      <c r="D2357" s="81" t="s">
        <v>368</v>
      </c>
      <c r="E2357" s="81" t="s">
        <v>223</v>
      </c>
      <c r="F2357" s="81" t="s">
        <v>341</v>
      </c>
      <c r="G2357" s="81" t="s">
        <v>342</v>
      </c>
      <c r="H2357" s="81" t="s">
        <v>299</v>
      </c>
      <c r="I2357" s="81" t="s">
        <v>223</v>
      </c>
      <c r="J2357" s="81" t="s">
        <v>223</v>
      </c>
    </row>
    <row r="2358" spans="1:10" x14ac:dyDescent="0.2">
      <c r="A2358" s="79">
        <v>44715</v>
      </c>
      <c r="B2358" s="76">
        <v>44705</v>
      </c>
      <c r="C2358" s="80">
        <v>4</v>
      </c>
      <c r="D2358" s="81" t="s">
        <v>368</v>
      </c>
      <c r="E2358" s="81" t="s">
        <v>223</v>
      </c>
      <c r="F2358" s="81" t="s">
        <v>341</v>
      </c>
      <c r="G2358" s="81" t="s">
        <v>342</v>
      </c>
      <c r="H2358" s="81" t="s">
        <v>299</v>
      </c>
      <c r="I2358" s="81" t="s">
        <v>223</v>
      </c>
      <c r="J2358" s="81" t="s">
        <v>223</v>
      </c>
    </row>
    <row r="2359" spans="1:10" x14ac:dyDescent="0.2">
      <c r="A2359" s="79">
        <v>44715</v>
      </c>
      <c r="B2359" s="76">
        <v>44706</v>
      </c>
      <c r="C2359" s="80">
        <v>4</v>
      </c>
      <c r="D2359" s="81" t="s">
        <v>368</v>
      </c>
      <c r="E2359" s="81" t="s">
        <v>223</v>
      </c>
      <c r="F2359" s="81" t="s">
        <v>341</v>
      </c>
      <c r="G2359" s="81" t="s">
        <v>342</v>
      </c>
      <c r="H2359" s="81" t="s">
        <v>299</v>
      </c>
      <c r="I2359" s="81" t="s">
        <v>223</v>
      </c>
      <c r="J2359" s="81" t="s">
        <v>223</v>
      </c>
    </row>
    <row r="2360" spans="1:10" x14ac:dyDescent="0.2">
      <c r="A2360" s="79">
        <v>44715</v>
      </c>
      <c r="B2360" s="76">
        <v>44707</v>
      </c>
      <c r="C2360" s="80">
        <v>4</v>
      </c>
      <c r="D2360" s="81" t="s">
        <v>368</v>
      </c>
      <c r="E2360" s="81" t="s">
        <v>223</v>
      </c>
      <c r="F2360" s="81" t="s">
        <v>341</v>
      </c>
      <c r="G2360" s="81" t="s">
        <v>342</v>
      </c>
      <c r="H2360" s="81" t="s">
        <v>299</v>
      </c>
      <c r="I2360" s="81" t="s">
        <v>223</v>
      </c>
      <c r="J2360" s="81" t="s">
        <v>223</v>
      </c>
    </row>
    <row r="2361" spans="1:10" x14ac:dyDescent="0.2">
      <c r="A2361" s="79">
        <v>44715</v>
      </c>
      <c r="B2361" s="76">
        <v>44708</v>
      </c>
      <c r="C2361" s="80">
        <v>4</v>
      </c>
      <c r="D2361" s="81" t="s">
        <v>368</v>
      </c>
      <c r="E2361" s="81" t="s">
        <v>223</v>
      </c>
      <c r="F2361" s="81" t="s">
        <v>341</v>
      </c>
      <c r="G2361" s="81" t="s">
        <v>342</v>
      </c>
      <c r="H2361" s="81" t="s">
        <v>299</v>
      </c>
      <c r="I2361" s="81" t="s">
        <v>223</v>
      </c>
      <c r="J2361" s="81" t="s">
        <v>223</v>
      </c>
    </row>
    <row r="2362" spans="1:10" x14ac:dyDescent="0.2">
      <c r="A2362" s="79">
        <v>44727</v>
      </c>
      <c r="B2362" s="76">
        <v>44719</v>
      </c>
      <c r="C2362" s="80">
        <v>4</v>
      </c>
      <c r="D2362" s="81" t="s">
        <v>368</v>
      </c>
      <c r="E2362" s="81" t="s">
        <v>223</v>
      </c>
      <c r="F2362" s="81" t="s">
        <v>341</v>
      </c>
      <c r="G2362" s="81" t="s">
        <v>342</v>
      </c>
      <c r="H2362" s="81" t="s">
        <v>299</v>
      </c>
      <c r="I2362" s="81" t="s">
        <v>223</v>
      </c>
      <c r="J2362" s="81" t="s">
        <v>223</v>
      </c>
    </row>
    <row r="2363" spans="1:10" x14ac:dyDescent="0.2">
      <c r="A2363" s="79">
        <v>44727</v>
      </c>
      <c r="B2363" s="76">
        <v>44720</v>
      </c>
      <c r="C2363" s="80">
        <v>7</v>
      </c>
      <c r="D2363" s="81" t="s">
        <v>368</v>
      </c>
      <c r="E2363" s="81" t="s">
        <v>223</v>
      </c>
      <c r="F2363" s="81" t="s">
        <v>341</v>
      </c>
      <c r="G2363" s="81" t="s">
        <v>342</v>
      </c>
      <c r="H2363" s="81" t="s">
        <v>299</v>
      </c>
      <c r="I2363" s="81" t="s">
        <v>223</v>
      </c>
      <c r="J2363" s="81" t="s">
        <v>223</v>
      </c>
    </row>
    <row r="2364" spans="1:10" x14ac:dyDescent="0.2">
      <c r="A2364" s="79">
        <v>44727</v>
      </c>
      <c r="B2364" s="76">
        <v>44721</v>
      </c>
      <c r="C2364" s="80">
        <v>4</v>
      </c>
      <c r="D2364" s="81" t="s">
        <v>368</v>
      </c>
      <c r="E2364" s="81" t="s">
        <v>223</v>
      </c>
      <c r="F2364" s="81" t="s">
        <v>341</v>
      </c>
      <c r="G2364" s="81" t="s">
        <v>342</v>
      </c>
      <c r="H2364" s="81" t="s">
        <v>299</v>
      </c>
      <c r="I2364" s="81" t="s">
        <v>223</v>
      </c>
      <c r="J2364" s="81" t="s">
        <v>223</v>
      </c>
    </row>
    <row r="2365" spans="1:10" x14ac:dyDescent="0.2">
      <c r="A2365" s="79">
        <v>44727</v>
      </c>
      <c r="B2365" s="76">
        <v>44725</v>
      </c>
      <c r="C2365" s="80">
        <v>1</v>
      </c>
      <c r="D2365" s="81" t="s">
        <v>368</v>
      </c>
      <c r="E2365" s="81" t="s">
        <v>223</v>
      </c>
      <c r="F2365" s="81" t="s">
        <v>341</v>
      </c>
      <c r="G2365" s="81" t="s">
        <v>342</v>
      </c>
      <c r="H2365" s="81" t="s">
        <v>299</v>
      </c>
      <c r="I2365" s="81" t="s">
        <v>223</v>
      </c>
      <c r="J2365" s="81" t="s">
        <v>223</v>
      </c>
    </row>
    <row r="2366" spans="1:10" x14ac:dyDescent="0.2">
      <c r="A2366" s="79">
        <v>44727</v>
      </c>
      <c r="B2366" s="76">
        <v>44726</v>
      </c>
      <c r="C2366" s="80">
        <v>7</v>
      </c>
      <c r="D2366" s="81" t="s">
        <v>368</v>
      </c>
      <c r="E2366" s="81" t="s">
        <v>223</v>
      </c>
      <c r="F2366" s="81" t="s">
        <v>341</v>
      </c>
      <c r="G2366" s="81" t="s">
        <v>342</v>
      </c>
      <c r="H2366" s="81" t="s">
        <v>299</v>
      </c>
      <c r="I2366" s="81" t="s">
        <v>223</v>
      </c>
      <c r="J2366" s="81" t="s">
        <v>223</v>
      </c>
    </row>
    <row r="2367" spans="1:10" x14ac:dyDescent="0.2">
      <c r="A2367" s="79">
        <v>44727</v>
      </c>
      <c r="B2367" s="76">
        <v>44727</v>
      </c>
      <c r="C2367" s="80">
        <v>7</v>
      </c>
      <c r="D2367" s="81" t="s">
        <v>368</v>
      </c>
      <c r="E2367" s="81" t="s">
        <v>223</v>
      </c>
      <c r="F2367" s="81" t="s">
        <v>341</v>
      </c>
      <c r="G2367" s="81" t="s">
        <v>342</v>
      </c>
      <c r="H2367" s="81" t="s">
        <v>299</v>
      </c>
      <c r="I2367" s="81" t="s">
        <v>223</v>
      </c>
      <c r="J2367" s="81" t="s">
        <v>223</v>
      </c>
    </row>
    <row r="2368" spans="1:10" x14ac:dyDescent="0.2">
      <c r="A2368" s="79">
        <v>44732</v>
      </c>
      <c r="B2368" s="76">
        <v>44728</v>
      </c>
      <c r="C2368" s="80">
        <v>7</v>
      </c>
      <c r="D2368" s="81" t="s">
        <v>368</v>
      </c>
      <c r="E2368" s="81" t="s">
        <v>223</v>
      </c>
      <c r="F2368" s="81" t="s">
        <v>341</v>
      </c>
      <c r="G2368" s="81" t="s">
        <v>342</v>
      </c>
      <c r="H2368" s="81" t="s">
        <v>299</v>
      </c>
      <c r="I2368" s="81" t="s">
        <v>223</v>
      </c>
      <c r="J2368" s="81" t="s">
        <v>223</v>
      </c>
    </row>
    <row r="2369" spans="1:10" x14ac:dyDescent="0.2">
      <c r="A2369" s="79">
        <v>44732</v>
      </c>
      <c r="B2369" s="76">
        <v>44729</v>
      </c>
      <c r="C2369" s="80">
        <v>4</v>
      </c>
      <c r="D2369" s="81" t="s">
        <v>368</v>
      </c>
      <c r="E2369" s="81" t="s">
        <v>223</v>
      </c>
      <c r="F2369" s="81" t="s">
        <v>341</v>
      </c>
      <c r="G2369" s="81" t="s">
        <v>342</v>
      </c>
      <c r="H2369" s="81" t="s">
        <v>299</v>
      </c>
      <c r="I2369" s="81" t="s">
        <v>223</v>
      </c>
      <c r="J2369" s="81" t="s">
        <v>223</v>
      </c>
    </row>
    <row r="2370" spans="1:10" x14ac:dyDescent="0.2">
      <c r="A2370" s="79">
        <v>44733</v>
      </c>
      <c r="B2370" s="76">
        <v>44732</v>
      </c>
      <c r="C2370" s="80">
        <v>4</v>
      </c>
      <c r="D2370" s="81" t="s">
        <v>368</v>
      </c>
      <c r="E2370" s="81" t="s">
        <v>223</v>
      </c>
      <c r="F2370" s="81" t="s">
        <v>341</v>
      </c>
      <c r="G2370" s="81" t="s">
        <v>342</v>
      </c>
      <c r="H2370" s="81" t="s">
        <v>299</v>
      </c>
      <c r="I2370" s="81" t="s">
        <v>223</v>
      </c>
      <c r="J2370" s="81" t="s">
        <v>223</v>
      </c>
    </row>
    <row r="2371" spans="1:10" x14ac:dyDescent="0.2">
      <c r="A2371" s="79">
        <v>44734</v>
      </c>
      <c r="B2371" s="76">
        <v>44733</v>
      </c>
      <c r="C2371" s="80">
        <v>7</v>
      </c>
      <c r="D2371" s="81" t="s">
        <v>368</v>
      </c>
      <c r="E2371" s="81" t="s">
        <v>223</v>
      </c>
      <c r="F2371" s="81" t="s">
        <v>341</v>
      </c>
      <c r="G2371" s="81" t="s">
        <v>342</v>
      </c>
      <c r="H2371" s="81" t="s">
        <v>299</v>
      </c>
      <c r="I2371" s="81" t="s">
        <v>223</v>
      </c>
      <c r="J2371" s="81" t="s">
        <v>223</v>
      </c>
    </row>
    <row r="2372" spans="1:10" x14ac:dyDescent="0.2">
      <c r="A2372" s="79">
        <v>44735</v>
      </c>
      <c r="B2372" s="76">
        <v>44734</v>
      </c>
      <c r="C2372" s="80">
        <v>7</v>
      </c>
      <c r="D2372" s="81" t="s">
        <v>368</v>
      </c>
      <c r="E2372" s="81" t="s">
        <v>223</v>
      </c>
      <c r="F2372" s="81" t="s">
        <v>341</v>
      </c>
      <c r="G2372" s="81" t="s">
        <v>342</v>
      </c>
      <c r="H2372" s="81" t="s">
        <v>299</v>
      </c>
      <c r="I2372" s="81" t="s">
        <v>223</v>
      </c>
      <c r="J2372" s="81" t="s">
        <v>223</v>
      </c>
    </row>
    <row r="2373" spans="1:10" x14ac:dyDescent="0.2">
      <c r="A2373" s="79">
        <v>44736</v>
      </c>
      <c r="B2373" s="76">
        <v>44735</v>
      </c>
      <c r="C2373" s="80">
        <v>7</v>
      </c>
      <c r="D2373" s="81" t="s">
        <v>368</v>
      </c>
      <c r="E2373" s="81" t="s">
        <v>223</v>
      </c>
      <c r="F2373" s="81" t="s">
        <v>341</v>
      </c>
      <c r="G2373" s="81" t="s">
        <v>342</v>
      </c>
      <c r="H2373" s="81" t="s">
        <v>299</v>
      </c>
      <c r="I2373" s="81" t="s">
        <v>223</v>
      </c>
      <c r="J2373" s="81" t="s">
        <v>223</v>
      </c>
    </row>
    <row r="2374" spans="1:10" x14ac:dyDescent="0.2">
      <c r="A2374" s="79">
        <v>44736</v>
      </c>
      <c r="B2374" s="76">
        <v>44736</v>
      </c>
      <c r="C2374" s="80">
        <v>7</v>
      </c>
      <c r="D2374" s="81" t="s">
        <v>368</v>
      </c>
      <c r="E2374" s="81" t="s">
        <v>223</v>
      </c>
      <c r="F2374" s="81" t="s">
        <v>341</v>
      </c>
      <c r="G2374" s="81" t="s">
        <v>342</v>
      </c>
      <c r="H2374" s="81" t="s">
        <v>299</v>
      </c>
      <c r="I2374" s="81" t="s">
        <v>223</v>
      </c>
      <c r="J2374" s="81" t="s">
        <v>223</v>
      </c>
    </row>
    <row r="2375" spans="1:10" x14ac:dyDescent="0.2">
      <c r="A2375" s="79">
        <v>44741</v>
      </c>
      <c r="B2375" s="76">
        <v>44739</v>
      </c>
      <c r="C2375" s="80">
        <v>4</v>
      </c>
      <c r="D2375" s="81" t="s">
        <v>368</v>
      </c>
      <c r="E2375" s="81" t="s">
        <v>223</v>
      </c>
      <c r="F2375" s="81" t="s">
        <v>341</v>
      </c>
      <c r="G2375" s="81" t="s">
        <v>342</v>
      </c>
      <c r="H2375" s="81" t="s">
        <v>299</v>
      </c>
      <c r="I2375" s="81" t="s">
        <v>223</v>
      </c>
      <c r="J2375" s="81" t="s">
        <v>223</v>
      </c>
    </row>
    <row r="2376" spans="1:10" x14ac:dyDescent="0.2">
      <c r="A2376" s="79">
        <v>44741</v>
      </c>
      <c r="B2376" s="76">
        <v>44740</v>
      </c>
      <c r="C2376" s="80">
        <v>6</v>
      </c>
      <c r="D2376" s="81" t="s">
        <v>368</v>
      </c>
      <c r="E2376" s="81" t="s">
        <v>223</v>
      </c>
      <c r="F2376" s="81" t="s">
        <v>341</v>
      </c>
      <c r="G2376" s="81" t="s">
        <v>342</v>
      </c>
      <c r="H2376" s="81" t="s">
        <v>299</v>
      </c>
      <c r="I2376" s="81" t="s">
        <v>223</v>
      </c>
      <c r="J2376" s="81" t="s">
        <v>223</v>
      </c>
    </row>
    <row r="2377" spans="1:10" x14ac:dyDescent="0.2">
      <c r="A2377" s="79">
        <v>44799</v>
      </c>
      <c r="B2377" s="76">
        <v>44741</v>
      </c>
      <c r="C2377" s="80">
        <v>2</v>
      </c>
      <c r="D2377" s="81" t="s">
        <v>368</v>
      </c>
      <c r="E2377" s="81" t="s">
        <v>223</v>
      </c>
      <c r="F2377" s="81" t="s">
        <v>341</v>
      </c>
      <c r="G2377" s="81" t="s">
        <v>342</v>
      </c>
      <c r="H2377" s="81" t="s">
        <v>299</v>
      </c>
      <c r="I2377" s="81" t="s">
        <v>223</v>
      </c>
      <c r="J2377" s="81" t="s">
        <v>223</v>
      </c>
    </row>
    <row r="2378" spans="1:10" x14ac:dyDescent="0.2">
      <c r="A2378" s="79">
        <v>44799</v>
      </c>
      <c r="B2378" s="76">
        <v>44742</v>
      </c>
      <c r="C2378" s="80">
        <v>2</v>
      </c>
      <c r="D2378" s="81" t="s">
        <v>368</v>
      </c>
      <c r="E2378" s="81" t="s">
        <v>223</v>
      </c>
      <c r="F2378" s="81" t="s">
        <v>341</v>
      </c>
      <c r="G2378" s="81" t="s">
        <v>342</v>
      </c>
      <c r="H2378" s="81" t="s">
        <v>299</v>
      </c>
      <c r="I2378" s="81" t="s">
        <v>223</v>
      </c>
      <c r="J2378" s="81" t="s">
        <v>223</v>
      </c>
    </row>
    <row r="2379" spans="1:10" x14ac:dyDescent="0.2">
      <c r="A2379" s="79">
        <v>44799</v>
      </c>
      <c r="B2379" s="76">
        <v>44743</v>
      </c>
      <c r="C2379" s="80">
        <v>2</v>
      </c>
      <c r="D2379" s="81" t="s">
        <v>368</v>
      </c>
      <c r="E2379" s="81" t="s">
        <v>223</v>
      </c>
      <c r="F2379" s="81" t="s">
        <v>341</v>
      </c>
      <c r="G2379" s="81" t="s">
        <v>342</v>
      </c>
      <c r="H2379" s="81" t="s">
        <v>299</v>
      </c>
      <c r="I2379" s="81" t="s">
        <v>223</v>
      </c>
      <c r="J2379" s="81" t="s">
        <v>223</v>
      </c>
    </row>
    <row r="2380" spans="1:10" x14ac:dyDescent="0.2">
      <c r="A2380" s="79">
        <v>44799</v>
      </c>
      <c r="B2380" s="76">
        <v>44747</v>
      </c>
      <c r="C2380" s="80">
        <v>7</v>
      </c>
      <c r="D2380" s="81" t="s">
        <v>368</v>
      </c>
      <c r="E2380" s="81" t="s">
        <v>223</v>
      </c>
      <c r="F2380" s="81" t="s">
        <v>341</v>
      </c>
      <c r="G2380" s="81" t="s">
        <v>342</v>
      </c>
      <c r="H2380" s="81" t="s">
        <v>299</v>
      </c>
      <c r="I2380" s="81" t="s">
        <v>223</v>
      </c>
      <c r="J2380" s="81" t="s">
        <v>223</v>
      </c>
    </row>
    <row r="2381" spans="1:10" x14ac:dyDescent="0.2">
      <c r="A2381" s="79">
        <v>44799</v>
      </c>
      <c r="B2381" s="76">
        <v>44748</v>
      </c>
      <c r="C2381" s="80">
        <v>7</v>
      </c>
      <c r="D2381" s="81" t="s">
        <v>368</v>
      </c>
      <c r="E2381" s="81" t="s">
        <v>223</v>
      </c>
      <c r="F2381" s="81" t="s">
        <v>341</v>
      </c>
      <c r="G2381" s="81" t="s">
        <v>342</v>
      </c>
      <c r="H2381" s="81" t="s">
        <v>299</v>
      </c>
      <c r="I2381" s="81" t="s">
        <v>223</v>
      </c>
      <c r="J2381" s="81" t="s">
        <v>223</v>
      </c>
    </row>
    <row r="2382" spans="1:10" x14ac:dyDescent="0.2">
      <c r="A2382" s="79">
        <v>44799</v>
      </c>
      <c r="B2382" s="76">
        <v>44749</v>
      </c>
      <c r="C2382" s="80">
        <v>7</v>
      </c>
      <c r="D2382" s="81" t="s">
        <v>368</v>
      </c>
      <c r="E2382" s="81" t="s">
        <v>223</v>
      </c>
      <c r="F2382" s="81" t="s">
        <v>341</v>
      </c>
      <c r="G2382" s="81" t="s">
        <v>342</v>
      </c>
      <c r="H2382" s="81" t="s">
        <v>299</v>
      </c>
      <c r="I2382" s="81" t="s">
        <v>223</v>
      </c>
      <c r="J2382" s="81" t="s">
        <v>223</v>
      </c>
    </row>
    <row r="2383" spans="1:10" x14ac:dyDescent="0.2">
      <c r="A2383" s="79">
        <v>44799</v>
      </c>
      <c r="B2383" s="76">
        <v>44750</v>
      </c>
      <c r="C2383" s="80">
        <v>6</v>
      </c>
      <c r="D2383" s="81" t="s">
        <v>368</v>
      </c>
      <c r="E2383" s="81" t="s">
        <v>223</v>
      </c>
      <c r="F2383" s="81" t="s">
        <v>341</v>
      </c>
      <c r="G2383" s="81" t="s">
        <v>342</v>
      </c>
      <c r="H2383" s="81" t="s">
        <v>299</v>
      </c>
      <c r="I2383" s="81" t="s">
        <v>223</v>
      </c>
      <c r="J2383" s="81" t="s">
        <v>223</v>
      </c>
    </row>
    <row r="2384" spans="1:10" x14ac:dyDescent="0.2">
      <c r="A2384" s="79">
        <v>44799</v>
      </c>
      <c r="B2384" s="76">
        <v>44756</v>
      </c>
      <c r="C2384" s="80">
        <v>5</v>
      </c>
      <c r="D2384" s="81" t="s">
        <v>368</v>
      </c>
      <c r="E2384" s="81" t="s">
        <v>223</v>
      </c>
      <c r="F2384" s="81" t="s">
        <v>341</v>
      </c>
      <c r="G2384" s="81" t="s">
        <v>342</v>
      </c>
      <c r="H2384" s="81" t="s">
        <v>299</v>
      </c>
      <c r="I2384" s="81" t="s">
        <v>223</v>
      </c>
      <c r="J2384" s="81" t="s">
        <v>223</v>
      </c>
    </row>
    <row r="2385" spans="1:10" x14ac:dyDescent="0.2">
      <c r="A2385" s="79">
        <v>44799</v>
      </c>
      <c r="B2385" s="76">
        <v>44757</v>
      </c>
      <c r="C2385" s="80">
        <v>7</v>
      </c>
      <c r="D2385" s="81" t="s">
        <v>368</v>
      </c>
      <c r="E2385" s="81" t="s">
        <v>223</v>
      </c>
      <c r="F2385" s="81" t="s">
        <v>341</v>
      </c>
      <c r="G2385" s="81" t="s">
        <v>342</v>
      </c>
      <c r="H2385" s="81" t="s">
        <v>299</v>
      </c>
      <c r="I2385" s="81" t="s">
        <v>223</v>
      </c>
      <c r="J2385" s="81" t="s">
        <v>223</v>
      </c>
    </row>
    <row r="2386" spans="1:10" x14ac:dyDescent="0.2">
      <c r="A2386" s="79">
        <v>44799</v>
      </c>
      <c r="B2386" s="76">
        <v>44760</v>
      </c>
      <c r="C2386" s="80">
        <v>7</v>
      </c>
      <c r="D2386" s="81" t="s">
        <v>368</v>
      </c>
      <c r="E2386" s="81" t="s">
        <v>223</v>
      </c>
      <c r="F2386" s="81" t="s">
        <v>341</v>
      </c>
      <c r="G2386" s="81" t="s">
        <v>342</v>
      </c>
      <c r="H2386" s="81" t="s">
        <v>299</v>
      </c>
      <c r="I2386" s="81" t="s">
        <v>223</v>
      </c>
      <c r="J2386" s="81" t="s">
        <v>223</v>
      </c>
    </row>
    <row r="2387" spans="1:10" x14ac:dyDescent="0.2">
      <c r="A2387" s="79">
        <v>44799</v>
      </c>
      <c r="B2387" s="76">
        <v>44761</v>
      </c>
      <c r="C2387" s="80">
        <v>7</v>
      </c>
      <c r="D2387" s="81" t="s">
        <v>368</v>
      </c>
      <c r="E2387" s="81" t="s">
        <v>223</v>
      </c>
      <c r="F2387" s="81" t="s">
        <v>341</v>
      </c>
      <c r="G2387" s="81" t="s">
        <v>342</v>
      </c>
      <c r="H2387" s="81" t="s">
        <v>299</v>
      </c>
      <c r="I2387" s="81" t="s">
        <v>223</v>
      </c>
      <c r="J2387" s="81" t="s">
        <v>223</v>
      </c>
    </row>
    <row r="2388" spans="1:10" x14ac:dyDescent="0.2">
      <c r="A2388" s="79">
        <v>44799</v>
      </c>
      <c r="B2388" s="76">
        <v>44762</v>
      </c>
      <c r="C2388" s="80">
        <v>7</v>
      </c>
      <c r="D2388" s="81" t="s">
        <v>368</v>
      </c>
      <c r="E2388" s="81" t="s">
        <v>223</v>
      </c>
      <c r="F2388" s="81" t="s">
        <v>341</v>
      </c>
      <c r="G2388" s="81" t="s">
        <v>342</v>
      </c>
      <c r="H2388" s="81" t="s">
        <v>299</v>
      </c>
      <c r="I2388" s="81" t="s">
        <v>223</v>
      </c>
      <c r="J2388" s="81" t="s">
        <v>223</v>
      </c>
    </row>
    <row r="2389" spans="1:10" x14ac:dyDescent="0.2">
      <c r="A2389" s="79">
        <v>44799</v>
      </c>
      <c r="B2389" s="76">
        <v>44763</v>
      </c>
      <c r="C2389" s="80">
        <v>7</v>
      </c>
      <c r="D2389" s="81" t="s">
        <v>368</v>
      </c>
      <c r="E2389" s="81" t="s">
        <v>223</v>
      </c>
      <c r="F2389" s="81" t="s">
        <v>341</v>
      </c>
      <c r="G2389" s="81" t="s">
        <v>342</v>
      </c>
      <c r="H2389" s="81" t="s">
        <v>299</v>
      </c>
      <c r="I2389" s="81" t="s">
        <v>223</v>
      </c>
      <c r="J2389" s="81" t="s">
        <v>223</v>
      </c>
    </row>
    <row r="2390" spans="1:10" x14ac:dyDescent="0.2">
      <c r="A2390" s="79">
        <v>44799</v>
      </c>
      <c r="B2390" s="76">
        <v>44764</v>
      </c>
      <c r="C2390" s="80">
        <v>7</v>
      </c>
      <c r="D2390" s="81" t="s">
        <v>368</v>
      </c>
      <c r="E2390" s="81" t="s">
        <v>223</v>
      </c>
      <c r="F2390" s="81" t="s">
        <v>341</v>
      </c>
      <c r="G2390" s="81" t="s">
        <v>342</v>
      </c>
      <c r="H2390" s="81" t="s">
        <v>299</v>
      </c>
      <c r="I2390" s="81" t="s">
        <v>223</v>
      </c>
      <c r="J2390" s="81" t="s">
        <v>223</v>
      </c>
    </row>
    <row r="2391" spans="1:10" x14ac:dyDescent="0.2">
      <c r="A2391" s="79">
        <v>44799</v>
      </c>
      <c r="B2391" s="76">
        <v>44767</v>
      </c>
      <c r="C2391" s="80">
        <v>7</v>
      </c>
      <c r="D2391" s="81" t="s">
        <v>368</v>
      </c>
      <c r="E2391" s="81" t="s">
        <v>223</v>
      </c>
      <c r="F2391" s="81" t="s">
        <v>341</v>
      </c>
      <c r="G2391" s="81" t="s">
        <v>342</v>
      </c>
      <c r="H2391" s="81" t="s">
        <v>299</v>
      </c>
      <c r="I2391" s="81" t="s">
        <v>223</v>
      </c>
      <c r="J2391" s="81" t="s">
        <v>223</v>
      </c>
    </row>
    <row r="2392" spans="1:10" x14ac:dyDescent="0.2">
      <c r="A2392" s="79">
        <v>44799</v>
      </c>
      <c r="B2392" s="76">
        <v>44768</v>
      </c>
      <c r="C2392" s="80">
        <v>7</v>
      </c>
      <c r="D2392" s="81" t="s">
        <v>368</v>
      </c>
      <c r="E2392" s="81" t="s">
        <v>223</v>
      </c>
      <c r="F2392" s="81" t="s">
        <v>341</v>
      </c>
      <c r="G2392" s="81" t="s">
        <v>342</v>
      </c>
      <c r="H2392" s="81" t="s">
        <v>299</v>
      </c>
      <c r="I2392" s="81" t="s">
        <v>223</v>
      </c>
      <c r="J2392" s="81" t="s">
        <v>223</v>
      </c>
    </row>
    <row r="2393" spans="1:10" x14ac:dyDescent="0.2">
      <c r="A2393" s="79">
        <v>44799</v>
      </c>
      <c r="B2393" s="76">
        <v>44769</v>
      </c>
      <c r="C2393" s="80">
        <v>7</v>
      </c>
      <c r="D2393" s="81" t="s">
        <v>368</v>
      </c>
      <c r="E2393" s="81" t="s">
        <v>223</v>
      </c>
      <c r="F2393" s="81" t="s">
        <v>341</v>
      </c>
      <c r="G2393" s="81" t="s">
        <v>342</v>
      </c>
      <c r="H2393" s="81" t="s">
        <v>299</v>
      </c>
      <c r="I2393" s="81" t="s">
        <v>223</v>
      </c>
      <c r="J2393" s="81" t="s">
        <v>223</v>
      </c>
    </row>
    <row r="2394" spans="1:10" x14ac:dyDescent="0.2">
      <c r="A2394" s="79">
        <v>44799</v>
      </c>
      <c r="B2394" s="76">
        <v>44770</v>
      </c>
      <c r="C2394" s="80">
        <v>7</v>
      </c>
      <c r="D2394" s="81" t="s">
        <v>368</v>
      </c>
      <c r="E2394" s="81" t="s">
        <v>223</v>
      </c>
      <c r="F2394" s="81" t="s">
        <v>341</v>
      </c>
      <c r="G2394" s="81" t="s">
        <v>342</v>
      </c>
      <c r="H2394" s="81" t="s">
        <v>299</v>
      </c>
      <c r="I2394" s="81" t="s">
        <v>223</v>
      </c>
      <c r="J2394" s="81" t="s">
        <v>223</v>
      </c>
    </row>
    <row r="2395" spans="1:10" x14ac:dyDescent="0.2">
      <c r="A2395" s="79">
        <v>44799</v>
      </c>
      <c r="B2395" s="76">
        <v>44771</v>
      </c>
      <c r="C2395" s="80">
        <v>7</v>
      </c>
      <c r="D2395" s="81" t="s">
        <v>368</v>
      </c>
      <c r="E2395" s="81" t="s">
        <v>223</v>
      </c>
      <c r="F2395" s="81" t="s">
        <v>341</v>
      </c>
      <c r="G2395" s="81" t="s">
        <v>342</v>
      </c>
      <c r="H2395" s="81" t="s">
        <v>299</v>
      </c>
      <c r="I2395" s="81" t="s">
        <v>223</v>
      </c>
      <c r="J2395" s="81" t="s">
        <v>223</v>
      </c>
    </row>
    <row r="2396" spans="1:10" x14ac:dyDescent="0.2">
      <c r="A2396" s="79">
        <v>44799</v>
      </c>
      <c r="B2396" s="76">
        <v>44774</v>
      </c>
      <c r="C2396" s="80">
        <v>7</v>
      </c>
      <c r="D2396" s="81" t="s">
        <v>368</v>
      </c>
      <c r="E2396" s="81" t="s">
        <v>223</v>
      </c>
      <c r="F2396" s="81" t="s">
        <v>341</v>
      </c>
      <c r="G2396" s="81" t="s">
        <v>342</v>
      </c>
      <c r="H2396" s="81" t="s">
        <v>299</v>
      </c>
      <c r="I2396" s="81" t="s">
        <v>223</v>
      </c>
      <c r="J2396" s="81" t="s">
        <v>223</v>
      </c>
    </row>
    <row r="2397" spans="1:10" x14ac:dyDescent="0.2">
      <c r="A2397" s="79">
        <v>44799</v>
      </c>
      <c r="B2397" s="76">
        <v>44775</v>
      </c>
      <c r="C2397" s="80">
        <v>7</v>
      </c>
      <c r="D2397" s="81" t="s">
        <v>368</v>
      </c>
      <c r="E2397" s="81" t="s">
        <v>223</v>
      </c>
      <c r="F2397" s="81" t="s">
        <v>341</v>
      </c>
      <c r="G2397" s="81" t="s">
        <v>342</v>
      </c>
      <c r="H2397" s="81" t="s">
        <v>299</v>
      </c>
      <c r="I2397" s="81" t="s">
        <v>223</v>
      </c>
      <c r="J2397" s="81" t="s">
        <v>223</v>
      </c>
    </row>
    <row r="2398" spans="1:10" x14ac:dyDescent="0.2">
      <c r="A2398" s="79">
        <v>44799</v>
      </c>
      <c r="B2398" s="76">
        <v>44776</v>
      </c>
      <c r="C2398" s="80">
        <v>7</v>
      </c>
      <c r="D2398" s="81" t="s">
        <v>368</v>
      </c>
      <c r="E2398" s="81" t="s">
        <v>223</v>
      </c>
      <c r="F2398" s="81" t="s">
        <v>341</v>
      </c>
      <c r="G2398" s="81" t="s">
        <v>342</v>
      </c>
      <c r="H2398" s="81" t="s">
        <v>299</v>
      </c>
      <c r="I2398" s="81" t="s">
        <v>223</v>
      </c>
      <c r="J2398" s="81" t="s">
        <v>223</v>
      </c>
    </row>
    <row r="2399" spans="1:10" x14ac:dyDescent="0.2">
      <c r="A2399" s="79">
        <v>44799</v>
      </c>
      <c r="B2399" s="76">
        <v>44777</v>
      </c>
      <c r="C2399" s="80">
        <v>7</v>
      </c>
      <c r="D2399" s="81" t="s">
        <v>368</v>
      </c>
      <c r="E2399" s="81" t="s">
        <v>223</v>
      </c>
      <c r="F2399" s="81" t="s">
        <v>341</v>
      </c>
      <c r="G2399" s="81" t="s">
        <v>342</v>
      </c>
      <c r="H2399" s="81" t="s">
        <v>299</v>
      </c>
      <c r="I2399" s="81" t="s">
        <v>223</v>
      </c>
      <c r="J2399" s="81" t="s">
        <v>223</v>
      </c>
    </row>
    <row r="2400" spans="1:10" x14ac:dyDescent="0.2">
      <c r="A2400" s="79">
        <v>44799</v>
      </c>
      <c r="B2400" s="76">
        <v>44778</v>
      </c>
      <c r="C2400" s="80">
        <v>4</v>
      </c>
      <c r="D2400" s="81" t="s">
        <v>368</v>
      </c>
      <c r="E2400" s="81" t="s">
        <v>223</v>
      </c>
      <c r="F2400" s="81" t="s">
        <v>341</v>
      </c>
      <c r="G2400" s="81" t="s">
        <v>342</v>
      </c>
      <c r="H2400" s="81" t="s">
        <v>299</v>
      </c>
      <c r="I2400" s="81" t="s">
        <v>223</v>
      </c>
      <c r="J2400" s="81" t="s">
        <v>223</v>
      </c>
    </row>
    <row r="2401" spans="1:10" x14ac:dyDescent="0.2">
      <c r="A2401" s="79">
        <v>44799</v>
      </c>
      <c r="B2401" s="76">
        <v>44784</v>
      </c>
      <c r="C2401" s="80">
        <v>4</v>
      </c>
      <c r="D2401" s="81" t="s">
        <v>368</v>
      </c>
      <c r="E2401" s="81" t="s">
        <v>223</v>
      </c>
      <c r="F2401" s="81" t="s">
        <v>341</v>
      </c>
      <c r="G2401" s="81" t="s">
        <v>342</v>
      </c>
      <c r="H2401" s="81" t="s">
        <v>299</v>
      </c>
      <c r="I2401" s="81" t="s">
        <v>223</v>
      </c>
      <c r="J2401" s="81" t="s">
        <v>223</v>
      </c>
    </row>
    <row r="2402" spans="1:10" x14ac:dyDescent="0.2">
      <c r="A2402" s="79">
        <v>44799</v>
      </c>
      <c r="B2402" s="76">
        <v>44785</v>
      </c>
      <c r="C2402" s="80">
        <v>7</v>
      </c>
      <c r="D2402" s="81" t="s">
        <v>368</v>
      </c>
      <c r="E2402" s="81" t="s">
        <v>223</v>
      </c>
      <c r="F2402" s="81" t="s">
        <v>341</v>
      </c>
      <c r="G2402" s="81" t="s">
        <v>342</v>
      </c>
      <c r="H2402" s="81" t="s">
        <v>299</v>
      </c>
      <c r="I2402" s="81" t="s">
        <v>223</v>
      </c>
      <c r="J2402" s="81" t="s">
        <v>223</v>
      </c>
    </row>
    <row r="2403" spans="1:10" x14ac:dyDescent="0.2">
      <c r="A2403" s="79">
        <v>44799</v>
      </c>
      <c r="B2403" s="76">
        <v>44788</v>
      </c>
      <c r="C2403" s="80">
        <v>7</v>
      </c>
      <c r="D2403" s="81" t="s">
        <v>368</v>
      </c>
      <c r="E2403" s="81" t="s">
        <v>223</v>
      </c>
      <c r="F2403" s="81" t="s">
        <v>341</v>
      </c>
      <c r="G2403" s="81" t="s">
        <v>342</v>
      </c>
      <c r="H2403" s="81" t="s">
        <v>299</v>
      </c>
      <c r="I2403" s="81" t="s">
        <v>223</v>
      </c>
      <c r="J2403" s="81" t="s">
        <v>223</v>
      </c>
    </row>
    <row r="2404" spans="1:10" x14ac:dyDescent="0.2">
      <c r="A2404" s="79">
        <v>44799</v>
      </c>
      <c r="B2404" s="76">
        <v>44789</v>
      </c>
      <c r="C2404" s="80">
        <v>7</v>
      </c>
      <c r="D2404" s="81" t="s">
        <v>368</v>
      </c>
      <c r="E2404" s="81" t="s">
        <v>223</v>
      </c>
      <c r="F2404" s="81" t="s">
        <v>341</v>
      </c>
      <c r="G2404" s="81" t="s">
        <v>342</v>
      </c>
      <c r="H2404" s="81" t="s">
        <v>299</v>
      </c>
      <c r="I2404" s="81" t="s">
        <v>223</v>
      </c>
      <c r="J2404" s="81" t="s">
        <v>223</v>
      </c>
    </row>
    <row r="2405" spans="1:10" x14ac:dyDescent="0.2">
      <c r="A2405" s="79">
        <v>44799</v>
      </c>
      <c r="B2405" s="76">
        <v>44790</v>
      </c>
      <c r="C2405" s="80">
        <v>7</v>
      </c>
      <c r="D2405" s="81" t="s">
        <v>368</v>
      </c>
      <c r="E2405" s="81" t="s">
        <v>223</v>
      </c>
      <c r="F2405" s="81" t="s">
        <v>341</v>
      </c>
      <c r="G2405" s="81" t="s">
        <v>342</v>
      </c>
      <c r="H2405" s="81" t="s">
        <v>299</v>
      </c>
      <c r="I2405" s="81" t="s">
        <v>223</v>
      </c>
      <c r="J2405" s="81" t="s">
        <v>223</v>
      </c>
    </row>
    <row r="2406" spans="1:10" x14ac:dyDescent="0.2">
      <c r="A2406" s="79">
        <v>44799</v>
      </c>
      <c r="B2406" s="76">
        <v>44791</v>
      </c>
      <c r="C2406" s="80">
        <v>7</v>
      </c>
      <c r="D2406" s="81" t="s">
        <v>368</v>
      </c>
      <c r="E2406" s="81" t="s">
        <v>223</v>
      </c>
      <c r="F2406" s="81" t="s">
        <v>341</v>
      </c>
      <c r="G2406" s="81" t="s">
        <v>342</v>
      </c>
      <c r="H2406" s="81" t="s">
        <v>299</v>
      </c>
      <c r="I2406" s="81" t="s">
        <v>223</v>
      </c>
      <c r="J2406" s="81" t="s">
        <v>223</v>
      </c>
    </row>
    <row r="2407" spans="1:10" x14ac:dyDescent="0.2">
      <c r="A2407" s="79">
        <v>44799</v>
      </c>
      <c r="B2407" s="76">
        <v>44792</v>
      </c>
      <c r="C2407" s="80">
        <v>7</v>
      </c>
      <c r="D2407" s="81" t="s">
        <v>368</v>
      </c>
      <c r="E2407" s="81" t="s">
        <v>223</v>
      </c>
      <c r="F2407" s="81" t="s">
        <v>341</v>
      </c>
      <c r="G2407" s="81" t="s">
        <v>342</v>
      </c>
      <c r="H2407" s="81" t="s">
        <v>299</v>
      </c>
      <c r="I2407" s="81" t="s">
        <v>223</v>
      </c>
      <c r="J2407" s="81" t="s">
        <v>223</v>
      </c>
    </row>
    <row r="2408" spans="1:10" x14ac:dyDescent="0.2">
      <c r="A2408" s="79">
        <v>44799</v>
      </c>
      <c r="B2408" s="76">
        <v>44795</v>
      </c>
      <c r="C2408" s="80">
        <v>7</v>
      </c>
      <c r="D2408" s="81" t="s">
        <v>368</v>
      </c>
      <c r="E2408" s="81" t="s">
        <v>223</v>
      </c>
      <c r="F2408" s="81" t="s">
        <v>341</v>
      </c>
      <c r="G2408" s="81" t="s">
        <v>342</v>
      </c>
      <c r="H2408" s="81" t="s">
        <v>299</v>
      </c>
      <c r="I2408" s="81" t="s">
        <v>223</v>
      </c>
      <c r="J2408" s="81" t="s">
        <v>223</v>
      </c>
    </row>
    <row r="2409" spans="1:10" x14ac:dyDescent="0.2">
      <c r="A2409" s="79">
        <v>44799</v>
      </c>
      <c r="B2409" s="76">
        <v>44796</v>
      </c>
      <c r="C2409" s="80">
        <v>7</v>
      </c>
      <c r="D2409" s="81" t="s">
        <v>368</v>
      </c>
      <c r="E2409" s="81" t="s">
        <v>223</v>
      </c>
      <c r="F2409" s="81" t="s">
        <v>341</v>
      </c>
      <c r="G2409" s="81" t="s">
        <v>342</v>
      </c>
      <c r="H2409" s="81" t="s">
        <v>299</v>
      </c>
      <c r="I2409" s="81" t="s">
        <v>223</v>
      </c>
      <c r="J2409" s="81" t="s">
        <v>223</v>
      </c>
    </row>
    <row r="2410" spans="1:10" x14ac:dyDescent="0.2">
      <c r="A2410" s="79">
        <v>44799</v>
      </c>
      <c r="B2410" s="76">
        <v>44797</v>
      </c>
      <c r="C2410" s="80">
        <v>7</v>
      </c>
      <c r="D2410" s="81" t="s">
        <v>368</v>
      </c>
      <c r="E2410" s="81" t="s">
        <v>223</v>
      </c>
      <c r="F2410" s="81" t="s">
        <v>341</v>
      </c>
      <c r="G2410" s="81" t="s">
        <v>342</v>
      </c>
      <c r="H2410" s="81" t="s">
        <v>299</v>
      </c>
      <c r="I2410" s="81" t="s">
        <v>223</v>
      </c>
      <c r="J2410" s="81" t="s">
        <v>223</v>
      </c>
    </row>
    <row r="2411" spans="1:10" x14ac:dyDescent="0.2">
      <c r="A2411" s="79">
        <v>44799</v>
      </c>
      <c r="B2411" s="76">
        <v>44798</v>
      </c>
      <c r="C2411" s="80">
        <v>7</v>
      </c>
      <c r="D2411" s="81" t="s">
        <v>368</v>
      </c>
      <c r="E2411" s="81" t="s">
        <v>223</v>
      </c>
      <c r="F2411" s="81" t="s">
        <v>341</v>
      </c>
      <c r="G2411" s="81" t="s">
        <v>342</v>
      </c>
      <c r="H2411" s="81" t="s">
        <v>299</v>
      </c>
      <c r="I2411" s="81" t="s">
        <v>223</v>
      </c>
      <c r="J2411" s="81" t="s">
        <v>223</v>
      </c>
    </row>
    <row r="2412" spans="1:10" x14ac:dyDescent="0.2">
      <c r="A2412" s="79">
        <v>44799</v>
      </c>
      <c r="B2412" s="76">
        <v>44799</v>
      </c>
      <c r="C2412" s="80">
        <v>7</v>
      </c>
      <c r="D2412" s="81" t="s">
        <v>368</v>
      </c>
      <c r="E2412" s="81" t="s">
        <v>223</v>
      </c>
      <c r="F2412" s="81" t="s">
        <v>341</v>
      </c>
      <c r="G2412" s="81" t="s">
        <v>342</v>
      </c>
      <c r="H2412" s="81" t="s">
        <v>299</v>
      </c>
      <c r="I2412" s="81" t="s">
        <v>223</v>
      </c>
      <c r="J2412" s="81" t="s">
        <v>223</v>
      </c>
    </row>
    <row r="2413" spans="1:10" x14ac:dyDescent="0.2">
      <c r="A2413" s="79">
        <v>44683</v>
      </c>
      <c r="B2413" s="76">
        <v>44672</v>
      </c>
      <c r="C2413" s="80">
        <v>4</v>
      </c>
      <c r="D2413" s="81" t="s">
        <v>377</v>
      </c>
      <c r="E2413" s="81" t="s">
        <v>223</v>
      </c>
      <c r="F2413" s="81" t="s">
        <v>347</v>
      </c>
      <c r="G2413" s="81" t="s">
        <v>348</v>
      </c>
      <c r="H2413" s="81" t="s">
        <v>324</v>
      </c>
      <c r="I2413" s="81" t="s">
        <v>223</v>
      </c>
      <c r="J2413" s="81" t="s">
        <v>223</v>
      </c>
    </row>
    <row r="2414" spans="1:10" x14ac:dyDescent="0.2">
      <c r="A2414" s="79">
        <v>44683</v>
      </c>
      <c r="B2414" s="76">
        <v>44673</v>
      </c>
      <c r="C2414" s="80">
        <v>3</v>
      </c>
      <c r="D2414" s="81" t="s">
        <v>377</v>
      </c>
      <c r="E2414" s="81" t="s">
        <v>223</v>
      </c>
      <c r="F2414" s="81" t="s">
        <v>347</v>
      </c>
      <c r="G2414" s="81" t="s">
        <v>348</v>
      </c>
      <c r="H2414" s="81" t="s">
        <v>324</v>
      </c>
      <c r="I2414" s="81" t="s">
        <v>223</v>
      </c>
      <c r="J2414" s="81" t="s">
        <v>223</v>
      </c>
    </row>
    <row r="2415" spans="1:10" x14ac:dyDescent="0.2">
      <c r="A2415" s="79">
        <v>44683</v>
      </c>
      <c r="B2415" s="76">
        <v>44676</v>
      </c>
      <c r="C2415" s="80">
        <v>1</v>
      </c>
      <c r="D2415" s="81" t="s">
        <v>377</v>
      </c>
      <c r="E2415" s="81" t="s">
        <v>223</v>
      </c>
      <c r="F2415" s="81" t="s">
        <v>347</v>
      </c>
      <c r="G2415" s="81" t="s">
        <v>348</v>
      </c>
      <c r="H2415" s="81" t="s">
        <v>324</v>
      </c>
      <c r="I2415" s="81" t="s">
        <v>223</v>
      </c>
      <c r="J2415" s="81" t="s">
        <v>223</v>
      </c>
    </row>
    <row r="2416" spans="1:10" x14ac:dyDescent="0.2">
      <c r="A2416" s="79">
        <v>44728</v>
      </c>
      <c r="B2416" s="76">
        <v>44725</v>
      </c>
      <c r="C2416" s="80">
        <v>5</v>
      </c>
      <c r="D2416" s="81" t="s">
        <v>377</v>
      </c>
      <c r="E2416" s="81" t="s">
        <v>223</v>
      </c>
      <c r="F2416" s="81" t="s">
        <v>378</v>
      </c>
      <c r="G2416" s="81" t="s">
        <v>379</v>
      </c>
      <c r="H2416" s="81" t="s">
        <v>303</v>
      </c>
      <c r="I2416" s="81" t="s">
        <v>223</v>
      </c>
      <c r="J2416" s="81" t="s">
        <v>223</v>
      </c>
    </row>
    <row r="2417" spans="1:10" x14ac:dyDescent="0.2">
      <c r="A2417" s="79">
        <v>44728</v>
      </c>
      <c r="B2417" s="76">
        <v>44726</v>
      </c>
      <c r="C2417" s="80">
        <v>7</v>
      </c>
      <c r="D2417" s="81" t="s">
        <v>377</v>
      </c>
      <c r="E2417" s="81" t="s">
        <v>223</v>
      </c>
      <c r="F2417" s="81" t="s">
        <v>378</v>
      </c>
      <c r="G2417" s="81" t="s">
        <v>379</v>
      </c>
      <c r="H2417" s="81" t="s">
        <v>303</v>
      </c>
      <c r="I2417" s="81" t="s">
        <v>223</v>
      </c>
      <c r="J2417" s="81" t="s">
        <v>223</v>
      </c>
    </row>
    <row r="2418" spans="1:10" x14ac:dyDescent="0.2">
      <c r="A2418" s="79">
        <v>44728</v>
      </c>
      <c r="B2418" s="76">
        <v>44727</v>
      </c>
      <c r="C2418" s="80">
        <v>7</v>
      </c>
      <c r="D2418" s="81" t="s">
        <v>377</v>
      </c>
      <c r="E2418" s="81" t="s">
        <v>223</v>
      </c>
      <c r="F2418" s="81" t="s">
        <v>378</v>
      </c>
      <c r="G2418" s="81" t="s">
        <v>379</v>
      </c>
      <c r="H2418" s="81" t="s">
        <v>303</v>
      </c>
      <c r="I2418" s="81" t="s">
        <v>223</v>
      </c>
      <c r="J2418" s="81" t="s">
        <v>223</v>
      </c>
    </row>
    <row r="2419" spans="1:10" x14ac:dyDescent="0.2">
      <c r="A2419" s="79">
        <v>44728</v>
      </c>
      <c r="B2419" s="76">
        <v>44728</v>
      </c>
      <c r="C2419" s="80">
        <v>7</v>
      </c>
      <c r="D2419" s="81" t="s">
        <v>377</v>
      </c>
      <c r="E2419" s="81" t="s">
        <v>223</v>
      </c>
      <c r="F2419" s="81" t="s">
        <v>378</v>
      </c>
      <c r="G2419" s="81" t="s">
        <v>379</v>
      </c>
      <c r="H2419" s="81" t="s">
        <v>303</v>
      </c>
      <c r="I2419" s="81" t="s">
        <v>223</v>
      </c>
      <c r="J2419" s="81" t="s">
        <v>223</v>
      </c>
    </row>
    <row r="2420" spans="1:10" x14ac:dyDescent="0.2">
      <c r="A2420" s="79">
        <v>44730</v>
      </c>
      <c r="B2420" s="76">
        <v>44729</v>
      </c>
      <c r="C2420" s="80">
        <v>7</v>
      </c>
      <c r="D2420" s="81" t="s">
        <v>377</v>
      </c>
      <c r="E2420" s="81" t="s">
        <v>223</v>
      </c>
      <c r="F2420" s="81" t="s">
        <v>378</v>
      </c>
      <c r="G2420" s="81" t="s">
        <v>379</v>
      </c>
      <c r="H2420" s="81" t="s">
        <v>303</v>
      </c>
      <c r="I2420" s="81" t="s">
        <v>223</v>
      </c>
      <c r="J2420" s="81" t="s">
        <v>223</v>
      </c>
    </row>
    <row r="2421" spans="1:10" x14ac:dyDescent="0.2">
      <c r="A2421" s="79">
        <v>44741</v>
      </c>
      <c r="B2421" s="76">
        <v>44732</v>
      </c>
      <c r="C2421" s="80">
        <v>4</v>
      </c>
      <c r="D2421" s="81" t="s">
        <v>377</v>
      </c>
      <c r="E2421" s="81" t="s">
        <v>223</v>
      </c>
      <c r="F2421" s="81" t="s">
        <v>378</v>
      </c>
      <c r="G2421" s="81" t="s">
        <v>379</v>
      </c>
      <c r="H2421" s="81" t="s">
        <v>303</v>
      </c>
      <c r="I2421" s="81" t="s">
        <v>223</v>
      </c>
      <c r="J2421" s="81" t="s">
        <v>223</v>
      </c>
    </row>
    <row r="2422" spans="1:10" x14ac:dyDescent="0.2">
      <c r="A2422" s="79">
        <v>44741</v>
      </c>
      <c r="B2422" s="76">
        <v>44733</v>
      </c>
      <c r="C2422" s="80">
        <v>3</v>
      </c>
      <c r="D2422" s="81" t="s">
        <v>377</v>
      </c>
      <c r="E2422" s="81" t="s">
        <v>223</v>
      </c>
      <c r="F2422" s="81" t="s">
        <v>378</v>
      </c>
      <c r="G2422" s="81" t="s">
        <v>379</v>
      </c>
      <c r="H2422" s="81" t="s">
        <v>303</v>
      </c>
      <c r="I2422" s="81" t="s">
        <v>223</v>
      </c>
      <c r="J2422" s="81" t="s">
        <v>223</v>
      </c>
    </row>
    <row r="2423" spans="1:10" x14ac:dyDescent="0.2">
      <c r="A2423" s="79">
        <v>44741</v>
      </c>
      <c r="B2423" s="76">
        <v>44734</v>
      </c>
      <c r="C2423" s="80">
        <v>4</v>
      </c>
      <c r="D2423" s="81" t="s">
        <v>377</v>
      </c>
      <c r="E2423" s="81" t="s">
        <v>223</v>
      </c>
      <c r="F2423" s="81" t="s">
        <v>378</v>
      </c>
      <c r="G2423" s="81" t="s">
        <v>379</v>
      </c>
      <c r="H2423" s="81" t="s">
        <v>303</v>
      </c>
      <c r="I2423" s="81" t="s">
        <v>223</v>
      </c>
      <c r="J2423" s="81" t="s">
        <v>223</v>
      </c>
    </row>
    <row r="2424" spans="1:10" x14ac:dyDescent="0.2">
      <c r="A2424" s="79">
        <v>44741</v>
      </c>
      <c r="B2424" s="76">
        <v>44735</v>
      </c>
      <c r="C2424" s="80">
        <v>4</v>
      </c>
      <c r="D2424" s="81" t="s">
        <v>377</v>
      </c>
      <c r="E2424" s="81" t="s">
        <v>223</v>
      </c>
      <c r="F2424" s="81" t="s">
        <v>378</v>
      </c>
      <c r="G2424" s="81" t="s">
        <v>379</v>
      </c>
      <c r="H2424" s="81" t="s">
        <v>303</v>
      </c>
      <c r="I2424" s="81" t="s">
        <v>223</v>
      </c>
      <c r="J2424" s="81" t="s">
        <v>223</v>
      </c>
    </row>
    <row r="2425" spans="1:10" x14ac:dyDescent="0.2">
      <c r="A2425" s="79">
        <v>44741</v>
      </c>
      <c r="B2425" s="76">
        <v>44736</v>
      </c>
      <c r="C2425" s="80">
        <v>4</v>
      </c>
      <c r="D2425" s="81" t="s">
        <v>377</v>
      </c>
      <c r="E2425" s="81" t="s">
        <v>223</v>
      </c>
      <c r="F2425" s="81" t="s">
        <v>378</v>
      </c>
      <c r="G2425" s="81" t="s">
        <v>379</v>
      </c>
      <c r="H2425" s="81" t="s">
        <v>303</v>
      </c>
      <c r="I2425" s="81" t="s">
        <v>223</v>
      </c>
      <c r="J2425" s="81" t="s">
        <v>223</v>
      </c>
    </row>
    <row r="2426" spans="1:10" x14ac:dyDescent="0.2">
      <c r="A2426" s="79">
        <v>44741</v>
      </c>
      <c r="B2426" s="76">
        <v>44739</v>
      </c>
      <c r="C2426" s="80">
        <v>3</v>
      </c>
      <c r="D2426" s="81" t="s">
        <v>377</v>
      </c>
      <c r="E2426" s="81" t="s">
        <v>223</v>
      </c>
      <c r="F2426" s="81" t="s">
        <v>378</v>
      </c>
      <c r="G2426" s="81" t="s">
        <v>379</v>
      </c>
      <c r="H2426" s="81" t="s">
        <v>303</v>
      </c>
      <c r="I2426" s="81" t="s">
        <v>223</v>
      </c>
      <c r="J2426" s="81" t="s">
        <v>223</v>
      </c>
    </row>
    <row r="2427" spans="1:10" x14ac:dyDescent="0.2">
      <c r="A2427" s="79">
        <v>44741</v>
      </c>
      <c r="B2427" s="76">
        <v>44740</v>
      </c>
      <c r="C2427" s="80">
        <v>2</v>
      </c>
      <c r="D2427" s="81" t="s">
        <v>377</v>
      </c>
      <c r="E2427" s="81" t="s">
        <v>223</v>
      </c>
      <c r="F2427" s="81" t="s">
        <v>378</v>
      </c>
      <c r="G2427" s="81" t="s">
        <v>379</v>
      </c>
      <c r="H2427" s="81" t="s">
        <v>303</v>
      </c>
      <c r="I2427" s="81" t="s">
        <v>223</v>
      </c>
      <c r="J2427" s="81" t="s">
        <v>223</v>
      </c>
    </row>
    <row r="2428" spans="1:10" x14ac:dyDescent="0.2">
      <c r="A2428" s="79">
        <v>44741</v>
      </c>
      <c r="B2428" s="76">
        <v>44741</v>
      </c>
      <c r="C2428" s="80">
        <v>2</v>
      </c>
      <c r="D2428" s="81" t="s">
        <v>377</v>
      </c>
      <c r="E2428" s="81" t="s">
        <v>223</v>
      </c>
      <c r="F2428" s="81" t="s">
        <v>378</v>
      </c>
      <c r="G2428" s="81" t="s">
        <v>379</v>
      </c>
      <c r="H2428" s="81" t="s">
        <v>303</v>
      </c>
      <c r="I2428" s="81" t="s">
        <v>223</v>
      </c>
      <c r="J2428" s="81" t="s">
        <v>223</v>
      </c>
    </row>
    <row r="2429" spans="1:10" x14ac:dyDescent="0.2">
      <c r="A2429" s="79">
        <v>44742</v>
      </c>
      <c r="B2429" s="76">
        <v>44742</v>
      </c>
      <c r="C2429" s="80">
        <v>2</v>
      </c>
      <c r="D2429" s="81" t="s">
        <v>377</v>
      </c>
      <c r="E2429" s="81" t="s">
        <v>223</v>
      </c>
      <c r="F2429" s="81" t="s">
        <v>378</v>
      </c>
      <c r="G2429" s="81" t="s">
        <v>379</v>
      </c>
      <c r="H2429" s="81" t="s">
        <v>303</v>
      </c>
      <c r="I2429" s="81" t="s">
        <v>223</v>
      </c>
      <c r="J2429" s="81" t="s">
        <v>223</v>
      </c>
    </row>
    <row r="2430" spans="1:10" x14ac:dyDescent="0.2">
      <c r="A2430" s="79">
        <v>44742</v>
      </c>
      <c r="B2430" s="82"/>
      <c r="C2430" s="80">
        <v>-2</v>
      </c>
      <c r="D2430" s="81" t="s">
        <v>377</v>
      </c>
      <c r="E2430" s="81" t="s">
        <v>223</v>
      </c>
      <c r="F2430" s="81" t="s">
        <v>378</v>
      </c>
      <c r="G2430" s="81" t="s">
        <v>379</v>
      </c>
      <c r="H2430" s="81" t="s">
        <v>303</v>
      </c>
      <c r="I2430" s="81" t="s">
        <v>223</v>
      </c>
      <c r="J2430" s="81" t="s">
        <v>223</v>
      </c>
    </row>
    <row r="2431" spans="1:10" x14ac:dyDescent="0.2">
      <c r="A2431" s="79">
        <v>44742</v>
      </c>
      <c r="B2431" s="82">
        <v>44742</v>
      </c>
      <c r="C2431" s="80">
        <v>4</v>
      </c>
      <c r="D2431" s="81" t="s">
        <v>377</v>
      </c>
      <c r="E2431" s="81" t="s">
        <v>223</v>
      </c>
      <c r="F2431" s="81" t="s">
        <v>378</v>
      </c>
      <c r="G2431" s="81" t="s">
        <v>379</v>
      </c>
      <c r="H2431" s="81" t="s">
        <v>303</v>
      </c>
      <c r="I2431" s="81" t="s">
        <v>223</v>
      </c>
      <c r="J2431" s="81" t="s">
        <v>223</v>
      </c>
    </row>
    <row r="2432" spans="1:10" x14ac:dyDescent="0.2">
      <c r="A2432" s="79">
        <v>44766</v>
      </c>
      <c r="B2432" s="76">
        <v>44763</v>
      </c>
      <c r="C2432" s="80">
        <v>2</v>
      </c>
      <c r="D2432" s="81" t="s">
        <v>377</v>
      </c>
      <c r="E2432" s="81" t="s">
        <v>223</v>
      </c>
      <c r="F2432" s="81" t="s">
        <v>378</v>
      </c>
      <c r="G2432" s="81" t="s">
        <v>379</v>
      </c>
      <c r="H2432" s="81" t="s">
        <v>303</v>
      </c>
      <c r="I2432" s="81" t="s">
        <v>223</v>
      </c>
      <c r="J2432" s="81" t="s">
        <v>223</v>
      </c>
    </row>
    <row r="2433" spans="1:10" x14ac:dyDescent="0.2">
      <c r="A2433" s="79">
        <v>44790</v>
      </c>
      <c r="B2433" s="76">
        <v>44789</v>
      </c>
      <c r="C2433" s="80">
        <v>1</v>
      </c>
      <c r="D2433" s="81" t="s">
        <v>377</v>
      </c>
      <c r="E2433" s="81" t="s">
        <v>223</v>
      </c>
      <c r="F2433" s="81" t="s">
        <v>378</v>
      </c>
      <c r="G2433" s="81" t="s">
        <v>379</v>
      </c>
      <c r="H2433" s="81" t="s">
        <v>303</v>
      </c>
      <c r="I2433" s="81" t="s">
        <v>223</v>
      </c>
      <c r="J2433" s="81" t="s">
        <v>223</v>
      </c>
    </row>
    <row r="2434" spans="1:10" x14ac:dyDescent="0.2">
      <c r="A2434" s="79">
        <v>44790</v>
      </c>
      <c r="B2434" s="76">
        <v>44790</v>
      </c>
      <c r="C2434" s="80">
        <v>1</v>
      </c>
      <c r="D2434" s="81" t="s">
        <v>377</v>
      </c>
      <c r="E2434" s="81" t="s">
        <v>223</v>
      </c>
      <c r="F2434" s="81" t="s">
        <v>378</v>
      </c>
      <c r="G2434" s="81" t="s">
        <v>379</v>
      </c>
      <c r="H2434" s="81" t="s">
        <v>303</v>
      </c>
      <c r="I2434" s="81" t="s">
        <v>223</v>
      </c>
      <c r="J2434" s="81" t="s">
        <v>223</v>
      </c>
    </row>
    <row r="2435" spans="1:10" x14ac:dyDescent="0.2">
      <c r="A2435" s="79">
        <v>44653</v>
      </c>
      <c r="B2435" s="76">
        <v>44600</v>
      </c>
      <c r="C2435" s="80">
        <v>2</v>
      </c>
      <c r="D2435" s="81" t="s">
        <v>380</v>
      </c>
      <c r="E2435" s="81" t="s">
        <v>223</v>
      </c>
      <c r="F2435" s="81" t="s">
        <v>347</v>
      </c>
      <c r="G2435" s="81" t="s">
        <v>348</v>
      </c>
      <c r="H2435" s="81" t="s">
        <v>324</v>
      </c>
      <c r="I2435" s="81" t="s">
        <v>223</v>
      </c>
      <c r="J2435" s="81" t="s">
        <v>223</v>
      </c>
    </row>
    <row r="2436" spans="1:10" x14ac:dyDescent="0.2">
      <c r="A2436" s="79">
        <v>44653</v>
      </c>
      <c r="B2436" s="76">
        <v>44630</v>
      </c>
      <c r="C2436" s="80">
        <v>1.5</v>
      </c>
      <c r="D2436" s="81" t="s">
        <v>380</v>
      </c>
      <c r="E2436" s="81" t="s">
        <v>223</v>
      </c>
      <c r="F2436" s="81" t="s">
        <v>347</v>
      </c>
      <c r="G2436" s="81" t="s">
        <v>348</v>
      </c>
      <c r="H2436" s="81" t="s">
        <v>324</v>
      </c>
      <c r="I2436" s="81" t="s">
        <v>223</v>
      </c>
      <c r="J2436" s="81" t="s">
        <v>223</v>
      </c>
    </row>
    <row r="2437" spans="1:10" x14ac:dyDescent="0.2">
      <c r="A2437" s="79">
        <v>44653</v>
      </c>
      <c r="B2437" s="76">
        <v>44643</v>
      </c>
      <c r="C2437" s="80">
        <v>2</v>
      </c>
      <c r="D2437" s="81" t="s">
        <v>380</v>
      </c>
      <c r="E2437" s="81" t="s">
        <v>223</v>
      </c>
      <c r="F2437" s="81" t="s">
        <v>347</v>
      </c>
      <c r="G2437" s="81" t="s">
        <v>348</v>
      </c>
      <c r="H2437" s="81" t="s">
        <v>324</v>
      </c>
      <c r="I2437" s="81" t="s">
        <v>223</v>
      </c>
      <c r="J2437" s="81" t="s">
        <v>223</v>
      </c>
    </row>
    <row r="2438" spans="1:10" x14ac:dyDescent="0.2">
      <c r="A2438" s="79">
        <v>44653</v>
      </c>
      <c r="B2438" s="76">
        <v>44652</v>
      </c>
      <c r="C2438" s="80">
        <v>2</v>
      </c>
      <c r="D2438" s="81" t="s">
        <v>380</v>
      </c>
      <c r="E2438" s="81" t="s">
        <v>223</v>
      </c>
      <c r="F2438" s="81" t="s">
        <v>347</v>
      </c>
      <c r="G2438" s="81" t="s">
        <v>348</v>
      </c>
      <c r="H2438" s="81" t="s">
        <v>324</v>
      </c>
      <c r="I2438" s="81" t="s">
        <v>223</v>
      </c>
      <c r="J2438" s="81" t="s">
        <v>223</v>
      </c>
    </row>
    <row r="2439" spans="1:10" x14ac:dyDescent="0.2">
      <c r="A2439" s="79">
        <v>44673</v>
      </c>
      <c r="B2439" s="76">
        <v>44666</v>
      </c>
      <c r="C2439" s="80">
        <v>4</v>
      </c>
      <c r="D2439" s="81" t="s">
        <v>380</v>
      </c>
      <c r="E2439" s="81" t="s">
        <v>223</v>
      </c>
      <c r="F2439" s="81" t="s">
        <v>347</v>
      </c>
      <c r="G2439" s="81" t="s">
        <v>348</v>
      </c>
      <c r="H2439" s="81" t="s">
        <v>324</v>
      </c>
      <c r="I2439" s="81" t="s">
        <v>223</v>
      </c>
      <c r="J2439" s="81" t="s">
        <v>223</v>
      </c>
    </row>
    <row r="2440" spans="1:10" x14ac:dyDescent="0.2">
      <c r="A2440" s="79">
        <v>44673</v>
      </c>
      <c r="B2440" s="76">
        <v>44669</v>
      </c>
      <c r="C2440" s="80">
        <v>2</v>
      </c>
      <c r="D2440" s="81" t="s">
        <v>380</v>
      </c>
      <c r="E2440" s="81" t="s">
        <v>223</v>
      </c>
      <c r="F2440" s="81" t="s">
        <v>347</v>
      </c>
      <c r="G2440" s="81" t="s">
        <v>348</v>
      </c>
      <c r="H2440" s="81" t="s">
        <v>324</v>
      </c>
      <c r="I2440" s="81" t="s">
        <v>223</v>
      </c>
      <c r="J2440" s="81" t="s">
        <v>223</v>
      </c>
    </row>
    <row r="2441" spans="1:10" x14ac:dyDescent="0.2">
      <c r="A2441" s="79">
        <v>44673</v>
      </c>
      <c r="B2441" s="76">
        <v>44672</v>
      </c>
      <c r="C2441" s="80">
        <v>4</v>
      </c>
      <c r="D2441" s="81" t="s">
        <v>380</v>
      </c>
      <c r="E2441" s="81" t="s">
        <v>223</v>
      </c>
      <c r="F2441" s="81" t="s">
        <v>347</v>
      </c>
      <c r="G2441" s="81" t="s">
        <v>348</v>
      </c>
      <c r="H2441" s="81" t="s">
        <v>324</v>
      </c>
      <c r="I2441" s="81" t="s">
        <v>223</v>
      </c>
      <c r="J2441" s="81" t="s">
        <v>223</v>
      </c>
    </row>
    <row r="2442" spans="1:10" x14ac:dyDescent="0.2">
      <c r="A2442" s="79">
        <v>44673</v>
      </c>
      <c r="B2442" s="76">
        <v>44673</v>
      </c>
      <c r="C2442" s="80">
        <v>1</v>
      </c>
      <c r="D2442" s="81" t="s">
        <v>380</v>
      </c>
      <c r="E2442" s="81" t="s">
        <v>223</v>
      </c>
      <c r="F2442" s="81" t="s">
        <v>347</v>
      </c>
      <c r="G2442" s="81" t="s">
        <v>348</v>
      </c>
      <c r="H2442" s="81" t="s">
        <v>324</v>
      </c>
      <c r="I2442" s="81" t="s">
        <v>223</v>
      </c>
      <c r="J2442" s="81" t="s">
        <v>223</v>
      </c>
    </row>
    <row r="2443" spans="1:10" x14ac:dyDescent="0.2">
      <c r="A2443" s="79">
        <v>44684</v>
      </c>
      <c r="B2443" s="76">
        <v>44676</v>
      </c>
      <c r="C2443" s="80">
        <v>5</v>
      </c>
      <c r="D2443" s="81" t="s">
        <v>380</v>
      </c>
      <c r="E2443" s="81" t="s">
        <v>223</v>
      </c>
      <c r="F2443" s="81" t="s">
        <v>347</v>
      </c>
      <c r="G2443" s="81" t="s">
        <v>348</v>
      </c>
      <c r="H2443" s="81" t="s">
        <v>324</v>
      </c>
      <c r="I2443" s="81" t="s">
        <v>223</v>
      </c>
      <c r="J2443" s="81" t="s">
        <v>223</v>
      </c>
    </row>
    <row r="2444" spans="1:10" x14ac:dyDescent="0.2">
      <c r="A2444" s="79">
        <v>44684</v>
      </c>
      <c r="B2444" s="76">
        <v>44677</v>
      </c>
      <c r="C2444" s="80">
        <v>5</v>
      </c>
      <c r="D2444" s="81" t="s">
        <v>380</v>
      </c>
      <c r="E2444" s="81" t="s">
        <v>223</v>
      </c>
      <c r="F2444" s="81" t="s">
        <v>347</v>
      </c>
      <c r="G2444" s="81" t="s">
        <v>348</v>
      </c>
      <c r="H2444" s="81" t="s">
        <v>324</v>
      </c>
      <c r="I2444" s="81" t="s">
        <v>223</v>
      </c>
      <c r="J2444" s="81" t="s">
        <v>223</v>
      </c>
    </row>
    <row r="2445" spans="1:10" x14ac:dyDescent="0.2">
      <c r="A2445" s="79">
        <v>44684</v>
      </c>
      <c r="B2445" s="76">
        <v>44680</v>
      </c>
      <c r="C2445" s="80">
        <v>2</v>
      </c>
      <c r="D2445" s="81" t="s">
        <v>380</v>
      </c>
      <c r="E2445" s="81" t="s">
        <v>223</v>
      </c>
      <c r="F2445" s="81" t="s">
        <v>347</v>
      </c>
      <c r="G2445" s="81" t="s">
        <v>348</v>
      </c>
      <c r="H2445" s="81" t="s">
        <v>324</v>
      </c>
      <c r="I2445" s="81" t="s">
        <v>223</v>
      </c>
      <c r="J2445" s="81" t="s">
        <v>223</v>
      </c>
    </row>
    <row r="2446" spans="1:10" x14ac:dyDescent="0.2">
      <c r="A2446" s="79">
        <v>44728</v>
      </c>
      <c r="B2446" s="76">
        <v>44725</v>
      </c>
      <c r="C2446" s="80">
        <v>6</v>
      </c>
      <c r="D2446" s="81" t="s">
        <v>380</v>
      </c>
      <c r="E2446" s="81" t="s">
        <v>223</v>
      </c>
      <c r="F2446" s="81" t="s">
        <v>347</v>
      </c>
      <c r="G2446" s="81" t="s">
        <v>348</v>
      </c>
      <c r="H2446" s="81" t="s">
        <v>324</v>
      </c>
      <c r="I2446" s="81" t="s">
        <v>223</v>
      </c>
      <c r="J2446" s="81" t="s">
        <v>223</v>
      </c>
    </row>
    <row r="2447" spans="1:10" x14ac:dyDescent="0.2">
      <c r="A2447" s="79">
        <v>44728</v>
      </c>
      <c r="B2447" s="76">
        <v>44726</v>
      </c>
      <c r="C2447" s="80">
        <v>4</v>
      </c>
      <c r="D2447" s="81" t="s">
        <v>380</v>
      </c>
      <c r="E2447" s="81" t="s">
        <v>223</v>
      </c>
      <c r="F2447" s="81" t="s">
        <v>347</v>
      </c>
      <c r="G2447" s="81" t="s">
        <v>348</v>
      </c>
      <c r="H2447" s="81" t="s">
        <v>324</v>
      </c>
      <c r="I2447" s="81" t="s">
        <v>223</v>
      </c>
      <c r="J2447" s="81" t="s">
        <v>223</v>
      </c>
    </row>
    <row r="2448" spans="1:10" x14ac:dyDescent="0.2">
      <c r="A2448" s="79">
        <v>44727</v>
      </c>
      <c r="B2448" s="76">
        <v>44727</v>
      </c>
      <c r="C2448" s="80">
        <v>1</v>
      </c>
      <c r="D2448" s="81" t="s">
        <v>380</v>
      </c>
      <c r="E2448" s="81" t="s">
        <v>223</v>
      </c>
      <c r="F2448" s="81" t="s">
        <v>347</v>
      </c>
      <c r="G2448" s="81" t="s">
        <v>348</v>
      </c>
      <c r="H2448" s="81" t="s">
        <v>324</v>
      </c>
      <c r="I2448" s="81" t="s">
        <v>223</v>
      </c>
      <c r="J2448" s="81" t="s">
        <v>223</v>
      </c>
    </row>
    <row r="2449" spans="1:10" x14ac:dyDescent="0.2">
      <c r="A2449" s="79">
        <v>44728</v>
      </c>
      <c r="B2449" s="82"/>
      <c r="C2449" s="80">
        <v>-1</v>
      </c>
      <c r="D2449" s="81" t="s">
        <v>380</v>
      </c>
      <c r="E2449" s="81" t="s">
        <v>223</v>
      </c>
      <c r="F2449" s="81" t="s">
        <v>347</v>
      </c>
      <c r="G2449" s="81" t="s">
        <v>348</v>
      </c>
      <c r="H2449" s="81" t="s">
        <v>324</v>
      </c>
      <c r="I2449" s="81" t="s">
        <v>223</v>
      </c>
      <c r="J2449" s="81" t="s">
        <v>223</v>
      </c>
    </row>
    <row r="2450" spans="1:10" x14ac:dyDescent="0.2">
      <c r="A2450" s="79">
        <v>44728</v>
      </c>
      <c r="B2450" s="82">
        <v>44727</v>
      </c>
      <c r="C2450" s="80">
        <v>6</v>
      </c>
      <c r="D2450" s="81" t="s">
        <v>380</v>
      </c>
      <c r="E2450" s="81" t="s">
        <v>223</v>
      </c>
      <c r="F2450" s="81" t="s">
        <v>347</v>
      </c>
      <c r="G2450" s="81" t="s">
        <v>348</v>
      </c>
      <c r="H2450" s="81" t="s">
        <v>324</v>
      </c>
      <c r="I2450" s="81" t="s">
        <v>223</v>
      </c>
      <c r="J2450" s="81" t="s">
        <v>223</v>
      </c>
    </row>
    <row r="2451" spans="1:10" x14ac:dyDescent="0.2">
      <c r="A2451" s="79">
        <v>44764</v>
      </c>
      <c r="B2451" s="76">
        <v>44760</v>
      </c>
      <c r="C2451" s="80">
        <v>1</v>
      </c>
      <c r="D2451" s="81" t="s">
        <v>380</v>
      </c>
      <c r="E2451" s="81" t="s">
        <v>223</v>
      </c>
      <c r="F2451" s="81" t="s">
        <v>347</v>
      </c>
      <c r="G2451" s="81" t="s">
        <v>348</v>
      </c>
      <c r="H2451" s="81" t="s">
        <v>324</v>
      </c>
      <c r="I2451" s="81" t="s">
        <v>223</v>
      </c>
      <c r="J2451" s="81" t="s">
        <v>223</v>
      </c>
    </row>
    <row r="2452" spans="1:10" x14ac:dyDescent="0.2">
      <c r="A2452" s="79">
        <v>44764</v>
      </c>
      <c r="B2452" s="76">
        <v>44763</v>
      </c>
      <c r="C2452" s="80">
        <v>1</v>
      </c>
      <c r="D2452" s="81" t="s">
        <v>380</v>
      </c>
      <c r="E2452" s="81" t="s">
        <v>223</v>
      </c>
      <c r="F2452" s="81" t="s">
        <v>347</v>
      </c>
      <c r="G2452" s="81" t="s">
        <v>348</v>
      </c>
      <c r="H2452" s="81" t="s">
        <v>324</v>
      </c>
      <c r="I2452" s="81" t="s">
        <v>223</v>
      </c>
      <c r="J2452" s="81" t="s">
        <v>223</v>
      </c>
    </row>
    <row r="2453" spans="1:10" x14ac:dyDescent="0.2">
      <c r="A2453" s="79">
        <v>44771</v>
      </c>
      <c r="B2453" s="76">
        <v>44769</v>
      </c>
      <c r="C2453" s="80">
        <v>2</v>
      </c>
      <c r="D2453" s="81" t="s">
        <v>380</v>
      </c>
      <c r="E2453" s="81" t="s">
        <v>223</v>
      </c>
      <c r="F2453" s="81" t="s">
        <v>347</v>
      </c>
      <c r="G2453" s="81" t="s">
        <v>348</v>
      </c>
      <c r="H2453" s="81" t="s">
        <v>324</v>
      </c>
      <c r="I2453" s="81" t="s">
        <v>223</v>
      </c>
      <c r="J2453" s="81" t="s">
        <v>223</v>
      </c>
    </row>
    <row r="2454" spans="1:10" x14ac:dyDescent="0.2">
      <c r="A2454" s="79">
        <v>44771</v>
      </c>
      <c r="B2454" s="76">
        <v>44770</v>
      </c>
      <c r="C2454" s="80">
        <v>4</v>
      </c>
      <c r="D2454" s="81" t="s">
        <v>380</v>
      </c>
      <c r="E2454" s="81" t="s">
        <v>223</v>
      </c>
      <c r="F2454" s="81" t="s">
        <v>347</v>
      </c>
      <c r="G2454" s="81" t="s">
        <v>348</v>
      </c>
      <c r="H2454" s="81" t="s">
        <v>324</v>
      </c>
      <c r="I2454" s="81" t="s">
        <v>223</v>
      </c>
      <c r="J2454" s="81" t="s">
        <v>223</v>
      </c>
    </row>
    <row r="2455" spans="1:10" x14ac:dyDescent="0.2">
      <c r="A2455" s="79">
        <v>44771</v>
      </c>
      <c r="B2455" s="76">
        <v>44771</v>
      </c>
      <c r="C2455" s="80">
        <v>8</v>
      </c>
      <c r="D2455" s="81" t="s">
        <v>380</v>
      </c>
      <c r="E2455" s="81" t="s">
        <v>223</v>
      </c>
      <c r="F2455" s="81" t="s">
        <v>347</v>
      </c>
      <c r="G2455" s="81" t="s">
        <v>348</v>
      </c>
      <c r="H2455" s="81" t="s">
        <v>324</v>
      </c>
      <c r="I2455" s="81" t="s">
        <v>223</v>
      </c>
      <c r="J2455" s="81" t="s">
        <v>223</v>
      </c>
    </row>
    <row r="2456" spans="1:10" x14ac:dyDescent="0.2">
      <c r="A2456" s="79">
        <v>44785</v>
      </c>
      <c r="B2456" s="76">
        <v>44777</v>
      </c>
      <c r="C2456" s="80">
        <v>0.5</v>
      </c>
      <c r="D2456" s="81" t="s">
        <v>380</v>
      </c>
      <c r="E2456" s="81" t="s">
        <v>223</v>
      </c>
      <c r="F2456" s="81" t="s">
        <v>347</v>
      </c>
      <c r="G2456" s="81" t="s">
        <v>348</v>
      </c>
      <c r="H2456" s="81" t="s">
        <v>324</v>
      </c>
      <c r="I2456" s="81" t="s">
        <v>223</v>
      </c>
      <c r="J2456" s="81" t="s">
        <v>223</v>
      </c>
    </row>
    <row r="2457" spans="1:10" x14ac:dyDescent="0.2">
      <c r="A2457" s="79">
        <v>44785</v>
      </c>
      <c r="B2457" s="76">
        <v>44781</v>
      </c>
      <c r="C2457" s="80">
        <v>4</v>
      </c>
      <c r="D2457" s="81" t="s">
        <v>380</v>
      </c>
      <c r="E2457" s="81" t="s">
        <v>223</v>
      </c>
      <c r="F2457" s="81" t="s">
        <v>347</v>
      </c>
      <c r="G2457" s="81" t="s">
        <v>348</v>
      </c>
      <c r="H2457" s="81" t="s">
        <v>324</v>
      </c>
      <c r="I2457" s="81" t="s">
        <v>223</v>
      </c>
      <c r="J2457" s="81" t="s">
        <v>223</v>
      </c>
    </row>
    <row r="2458" spans="1:10" x14ac:dyDescent="0.2">
      <c r="A2458" s="79">
        <v>44785</v>
      </c>
      <c r="B2458" s="76">
        <v>44782</v>
      </c>
      <c r="C2458" s="80">
        <v>2</v>
      </c>
      <c r="D2458" s="81" t="s">
        <v>380</v>
      </c>
      <c r="E2458" s="81" t="s">
        <v>223</v>
      </c>
      <c r="F2458" s="81" t="s">
        <v>347</v>
      </c>
      <c r="G2458" s="81" t="s">
        <v>348</v>
      </c>
      <c r="H2458" s="81" t="s">
        <v>324</v>
      </c>
      <c r="I2458" s="81" t="s">
        <v>223</v>
      </c>
      <c r="J2458" s="81" t="s">
        <v>223</v>
      </c>
    </row>
    <row r="2459" spans="1:10" x14ac:dyDescent="0.2">
      <c r="A2459" s="79">
        <v>44785</v>
      </c>
      <c r="B2459" s="76">
        <v>44783</v>
      </c>
      <c r="C2459" s="80">
        <v>2</v>
      </c>
      <c r="D2459" s="81" t="s">
        <v>380</v>
      </c>
      <c r="E2459" s="81" t="s">
        <v>223</v>
      </c>
      <c r="F2459" s="81" t="s">
        <v>347</v>
      </c>
      <c r="G2459" s="81" t="s">
        <v>348</v>
      </c>
      <c r="H2459" s="81" t="s">
        <v>324</v>
      </c>
      <c r="I2459" s="81" t="s">
        <v>223</v>
      </c>
      <c r="J2459" s="81" t="s">
        <v>223</v>
      </c>
    </row>
    <row r="2460" spans="1:10" x14ac:dyDescent="0.2">
      <c r="A2460" s="79">
        <v>44785</v>
      </c>
      <c r="B2460" s="76">
        <v>44785</v>
      </c>
      <c r="C2460" s="80">
        <v>1.5</v>
      </c>
      <c r="D2460" s="81" t="s">
        <v>380</v>
      </c>
      <c r="E2460" s="81" t="s">
        <v>223</v>
      </c>
      <c r="F2460" s="81" t="s">
        <v>347</v>
      </c>
      <c r="G2460" s="81" t="s">
        <v>348</v>
      </c>
      <c r="H2460" s="81" t="s">
        <v>324</v>
      </c>
      <c r="I2460" s="81" t="s">
        <v>223</v>
      </c>
      <c r="J2460" s="81" t="s">
        <v>223</v>
      </c>
    </row>
    <row r="2461" spans="1:10" x14ac:dyDescent="0.2">
      <c r="A2461" s="79">
        <v>44801</v>
      </c>
      <c r="B2461" s="76">
        <v>44662</v>
      </c>
      <c r="C2461" s="80">
        <v>1</v>
      </c>
      <c r="D2461" s="81" t="s">
        <v>340</v>
      </c>
      <c r="E2461" s="81" t="s">
        <v>223</v>
      </c>
      <c r="F2461" s="81" t="s">
        <v>341</v>
      </c>
      <c r="G2461" s="81" t="s">
        <v>342</v>
      </c>
      <c r="H2461" s="81" t="s">
        <v>299</v>
      </c>
      <c r="I2461" s="81" t="s">
        <v>223</v>
      </c>
      <c r="J2461" s="81" t="s">
        <v>223</v>
      </c>
    </row>
    <row r="2462" spans="1:10" x14ac:dyDescent="0.2">
      <c r="A2462" s="79">
        <v>44801</v>
      </c>
      <c r="B2462" s="76">
        <v>44676</v>
      </c>
      <c r="C2462" s="80">
        <v>2.5</v>
      </c>
      <c r="D2462" s="81" t="s">
        <v>340</v>
      </c>
      <c r="E2462" s="81" t="s">
        <v>223</v>
      </c>
      <c r="F2462" s="81" t="s">
        <v>341</v>
      </c>
      <c r="G2462" s="81" t="s">
        <v>342</v>
      </c>
      <c r="H2462" s="81" t="s">
        <v>299</v>
      </c>
      <c r="I2462" s="81" t="s">
        <v>223</v>
      </c>
      <c r="J2462" s="81" t="s">
        <v>223</v>
      </c>
    </row>
    <row r="2463" spans="1:10" x14ac:dyDescent="0.2">
      <c r="A2463" s="79">
        <v>44801</v>
      </c>
      <c r="B2463" s="76">
        <v>44755</v>
      </c>
      <c r="C2463" s="80">
        <v>1</v>
      </c>
      <c r="D2463" s="81" t="s">
        <v>340</v>
      </c>
      <c r="E2463" s="81" t="s">
        <v>223</v>
      </c>
      <c r="F2463" s="81" t="s">
        <v>341</v>
      </c>
      <c r="G2463" s="81" t="s">
        <v>342</v>
      </c>
      <c r="H2463" s="81" t="s">
        <v>299</v>
      </c>
      <c r="I2463" s="81" t="s">
        <v>223</v>
      </c>
      <c r="J2463" s="81" t="s">
        <v>223</v>
      </c>
    </row>
    <row r="2464" spans="1:10" x14ac:dyDescent="0.2">
      <c r="A2464" s="79">
        <v>44801</v>
      </c>
      <c r="B2464" s="76">
        <v>44761</v>
      </c>
      <c r="C2464" s="80">
        <v>0.5</v>
      </c>
      <c r="D2464" s="81" t="s">
        <v>340</v>
      </c>
      <c r="E2464" s="81" t="s">
        <v>223</v>
      </c>
      <c r="F2464" s="81" t="s">
        <v>341</v>
      </c>
      <c r="G2464" s="81" t="s">
        <v>342</v>
      </c>
      <c r="H2464" s="81" t="s">
        <v>299</v>
      </c>
      <c r="I2464" s="81" t="s">
        <v>223</v>
      </c>
      <c r="J2464" s="81" t="s">
        <v>223</v>
      </c>
    </row>
    <row r="2465" spans="1:10" x14ac:dyDescent="0.2">
      <c r="A2465" s="79">
        <v>44801</v>
      </c>
      <c r="B2465" s="76">
        <v>44784</v>
      </c>
      <c r="C2465" s="80">
        <v>1</v>
      </c>
      <c r="D2465" s="81" t="s">
        <v>340</v>
      </c>
      <c r="E2465" s="81" t="s">
        <v>223</v>
      </c>
      <c r="F2465" s="81" t="s">
        <v>341</v>
      </c>
      <c r="G2465" s="81" t="s">
        <v>342</v>
      </c>
      <c r="H2465" s="81" t="s">
        <v>299</v>
      </c>
      <c r="I2465" s="81" t="s">
        <v>223</v>
      </c>
      <c r="J2465" s="81" t="s">
        <v>223</v>
      </c>
    </row>
    <row r="2466" spans="1:10" x14ac:dyDescent="0.2">
      <c r="A2466" s="79">
        <v>44801</v>
      </c>
      <c r="B2466" s="76">
        <v>44785</v>
      </c>
      <c r="C2466" s="80">
        <v>0.5</v>
      </c>
      <c r="D2466" s="81" t="s">
        <v>340</v>
      </c>
      <c r="E2466" s="81" t="s">
        <v>223</v>
      </c>
      <c r="F2466" s="81" t="s">
        <v>341</v>
      </c>
      <c r="G2466" s="81" t="s">
        <v>342</v>
      </c>
      <c r="H2466" s="81" t="s">
        <v>299</v>
      </c>
      <c r="I2466" s="81" t="s">
        <v>223</v>
      </c>
      <c r="J2466" s="81" t="s">
        <v>223</v>
      </c>
    </row>
    <row r="2467" spans="1:10" x14ac:dyDescent="0.2">
      <c r="A2467" s="79">
        <v>44801</v>
      </c>
      <c r="B2467" s="76">
        <v>44788</v>
      </c>
      <c r="C2467" s="80">
        <v>0.5</v>
      </c>
      <c r="D2467" s="81" t="s">
        <v>340</v>
      </c>
      <c r="E2467" s="81" t="s">
        <v>223</v>
      </c>
      <c r="F2467" s="81" t="s">
        <v>341</v>
      </c>
      <c r="G2467" s="81" t="s">
        <v>342</v>
      </c>
      <c r="H2467" s="81" t="s">
        <v>299</v>
      </c>
      <c r="I2467" s="81" t="s">
        <v>223</v>
      </c>
      <c r="J2467" s="81" t="s">
        <v>223</v>
      </c>
    </row>
    <row r="2468" spans="1:10" x14ac:dyDescent="0.2">
      <c r="A2468" s="79">
        <v>44795</v>
      </c>
      <c r="B2468" s="76">
        <v>44784</v>
      </c>
      <c r="C2468" s="80">
        <v>2</v>
      </c>
      <c r="D2468" s="81" t="s">
        <v>340</v>
      </c>
      <c r="E2468" s="81" t="s">
        <v>223</v>
      </c>
      <c r="F2468" s="81" t="s">
        <v>341</v>
      </c>
      <c r="G2468" s="81" t="s">
        <v>342</v>
      </c>
      <c r="H2468" s="81" t="s">
        <v>299</v>
      </c>
      <c r="I2468" s="81" t="s">
        <v>223</v>
      </c>
      <c r="J2468" s="81" t="s">
        <v>223</v>
      </c>
    </row>
    <row r="2469" spans="1:10" x14ac:dyDescent="0.2">
      <c r="A2469" s="79">
        <v>44795</v>
      </c>
      <c r="B2469" s="76">
        <v>44785</v>
      </c>
      <c r="C2469" s="80">
        <v>1</v>
      </c>
      <c r="D2469" s="81" t="s">
        <v>340</v>
      </c>
      <c r="E2469" s="81" t="s">
        <v>223</v>
      </c>
      <c r="F2469" s="81" t="s">
        <v>341</v>
      </c>
      <c r="G2469" s="81" t="s">
        <v>342</v>
      </c>
      <c r="H2469" s="81" t="s">
        <v>299</v>
      </c>
      <c r="I2469" s="81" t="s">
        <v>223</v>
      </c>
      <c r="J2469" s="81" t="s">
        <v>223</v>
      </c>
    </row>
    <row r="2470" spans="1:10" x14ac:dyDescent="0.2">
      <c r="A2470" s="79">
        <v>44741</v>
      </c>
      <c r="B2470" s="76">
        <v>44732</v>
      </c>
      <c r="C2470" s="80">
        <v>1</v>
      </c>
      <c r="D2470" s="81" t="s">
        <v>346</v>
      </c>
      <c r="E2470" s="81" t="s">
        <v>223</v>
      </c>
      <c r="F2470" s="81" t="s">
        <v>347</v>
      </c>
      <c r="G2470" s="81" t="s">
        <v>348</v>
      </c>
      <c r="H2470" s="81" t="s">
        <v>324</v>
      </c>
      <c r="I2470" s="81" t="s">
        <v>223</v>
      </c>
      <c r="J2470" s="81" t="s">
        <v>223</v>
      </c>
    </row>
    <row r="2471" spans="1:10" x14ac:dyDescent="0.2">
      <c r="A2471" s="79">
        <v>44741</v>
      </c>
      <c r="B2471" s="76">
        <v>44734</v>
      </c>
      <c r="C2471" s="80">
        <v>1</v>
      </c>
      <c r="D2471" s="81" t="s">
        <v>346</v>
      </c>
      <c r="E2471" s="81" t="s">
        <v>223</v>
      </c>
      <c r="F2471" s="81" t="s">
        <v>347</v>
      </c>
      <c r="G2471" s="81" t="s">
        <v>348</v>
      </c>
      <c r="H2471" s="81" t="s">
        <v>324</v>
      </c>
      <c r="I2471" s="81" t="s">
        <v>223</v>
      </c>
      <c r="J2471" s="81" t="s">
        <v>223</v>
      </c>
    </row>
    <row r="2472" spans="1:10" x14ac:dyDescent="0.2">
      <c r="A2472" s="79">
        <v>44741</v>
      </c>
      <c r="B2472" s="76">
        <v>44735</v>
      </c>
      <c r="C2472" s="80">
        <v>2</v>
      </c>
      <c r="D2472" s="81" t="s">
        <v>346</v>
      </c>
      <c r="E2472" s="81" t="s">
        <v>223</v>
      </c>
      <c r="F2472" s="81" t="s">
        <v>347</v>
      </c>
      <c r="G2472" s="81" t="s">
        <v>348</v>
      </c>
      <c r="H2472" s="81" t="s">
        <v>324</v>
      </c>
      <c r="I2472" s="81" t="s">
        <v>223</v>
      </c>
      <c r="J2472" s="81" t="s">
        <v>223</v>
      </c>
    </row>
    <row r="2473" spans="1:10" x14ac:dyDescent="0.2">
      <c r="A2473" s="79">
        <v>44741</v>
      </c>
      <c r="B2473" s="76">
        <v>44736</v>
      </c>
      <c r="C2473" s="80">
        <v>2</v>
      </c>
      <c r="D2473" s="81" t="s">
        <v>346</v>
      </c>
      <c r="E2473" s="81" t="s">
        <v>223</v>
      </c>
      <c r="F2473" s="81" t="s">
        <v>347</v>
      </c>
      <c r="G2473" s="81" t="s">
        <v>348</v>
      </c>
      <c r="H2473" s="81" t="s">
        <v>324</v>
      </c>
      <c r="I2473" s="81" t="s">
        <v>223</v>
      </c>
      <c r="J2473" s="81" t="s">
        <v>223</v>
      </c>
    </row>
    <row r="2474" spans="1:10" x14ac:dyDescent="0.2">
      <c r="A2474" s="79">
        <v>44741</v>
      </c>
      <c r="B2474" s="76">
        <v>44740</v>
      </c>
      <c r="C2474" s="80">
        <v>0.5</v>
      </c>
      <c r="D2474" s="81" t="s">
        <v>346</v>
      </c>
      <c r="E2474" s="81" t="s">
        <v>223</v>
      </c>
      <c r="F2474" s="81" t="s">
        <v>347</v>
      </c>
      <c r="G2474" s="81" t="s">
        <v>348</v>
      </c>
      <c r="H2474" s="81" t="s">
        <v>324</v>
      </c>
      <c r="I2474" s="81" t="s">
        <v>223</v>
      </c>
      <c r="J2474" s="81" t="s">
        <v>223</v>
      </c>
    </row>
    <row r="2475" spans="1:10" x14ac:dyDescent="0.2">
      <c r="A2475" s="79">
        <v>44764</v>
      </c>
      <c r="B2475" s="76">
        <v>44760</v>
      </c>
      <c r="C2475" s="80">
        <v>1</v>
      </c>
      <c r="D2475" s="81" t="s">
        <v>346</v>
      </c>
      <c r="E2475" s="81" t="s">
        <v>223</v>
      </c>
      <c r="F2475" s="81" t="s">
        <v>347</v>
      </c>
      <c r="G2475" s="81" t="s">
        <v>348</v>
      </c>
      <c r="H2475" s="81" t="s">
        <v>324</v>
      </c>
      <c r="I2475" s="81" t="s">
        <v>223</v>
      </c>
      <c r="J2475" s="81" t="s">
        <v>223</v>
      </c>
    </row>
    <row r="2476" spans="1:10" x14ac:dyDescent="0.2">
      <c r="A2476" s="79">
        <v>44764</v>
      </c>
      <c r="B2476" s="76">
        <v>44761</v>
      </c>
      <c r="C2476" s="80">
        <v>1</v>
      </c>
      <c r="D2476" s="81" t="s">
        <v>346</v>
      </c>
      <c r="E2476" s="81" t="s">
        <v>223</v>
      </c>
      <c r="F2476" s="81" t="s">
        <v>347</v>
      </c>
      <c r="G2476" s="81" t="s">
        <v>348</v>
      </c>
      <c r="H2476" s="81" t="s">
        <v>324</v>
      </c>
      <c r="I2476" s="81" t="s">
        <v>223</v>
      </c>
      <c r="J2476" s="81" t="s">
        <v>223</v>
      </c>
    </row>
    <row r="2477" spans="1:10" x14ac:dyDescent="0.2">
      <c r="A2477" s="79">
        <v>44733</v>
      </c>
      <c r="B2477" s="76">
        <v>44726</v>
      </c>
      <c r="C2477" s="80">
        <v>1</v>
      </c>
      <c r="D2477" s="81" t="s">
        <v>359</v>
      </c>
      <c r="E2477" s="81" t="s">
        <v>223</v>
      </c>
      <c r="F2477" s="81" t="s">
        <v>347</v>
      </c>
      <c r="G2477" s="81" t="s">
        <v>348</v>
      </c>
      <c r="H2477" s="81" t="s">
        <v>324</v>
      </c>
      <c r="I2477" s="81" t="s">
        <v>223</v>
      </c>
      <c r="J2477" s="81" t="s">
        <v>223</v>
      </c>
    </row>
    <row r="2478" spans="1:10" x14ac:dyDescent="0.2">
      <c r="A2478" s="79">
        <v>44733</v>
      </c>
      <c r="B2478" s="76">
        <v>44727</v>
      </c>
      <c r="C2478" s="80">
        <v>1</v>
      </c>
      <c r="D2478" s="81" t="s">
        <v>359</v>
      </c>
      <c r="E2478" s="81" t="s">
        <v>223</v>
      </c>
      <c r="F2478" s="81" t="s">
        <v>347</v>
      </c>
      <c r="G2478" s="81" t="s">
        <v>348</v>
      </c>
      <c r="H2478" s="81" t="s">
        <v>324</v>
      </c>
      <c r="I2478" s="81" t="s">
        <v>223</v>
      </c>
      <c r="J2478" s="81" t="s">
        <v>223</v>
      </c>
    </row>
    <row r="2479" spans="1:10" x14ac:dyDescent="0.2">
      <c r="A2479" s="79">
        <v>44736</v>
      </c>
      <c r="B2479" s="76">
        <v>44733</v>
      </c>
      <c r="C2479" s="80">
        <v>0.5</v>
      </c>
      <c r="D2479" s="81" t="s">
        <v>359</v>
      </c>
      <c r="E2479" s="81" t="s">
        <v>223</v>
      </c>
      <c r="F2479" s="81" t="s">
        <v>347</v>
      </c>
      <c r="G2479" s="81" t="s">
        <v>348</v>
      </c>
      <c r="H2479" s="81" t="s">
        <v>324</v>
      </c>
      <c r="I2479" s="81" t="s">
        <v>223</v>
      </c>
      <c r="J2479" s="81" t="s">
        <v>223</v>
      </c>
    </row>
    <row r="2480" spans="1:10" x14ac:dyDescent="0.2">
      <c r="A2480" s="79">
        <v>44736</v>
      </c>
      <c r="B2480" s="76">
        <v>44734</v>
      </c>
      <c r="C2480" s="80">
        <v>0.5</v>
      </c>
      <c r="D2480" s="81" t="s">
        <v>359</v>
      </c>
      <c r="E2480" s="81" t="s">
        <v>223</v>
      </c>
      <c r="F2480" s="81" t="s">
        <v>347</v>
      </c>
      <c r="G2480" s="81" t="s">
        <v>348</v>
      </c>
      <c r="H2480" s="81" t="s">
        <v>324</v>
      </c>
      <c r="I2480" s="81" t="s">
        <v>223</v>
      </c>
      <c r="J2480" s="81" t="s">
        <v>223</v>
      </c>
    </row>
    <row r="2481" spans="1:10" x14ac:dyDescent="0.2">
      <c r="A2481" s="79">
        <v>44736</v>
      </c>
      <c r="B2481" s="76">
        <v>44735</v>
      </c>
      <c r="C2481" s="80">
        <v>0.5</v>
      </c>
      <c r="D2481" s="81" t="s">
        <v>359</v>
      </c>
      <c r="E2481" s="81" t="s">
        <v>223</v>
      </c>
      <c r="F2481" s="81" t="s">
        <v>347</v>
      </c>
      <c r="G2481" s="81" t="s">
        <v>348</v>
      </c>
      <c r="H2481" s="81" t="s">
        <v>324</v>
      </c>
      <c r="I2481" s="81" t="s">
        <v>223</v>
      </c>
      <c r="J2481" s="81" t="s">
        <v>223</v>
      </c>
    </row>
    <row r="2482" spans="1:10" x14ac:dyDescent="0.2">
      <c r="A2482" s="79">
        <v>44774</v>
      </c>
      <c r="B2482" s="76">
        <v>44743</v>
      </c>
      <c r="C2482" s="80">
        <v>0.5</v>
      </c>
      <c r="D2482" s="81" t="s">
        <v>359</v>
      </c>
      <c r="E2482" s="81" t="s">
        <v>223</v>
      </c>
      <c r="F2482" s="81" t="s">
        <v>347</v>
      </c>
      <c r="G2482" s="81" t="s">
        <v>348</v>
      </c>
      <c r="H2482" s="81" t="s">
        <v>324</v>
      </c>
      <c r="I2482" s="81" t="s">
        <v>223</v>
      </c>
      <c r="J2482" s="81" t="s">
        <v>223</v>
      </c>
    </row>
    <row r="2483" spans="1:10" x14ac:dyDescent="0.2">
      <c r="A2483" s="79">
        <v>44704</v>
      </c>
      <c r="B2483" s="76">
        <v>44578</v>
      </c>
      <c r="C2483" s="80">
        <v>4</v>
      </c>
      <c r="D2483" s="81" t="s">
        <v>350</v>
      </c>
      <c r="E2483" s="81" t="s">
        <v>223</v>
      </c>
      <c r="F2483" s="81" t="s">
        <v>351</v>
      </c>
      <c r="G2483" s="81" t="s">
        <v>352</v>
      </c>
      <c r="H2483" s="81" t="s">
        <v>300</v>
      </c>
      <c r="I2483" s="81" t="s">
        <v>223</v>
      </c>
      <c r="J2483" s="81" t="s">
        <v>223</v>
      </c>
    </row>
    <row r="2484" spans="1:10" x14ac:dyDescent="0.2">
      <c r="A2484" s="79">
        <v>44704</v>
      </c>
      <c r="B2484" s="76">
        <v>44579</v>
      </c>
      <c r="C2484" s="80">
        <v>4</v>
      </c>
      <c r="D2484" s="81" t="s">
        <v>350</v>
      </c>
      <c r="E2484" s="81" t="s">
        <v>223</v>
      </c>
      <c r="F2484" s="81" t="s">
        <v>351</v>
      </c>
      <c r="G2484" s="81" t="s">
        <v>352</v>
      </c>
      <c r="H2484" s="81" t="s">
        <v>300</v>
      </c>
      <c r="I2484" s="81" t="s">
        <v>223</v>
      </c>
      <c r="J2484" s="81" t="s">
        <v>223</v>
      </c>
    </row>
    <row r="2485" spans="1:10" x14ac:dyDescent="0.2">
      <c r="A2485" s="79">
        <v>44704</v>
      </c>
      <c r="B2485" s="76">
        <v>44580</v>
      </c>
      <c r="C2485" s="80">
        <v>4</v>
      </c>
      <c r="D2485" s="81" t="s">
        <v>350</v>
      </c>
      <c r="E2485" s="81" t="s">
        <v>223</v>
      </c>
      <c r="F2485" s="81" t="s">
        <v>351</v>
      </c>
      <c r="G2485" s="81" t="s">
        <v>352</v>
      </c>
      <c r="H2485" s="81" t="s">
        <v>300</v>
      </c>
      <c r="I2485" s="81" t="s">
        <v>223</v>
      </c>
      <c r="J2485" s="81" t="s">
        <v>223</v>
      </c>
    </row>
    <row r="2486" spans="1:10" x14ac:dyDescent="0.2">
      <c r="A2486" s="79">
        <v>44704</v>
      </c>
      <c r="B2486" s="76">
        <v>44581</v>
      </c>
      <c r="C2486" s="80">
        <v>4</v>
      </c>
      <c r="D2486" s="81" t="s">
        <v>350</v>
      </c>
      <c r="E2486" s="81" t="s">
        <v>223</v>
      </c>
      <c r="F2486" s="81" t="s">
        <v>351</v>
      </c>
      <c r="G2486" s="81" t="s">
        <v>352</v>
      </c>
      <c r="H2486" s="81" t="s">
        <v>300</v>
      </c>
      <c r="I2486" s="81" t="s">
        <v>223</v>
      </c>
      <c r="J2486" s="81" t="s">
        <v>223</v>
      </c>
    </row>
    <row r="2487" spans="1:10" x14ac:dyDescent="0.2">
      <c r="A2487" s="79">
        <v>44704</v>
      </c>
      <c r="B2487" s="76">
        <v>44582</v>
      </c>
      <c r="C2487" s="80">
        <v>4</v>
      </c>
      <c r="D2487" s="81" t="s">
        <v>350</v>
      </c>
      <c r="E2487" s="81" t="s">
        <v>223</v>
      </c>
      <c r="F2487" s="81" t="s">
        <v>351</v>
      </c>
      <c r="G2487" s="81" t="s">
        <v>352</v>
      </c>
      <c r="H2487" s="81" t="s">
        <v>300</v>
      </c>
      <c r="I2487" s="81" t="s">
        <v>223</v>
      </c>
      <c r="J2487" s="81" t="s">
        <v>223</v>
      </c>
    </row>
    <row r="2488" spans="1:10" x14ac:dyDescent="0.2">
      <c r="A2488" s="79">
        <v>44704</v>
      </c>
      <c r="B2488" s="76">
        <v>44585</v>
      </c>
      <c r="C2488" s="80">
        <v>4</v>
      </c>
      <c r="D2488" s="81" t="s">
        <v>350</v>
      </c>
      <c r="E2488" s="81" t="s">
        <v>223</v>
      </c>
      <c r="F2488" s="81" t="s">
        <v>351</v>
      </c>
      <c r="G2488" s="81" t="s">
        <v>352</v>
      </c>
      <c r="H2488" s="81" t="s">
        <v>300</v>
      </c>
      <c r="I2488" s="81" t="s">
        <v>223</v>
      </c>
      <c r="J2488" s="81" t="s">
        <v>223</v>
      </c>
    </row>
    <row r="2489" spans="1:10" x14ac:dyDescent="0.2">
      <c r="A2489" s="79">
        <v>44704</v>
      </c>
      <c r="B2489" s="76">
        <v>44586</v>
      </c>
      <c r="C2489" s="80">
        <v>4</v>
      </c>
      <c r="D2489" s="81" t="s">
        <v>350</v>
      </c>
      <c r="E2489" s="81" t="s">
        <v>223</v>
      </c>
      <c r="F2489" s="81" t="s">
        <v>351</v>
      </c>
      <c r="G2489" s="81" t="s">
        <v>352</v>
      </c>
      <c r="H2489" s="81" t="s">
        <v>300</v>
      </c>
      <c r="I2489" s="81" t="s">
        <v>223</v>
      </c>
      <c r="J2489" s="81" t="s">
        <v>223</v>
      </c>
    </row>
    <row r="2490" spans="1:10" x14ac:dyDescent="0.2">
      <c r="A2490" s="79">
        <v>44704</v>
      </c>
      <c r="B2490" s="76">
        <v>44587</v>
      </c>
      <c r="C2490" s="80">
        <v>4</v>
      </c>
      <c r="D2490" s="81" t="s">
        <v>350</v>
      </c>
      <c r="E2490" s="81" t="s">
        <v>223</v>
      </c>
      <c r="F2490" s="81" t="s">
        <v>351</v>
      </c>
      <c r="G2490" s="81" t="s">
        <v>352</v>
      </c>
      <c r="H2490" s="81" t="s">
        <v>300</v>
      </c>
      <c r="I2490" s="81" t="s">
        <v>223</v>
      </c>
      <c r="J2490" s="81" t="s">
        <v>223</v>
      </c>
    </row>
    <row r="2491" spans="1:10" x14ac:dyDescent="0.2">
      <c r="A2491" s="79">
        <v>44704</v>
      </c>
      <c r="B2491" s="76">
        <v>44588</v>
      </c>
      <c r="C2491" s="80">
        <v>4</v>
      </c>
      <c r="D2491" s="81" t="s">
        <v>350</v>
      </c>
      <c r="E2491" s="81" t="s">
        <v>223</v>
      </c>
      <c r="F2491" s="81" t="s">
        <v>351</v>
      </c>
      <c r="G2491" s="81" t="s">
        <v>352</v>
      </c>
      <c r="H2491" s="81" t="s">
        <v>300</v>
      </c>
      <c r="I2491" s="81" t="s">
        <v>223</v>
      </c>
      <c r="J2491" s="81" t="s">
        <v>223</v>
      </c>
    </row>
    <row r="2492" spans="1:10" x14ac:dyDescent="0.2">
      <c r="A2492" s="79">
        <v>44704</v>
      </c>
      <c r="B2492" s="76">
        <v>44589</v>
      </c>
      <c r="C2492" s="80">
        <v>4</v>
      </c>
      <c r="D2492" s="81" t="s">
        <v>350</v>
      </c>
      <c r="E2492" s="81" t="s">
        <v>223</v>
      </c>
      <c r="F2492" s="81" t="s">
        <v>351</v>
      </c>
      <c r="G2492" s="81" t="s">
        <v>352</v>
      </c>
      <c r="H2492" s="81" t="s">
        <v>300</v>
      </c>
      <c r="I2492" s="81" t="s">
        <v>223</v>
      </c>
      <c r="J2492" s="81" t="s">
        <v>223</v>
      </c>
    </row>
    <row r="2493" spans="1:10" x14ac:dyDescent="0.2">
      <c r="A2493" s="79">
        <v>44704</v>
      </c>
      <c r="B2493" s="76">
        <v>44592</v>
      </c>
      <c r="C2493" s="80">
        <v>4</v>
      </c>
      <c r="D2493" s="81" t="s">
        <v>350</v>
      </c>
      <c r="E2493" s="81" t="s">
        <v>223</v>
      </c>
      <c r="F2493" s="81" t="s">
        <v>351</v>
      </c>
      <c r="G2493" s="81" t="s">
        <v>352</v>
      </c>
      <c r="H2493" s="81" t="s">
        <v>300</v>
      </c>
      <c r="I2493" s="81" t="s">
        <v>223</v>
      </c>
      <c r="J2493" s="81" t="s">
        <v>223</v>
      </c>
    </row>
    <row r="2494" spans="1:10" x14ac:dyDescent="0.2">
      <c r="A2494" s="79">
        <v>44704</v>
      </c>
      <c r="B2494" s="76">
        <v>44593</v>
      </c>
      <c r="C2494" s="80">
        <v>4</v>
      </c>
      <c r="D2494" s="81" t="s">
        <v>350</v>
      </c>
      <c r="E2494" s="81" t="s">
        <v>223</v>
      </c>
      <c r="F2494" s="81" t="s">
        <v>351</v>
      </c>
      <c r="G2494" s="81" t="s">
        <v>352</v>
      </c>
      <c r="H2494" s="81" t="s">
        <v>300</v>
      </c>
      <c r="I2494" s="81" t="s">
        <v>223</v>
      </c>
      <c r="J2494" s="81" t="s">
        <v>223</v>
      </c>
    </row>
    <row r="2495" spans="1:10" x14ac:dyDescent="0.2">
      <c r="A2495" s="79">
        <v>44704</v>
      </c>
      <c r="B2495" s="76">
        <v>44594</v>
      </c>
      <c r="C2495" s="80">
        <v>4</v>
      </c>
      <c r="D2495" s="81" t="s">
        <v>350</v>
      </c>
      <c r="E2495" s="81" t="s">
        <v>223</v>
      </c>
      <c r="F2495" s="81" t="s">
        <v>351</v>
      </c>
      <c r="G2495" s="81" t="s">
        <v>352</v>
      </c>
      <c r="H2495" s="81" t="s">
        <v>300</v>
      </c>
      <c r="I2495" s="81" t="s">
        <v>223</v>
      </c>
      <c r="J2495" s="81" t="s">
        <v>223</v>
      </c>
    </row>
    <row r="2496" spans="1:10" x14ac:dyDescent="0.2">
      <c r="A2496" s="79">
        <v>44704</v>
      </c>
      <c r="B2496" s="76">
        <v>44595</v>
      </c>
      <c r="C2496" s="80">
        <v>4</v>
      </c>
      <c r="D2496" s="81" t="s">
        <v>350</v>
      </c>
      <c r="E2496" s="81" t="s">
        <v>223</v>
      </c>
      <c r="F2496" s="81" t="s">
        <v>351</v>
      </c>
      <c r="G2496" s="81" t="s">
        <v>352</v>
      </c>
      <c r="H2496" s="81" t="s">
        <v>300</v>
      </c>
      <c r="I2496" s="81" t="s">
        <v>223</v>
      </c>
      <c r="J2496" s="81" t="s">
        <v>223</v>
      </c>
    </row>
    <row r="2497" spans="1:10" x14ac:dyDescent="0.2">
      <c r="A2497" s="79">
        <v>44704</v>
      </c>
      <c r="B2497" s="76">
        <v>44596</v>
      </c>
      <c r="C2497" s="80">
        <v>4</v>
      </c>
      <c r="D2497" s="81" t="s">
        <v>350</v>
      </c>
      <c r="E2497" s="81" t="s">
        <v>223</v>
      </c>
      <c r="F2497" s="81" t="s">
        <v>351</v>
      </c>
      <c r="G2497" s="81" t="s">
        <v>352</v>
      </c>
      <c r="H2497" s="81" t="s">
        <v>300</v>
      </c>
      <c r="I2497" s="81" t="s">
        <v>223</v>
      </c>
      <c r="J2497" s="81" t="s">
        <v>223</v>
      </c>
    </row>
    <row r="2498" spans="1:10" x14ac:dyDescent="0.2">
      <c r="A2498" s="79">
        <v>44704</v>
      </c>
      <c r="B2498" s="76">
        <v>44599</v>
      </c>
      <c r="C2498" s="80">
        <v>4</v>
      </c>
      <c r="D2498" s="81" t="s">
        <v>350</v>
      </c>
      <c r="E2498" s="81" t="s">
        <v>223</v>
      </c>
      <c r="F2498" s="81" t="s">
        <v>351</v>
      </c>
      <c r="G2498" s="81" t="s">
        <v>352</v>
      </c>
      <c r="H2498" s="81" t="s">
        <v>300</v>
      </c>
      <c r="I2498" s="81" t="s">
        <v>223</v>
      </c>
      <c r="J2498" s="81" t="s">
        <v>223</v>
      </c>
    </row>
    <row r="2499" spans="1:10" x14ac:dyDescent="0.2">
      <c r="A2499" s="79">
        <v>44704</v>
      </c>
      <c r="B2499" s="76">
        <v>44606</v>
      </c>
      <c r="C2499" s="80">
        <v>6</v>
      </c>
      <c r="D2499" s="81" t="s">
        <v>350</v>
      </c>
      <c r="E2499" s="81" t="s">
        <v>223</v>
      </c>
      <c r="F2499" s="81" t="s">
        <v>351</v>
      </c>
      <c r="G2499" s="81" t="s">
        <v>352</v>
      </c>
      <c r="H2499" s="81" t="s">
        <v>300</v>
      </c>
      <c r="I2499" s="81" t="s">
        <v>223</v>
      </c>
      <c r="J2499" s="81" t="s">
        <v>223</v>
      </c>
    </row>
    <row r="2500" spans="1:10" x14ac:dyDescent="0.2">
      <c r="A2500" s="79">
        <v>44704</v>
      </c>
      <c r="B2500" s="76">
        <v>44607</v>
      </c>
      <c r="C2500" s="80">
        <v>6</v>
      </c>
      <c r="D2500" s="81" t="s">
        <v>350</v>
      </c>
      <c r="E2500" s="81" t="s">
        <v>223</v>
      </c>
      <c r="F2500" s="81" t="s">
        <v>351</v>
      </c>
      <c r="G2500" s="81" t="s">
        <v>352</v>
      </c>
      <c r="H2500" s="81" t="s">
        <v>300</v>
      </c>
      <c r="I2500" s="81" t="s">
        <v>223</v>
      </c>
      <c r="J2500" s="81" t="s">
        <v>223</v>
      </c>
    </row>
    <row r="2501" spans="1:10" x14ac:dyDescent="0.2">
      <c r="A2501" s="79">
        <v>44704</v>
      </c>
      <c r="B2501" s="76">
        <v>44608</v>
      </c>
      <c r="C2501" s="80">
        <v>6</v>
      </c>
      <c r="D2501" s="81" t="s">
        <v>350</v>
      </c>
      <c r="E2501" s="81" t="s">
        <v>223</v>
      </c>
      <c r="F2501" s="81" t="s">
        <v>351</v>
      </c>
      <c r="G2501" s="81" t="s">
        <v>352</v>
      </c>
      <c r="H2501" s="81" t="s">
        <v>300</v>
      </c>
      <c r="I2501" s="81" t="s">
        <v>223</v>
      </c>
      <c r="J2501" s="81" t="s">
        <v>223</v>
      </c>
    </row>
    <row r="2502" spans="1:10" x14ac:dyDescent="0.2">
      <c r="A2502" s="79">
        <v>44704</v>
      </c>
      <c r="B2502" s="76">
        <v>44609</v>
      </c>
      <c r="C2502" s="80">
        <v>6</v>
      </c>
      <c r="D2502" s="81" t="s">
        <v>350</v>
      </c>
      <c r="E2502" s="81" t="s">
        <v>223</v>
      </c>
      <c r="F2502" s="81" t="s">
        <v>351</v>
      </c>
      <c r="G2502" s="81" t="s">
        <v>352</v>
      </c>
      <c r="H2502" s="81" t="s">
        <v>300</v>
      </c>
      <c r="I2502" s="81" t="s">
        <v>223</v>
      </c>
      <c r="J2502" s="81" t="s">
        <v>223</v>
      </c>
    </row>
    <row r="2503" spans="1:10" x14ac:dyDescent="0.2">
      <c r="A2503" s="79">
        <v>44704</v>
      </c>
      <c r="B2503" s="76">
        <v>44610</v>
      </c>
      <c r="C2503" s="80">
        <v>6</v>
      </c>
      <c r="D2503" s="81" t="s">
        <v>350</v>
      </c>
      <c r="E2503" s="81" t="s">
        <v>223</v>
      </c>
      <c r="F2503" s="81" t="s">
        <v>351</v>
      </c>
      <c r="G2503" s="81" t="s">
        <v>352</v>
      </c>
      <c r="H2503" s="81" t="s">
        <v>300</v>
      </c>
      <c r="I2503" s="81" t="s">
        <v>223</v>
      </c>
      <c r="J2503" s="81" t="s">
        <v>223</v>
      </c>
    </row>
    <row r="2504" spans="1:10" x14ac:dyDescent="0.2">
      <c r="A2504" s="79">
        <v>44704</v>
      </c>
      <c r="B2504" s="76">
        <v>44613</v>
      </c>
      <c r="C2504" s="80">
        <v>6</v>
      </c>
      <c r="D2504" s="81" t="s">
        <v>350</v>
      </c>
      <c r="E2504" s="81" t="s">
        <v>223</v>
      </c>
      <c r="F2504" s="81" t="s">
        <v>351</v>
      </c>
      <c r="G2504" s="81" t="s">
        <v>352</v>
      </c>
      <c r="H2504" s="81" t="s">
        <v>300</v>
      </c>
      <c r="I2504" s="81" t="s">
        <v>223</v>
      </c>
      <c r="J2504" s="81" t="s">
        <v>223</v>
      </c>
    </row>
    <row r="2505" spans="1:10" x14ac:dyDescent="0.2">
      <c r="A2505" s="79">
        <v>44704</v>
      </c>
      <c r="B2505" s="76">
        <v>44614</v>
      </c>
      <c r="C2505" s="80">
        <v>6</v>
      </c>
      <c r="D2505" s="81" t="s">
        <v>350</v>
      </c>
      <c r="E2505" s="81" t="s">
        <v>223</v>
      </c>
      <c r="F2505" s="81" t="s">
        <v>351</v>
      </c>
      <c r="G2505" s="81" t="s">
        <v>352</v>
      </c>
      <c r="H2505" s="81" t="s">
        <v>300</v>
      </c>
      <c r="I2505" s="81" t="s">
        <v>223</v>
      </c>
      <c r="J2505" s="81" t="s">
        <v>223</v>
      </c>
    </row>
    <row r="2506" spans="1:10" x14ac:dyDescent="0.2">
      <c r="A2506" s="79">
        <v>44704</v>
      </c>
      <c r="B2506" s="76">
        <v>44615</v>
      </c>
      <c r="C2506" s="80">
        <v>6</v>
      </c>
      <c r="D2506" s="81" t="s">
        <v>350</v>
      </c>
      <c r="E2506" s="81" t="s">
        <v>223</v>
      </c>
      <c r="F2506" s="81" t="s">
        <v>351</v>
      </c>
      <c r="G2506" s="81" t="s">
        <v>352</v>
      </c>
      <c r="H2506" s="81" t="s">
        <v>300</v>
      </c>
      <c r="I2506" s="81" t="s">
        <v>223</v>
      </c>
      <c r="J2506" s="81" t="s">
        <v>223</v>
      </c>
    </row>
    <row r="2507" spans="1:10" x14ac:dyDescent="0.2">
      <c r="A2507" s="79">
        <v>44704</v>
      </c>
      <c r="B2507" s="76">
        <v>44616</v>
      </c>
      <c r="C2507" s="80">
        <v>6</v>
      </c>
      <c r="D2507" s="81" t="s">
        <v>350</v>
      </c>
      <c r="E2507" s="81" t="s">
        <v>223</v>
      </c>
      <c r="F2507" s="81" t="s">
        <v>351</v>
      </c>
      <c r="G2507" s="81" t="s">
        <v>352</v>
      </c>
      <c r="H2507" s="81" t="s">
        <v>300</v>
      </c>
      <c r="I2507" s="81" t="s">
        <v>223</v>
      </c>
      <c r="J2507" s="81" t="s">
        <v>223</v>
      </c>
    </row>
    <row r="2508" spans="1:10" x14ac:dyDescent="0.2">
      <c r="A2508" s="79">
        <v>44704</v>
      </c>
      <c r="B2508" s="76">
        <v>44617</v>
      </c>
      <c r="C2508" s="80">
        <v>6</v>
      </c>
      <c r="D2508" s="81" t="s">
        <v>350</v>
      </c>
      <c r="E2508" s="81" t="s">
        <v>223</v>
      </c>
      <c r="F2508" s="81" t="s">
        <v>351</v>
      </c>
      <c r="G2508" s="81" t="s">
        <v>352</v>
      </c>
      <c r="H2508" s="81" t="s">
        <v>300</v>
      </c>
      <c r="I2508" s="81" t="s">
        <v>223</v>
      </c>
      <c r="J2508" s="81" t="s">
        <v>223</v>
      </c>
    </row>
    <row r="2509" spans="1:10" x14ac:dyDescent="0.2">
      <c r="A2509" s="79">
        <v>44704</v>
      </c>
      <c r="B2509" s="76">
        <v>44620</v>
      </c>
      <c r="C2509" s="80">
        <v>6</v>
      </c>
      <c r="D2509" s="81" t="s">
        <v>350</v>
      </c>
      <c r="E2509" s="81" t="s">
        <v>223</v>
      </c>
      <c r="F2509" s="81" t="s">
        <v>351</v>
      </c>
      <c r="G2509" s="81" t="s">
        <v>352</v>
      </c>
      <c r="H2509" s="81" t="s">
        <v>300</v>
      </c>
      <c r="I2509" s="81" t="s">
        <v>223</v>
      </c>
      <c r="J2509" s="81" t="s">
        <v>223</v>
      </c>
    </row>
    <row r="2510" spans="1:10" x14ac:dyDescent="0.2">
      <c r="A2510" s="79">
        <v>44704</v>
      </c>
      <c r="B2510" s="76">
        <v>44621</v>
      </c>
      <c r="C2510" s="80">
        <v>2</v>
      </c>
      <c r="D2510" s="81" t="s">
        <v>350</v>
      </c>
      <c r="E2510" s="81" t="s">
        <v>223</v>
      </c>
      <c r="F2510" s="81" t="s">
        <v>351</v>
      </c>
      <c r="G2510" s="81" t="s">
        <v>352</v>
      </c>
      <c r="H2510" s="81" t="s">
        <v>300</v>
      </c>
      <c r="I2510" s="81" t="s">
        <v>223</v>
      </c>
      <c r="J2510" s="81" t="s">
        <v>223</v>
      </c>
    </row>
    <row r="2511" spans="1:10" x14ac:dyDescent="0.2">
      <c r="A2511" s="79">
        <v>44704</v>
      </c>
      <c r="B2511" s="76">
        <v>44622</v>
      </c>
      <c r="C2511" s="80">
        <v>2</v>
      </c>
      <c r="D2511" s="81" t="s">
        <v>350</v>
      </c>
      <c r="E2511" s="81" t="s">
        <v>223</v>
      </c>
      <c r="F2511" s="81" t="s">
        <v>351</v>
      </c>
      <c r="G2511" s="81" t="s">
        <v>352</v>
      </c>
      <c r="H2511" s="81" t="s">
        <v>300</v>
      </c>
      <c r="I2511" s="81" t="s">
        <v>223</v>
      </c>
      <c r="J2511" s="81" t="s">
        <v>223</v>
      </c>
    </row>
    <row r="2512" spans="1:10" x14ac:dyDescent="0.2">
      <c r="A2512" s="79">
        <v>44704</v>
      </c>
      <c r="B2512" s="76">
        <v>44623</v>
      </c>
      <c r="C2512" s="80">
        <v>2</v>
      </c>
      <c r="D2512" s="81" t="s">
        <v>350</v>
      </c>
      <c r="E2512" s="81" t="s">
        <v>223</v>
      </c>
      <c r="F2512" s="81" t="s">
        <v>351</v>
      </c>
      <c r="G2512" s="81" t="s">
        <v>352</v>
      </c>
      <c r="H2512" s="81" t="s">
        <v>300</v>
      </c>
      <c r="I2512" s="81" t="s">
        <v>223</v>
      </c>
      <c r="J2512" s="81" t="s">
        <v>223</v>
      </c>
    </row>
    <row r="2513" spans="1:10" x14ac:dyDescent="0.2">
      <c r="A2513" s="79">
        <v>44704</v>
      </c>
      <c r="B2513" s="76">
        <v>44624</v>
      </c>
      <c r="C2513" s="80">
        <v>2</v>
      </c>
      <c r="D2513" s="81" t="s">
        <v>350</v>
      </c>
      <c r="E2513" s="81" t="s">
        <v>223</v>
      </c>
      <c r="F2513" s="81" t="s">
        <v>351</v>
      </c>
      <c r="G2513" s="81" t="s">
        <v>352</v>
      </c>
      <c r="H2513" s="81" t="s">
        <v>300</v>
      </c>
      <c r="I2513" s="81" t="s">
        <v>223</v>
      </c>
      <c r="J2513" s="81" t="s">
        <v>223</v>
      </c>
    </row>
    <row r="2514" spans="1:10" x14ac:dyDescent="0.2">
      <c r="A2514" s="79">
        <v>44704</v>
      </c>
      <c r="B2514" s="76">
        <v>44627</v>
      </c>
      <c r="C2514" s="80">
        <v>2</v>
      </c>
      <c r="D2514" s="81" t="s">
        <v>350</v>
      </c>
      <c r="E2514" s="81" t="s">
        <v>223</v>
      </c>
      <c r="F2514" s="81" t="s">
        <v>351</v>
      </c>
      <c r="G2514" s="81" t="s">
        <v>352</v>
      </c>
      <c r="H2514" s="81" t="s">
        <v>300</v>
      </c>
      <c r="I2514" s="81" t="s">
        <v>223</v>
      </c>
      <c r="J2514" s="81" t="s">
        <v>223</v>
      </c>
    </row>
    <row r="2515" spans="1:10" x14ac:dyDescent="0.2">
      <c r="A2515" s="79">
        <v>44704</v>
      </c>
      <c r="B2515" s="76">
        <v>44628</v>
      </c>
      <c r="C2515" s="80">
        <v>2</v>
      </c>
      <c r="D2515" s="81" t="s">
        <v>350</v>
      </c>
      <c r="E2515" s="81" t="s">
        <v>223</v>
      </c>
      <c r="F2515" s="81" t="s">
        <v>351</v>
      </c>
      <c r="G2515" s="81" t="s">
        <v>352</v>
      </c>
      <c r="H2515" s="81" t="s">
        <v>300</v>
      </c>
      <c r="I2515" s="81" t="s">
        <v>223</v>
      </c>
      <c r="J2515" s="81" t="s">
        <v>223</v>
      </c>
    </row>
    <row r="2516" spans="1:10" x14ac:dyDescent="0.2">
      <c r="A2516" s="79">
        <v>44704</v>
      </c>
      <c r="B2516" s="76">
        <v>44629</v>
      </c>
      <c r="C2516" s="80">
        <v>2</v>
      </c>
      <c r="D2516" s="81" t="s">
        <v>350</v>
      </c>
      <c r="E2516" s="81" t="s">
        <v>223</v>
      </c>
      <c r="F2516" s="81" t="s">
        <v>351</v>
      </c>
      <c r="G2516" s="81" t="s">
        <v>352</v>
      </c>
      <c r="H2516" s="81" t="s">
        <v>300</v>
      </c>
      <c r="I2516" s="81" t="s">
        <v>223</v>
      </c>
      <c r="J2516" s="81" t="s">
        <v>223</v>
      </c>
    </row>
    <row r="2517" spans="1:10" x14ac:dyDescent="0.2">
      <c r="A2517" s="79">
        <v>44704</v>
      </c>
      <c r="B2517" s="76">
        <v>44630</v>
      </c>
      <c r="C2517" s="80">
        <v>2</v>
      </c>
      <c r="D2517" s="81" t="s">
        <v>350</v>
      </c>
      <c r="E2517" s="81" t="s">
        <v>223</v>
      </c>
      <c r="F2517" s="81" t="s">
        <v>351</v>
      </c>
      <c r="G2517" s="81" t="s">
        <v>352</v>
      </c>
      <c r="H2517" s="81" t="s">
        <v>300</v>
      </c>
      <c r="I2517" s="81" t="s">
        <v>223</v>
      </c>
      <c r="J2517" s="81" t="s">
        <v>223</v>
      </c>
    </row>
    <row r="2518" spans="1:10" x14ac:dyDescent="0.2">
      <c r="A2518" s="79">
        <v>44704</v>
      </c>
      <c r="B2518" s="76">
        <v>44631</v>
      </c>
      <c r="C2518" s="80">
        <v>2</v>
      </c>
      <c r="D2518" s="81" t="s">
        <v>350</v>
      </c>
      <c r="E2518" s="81" t="s">
        <v>223</v>
      </c>
      <c r="F2518" s="81" t="s">
        <v>351</v>
      </c>
      <c r="G2518" s="81" t="s">
        <v>352</v>
      </c>
      <c r="H2518" s="81" t="s">
        <v>300</v>
      </c>
      <c r="I2518" s="81" t="s">
        <v>223</v>
      </c>
      <c r="J2518" s="81" t="s">
        <v>223</v>
      </c>
    </row>
    <row r="2519" spans="1:10" x14ac:dyDescent="0.2">
      <c r="A2519" s="79">
        <v>44704</v>
      </c>
      <c r="B2519" s="76">
        <v>44634</v>
      </c>
      <c r="C2519" s="80">
        <v>2</v>
      </c>
      <c r="D2519" s="81" t="s">
        <v>350</v>
      </c>
      <c r="E2519" s="81" t="s">
        <v>223</v>
      </c>
      <c r="F2519" s="81" t="s">
        <v>351</v>
      </c>
      <c r="G2519" s="81" t="s">
        <v>352</v>
      </c>
      <c r="H2519" s="81" t="s">
        <v>300</v>
      </c>
      <c r="I2519" s="81" t="s">
        <v>223</v>
      </c>
      <c r="J2519" s="81" t="s">
        <v>223</v>
      </c>
    </row>
    <row r="2520" spans="1:10" x14ac:dyDescent="0.2">
      <c r="A2520" s="79">
        <v>44704</v>
      </c>
      <c r="B2520" s="76">
        <v>44635</v>
      </c>
      <c r="C2520" s="80">
        <v>2</v>
      </c>
      <c r="D2520" s="81" t="s">
        <v>350</v>
      </c>
      <c r="E2520" s="81" t="s">
        <v>223</v>
      </c>
      <c r="F2520" s="81" t="s">
        <v>351</v>
      </c>
      <c r="G2520" s="81" t="s">
        <v>352</v>
      </c>
      <c r="H2520" s="81" t="s">
        <v>300</v>
      </c>
      <c r="I2520" s="81" t="s">
        <v>223</v>
      </c>
      <c r="J2520" s="81" t="s">
        <v>223</v>
      </c>
    </row>
    <row r="2521" spans="1:10" x14ac:dyDescent="0.2">
      <c r="A2521" s="79">
        <v>44704</v>
      </c>
      <c r="B2521" s="76">
        <v>44636</v>
      </c>
      <c r="C2521" s="80">
        <v>2</v>
      </c>
      <c r="D2521" s="81" t="s">
        <v>350</v>
      </c>
      <c r="E2521" s="81" t="s">
        <v>223</v>
      </c>
      <c r="F2521" s="81" t="s">
        <v>351</v>
      </c>
      <c r="G2521" s="81" t="s">
        <v>352</v>
      </c>
      <c r="H2521" s="81" t="s">
        <v>300</v>
      </c>
      <c r="I2521" s="81" t="s">
        <v>223</v>
      </c>
      <c r="J2521" s="81" t="s">
        <v>223</v>
      </c>
    </row>
    <row r="2522" spans="1:10" x14ac:dyDescent="0.2">
      <c r="A2522" s="79">
        <v>44704</v>
      </c>
      <c r="B2522" s="76">
        <v>44637</v>
      </c>
      <c r="C2522" s="80">
        <v>2</v>
      </c>
      <c r="D2522" s="81" t="s">
        <v>350</v>
      </c>
      <c r="E2522" s="81" t="s">
        <v>223</v>
      </c>
      <c r="F2522" s="81" t="s">
        <v>351</v>
      </c>
      <c r="G2522" s="81" t="s">
        <v>352</v>
      </c>
      <c r="H2522" s="81" t="s">
        <v>300</v>
      </c>
      <c r="I2522" s="81" t="s">
        <v>223</v>
      </c>
      <c r="J2522" s="81" t="s">
        <v>223</v>
      </c>
    </row>
    <row r="2523" spans="1:10" x14ac:dyDescent="0.2">
      <c r="A2523" s="79">
        <v>44704</v>
      </c>
      <c r="B2523" s="76">
        <v>44638</v>
      </c>
      <c r="C2523" s="80">
        <v>2</v>
      </c>
      <c r="D2523" s="81" t="s">
        <v>350</v>
      </c>
      <c r="E2523" s="81" t="s">
        <v>223</v>
      </c>
      <c r="F2523" s="81" t="s">
        <v>351</v>
      </c>
      <c r="G2523" s="81" t="s">
        <v>352</v>
      </c>
      <c r="H2523" s="81" t="s">
        <v>300</v>
      </c>
      <c r="I2523" s="81" t="s">
        <v>223</v>
      </c>
      <c r="J2523" s="81" t="s">
        <v>223</v>
      </c>
    </row>
    <row r="2524" spans="1:10" x14ac:dyDescent="0.2">
      <c r="A2524" s="79">
        <v>44704</v>
      </c>
      <c r="B2524" s="76">
        <v>44641</v>
      </c>
      <c r="C2524" s="80">
        <v>2</v>
      </c>
      <c r="D2524" s="81" t="s">
        <v>350</v>
      </c>
      <c r="E2524" s="81" t="s">
        <v>223</v>
      </c>
      <c r="F2524" s="81" t="s">
        <v>351</v>
      </c>
      <c r="G2524" s="81" t="s">
        <v>352</v>
      </c>
      <c r="H2524" s="81" t="s">
        <v>300</v>
      </c>
      <c r="I2524" s="81" t="s">
        <v>223</v>
      </c>
      <c r="J2524" s="81" t="s">
        <v>223</v>
      </c>
    </row>
    <row r="2525" spans="1:10" x14ac:dyDescent="0.2">
      <c r="A2525" s="79">
        <v>44704</v>
      </c>
      <c r="B2525" s="76">
        <v>44642</v>
      </c>
      <c r="C2525" s="80">
        <v>2</v>
      </c>
      <c r="D2525" s="81" t="s">
        <v>350</v>
      </c>
      <c r="E2525" s="81" t="s">
        <v>223</v>
      </c>
      <c r="F2525" s="81" t="s">
        <v>351</v>
      </c>
      <c r="G2525" s="81" t="s">
        <v>352</v>
      </c>
      <c r="H2525" s="81" t="s">
        <v>300</v>
      </c>
      <c r="I2525" s="81" t="s">
        <v>223</v>
      </c>
      <c r="J2525" s="81" t="s">
        <v>223</v>
      </c>
    </row>
    <row r="2526" spans="1:10" x14ac:dyDescent="0.2">
      <c r="A2526" s="79">
        <v>44704</v>
      </c>
      <c r="B2526" s="76">
        <v>44643</v>
      </c>
      <c r="C2526" s="80">
        <v>2</v>
      </c>
      <c r="D2526" s="81" t="s">
        <v>350</v>
      </c>
      <c r="E2526" s="81" t="s">
        <v>223</v>
      </c>
      <c r="F2526" s="81" t="s">
        <v>351</v>
      </c>
      <c r="G2526" s="81" t="s">
        <v>352</v>
      </c>
      <c r="H2526" s="81" t="s">
        <v>300</v>
      </c>
      <c r="I2526" s="81" t="s">
        <v>223</v>
      </c>
      <c r="J2526" s="81" t="s">
        <v>223</v>
      </c>
    </row>
    <row r="2527" spans="1:10" x14ac:dyDescent="0.2">
      <c r="A2527" s="79">
        <v>44704</v>
      </c>
      <c r="B2527" s="76">
        <v>44644</v>
      </c>
      <c r="C2527" s="80">
        <v>2</v>
      </c>
      <c r="D2527" s="81" t="s">
        <v>350</v>
      </c>
      <c r="E2527" s="81" t="s">
        <v>223</v>
      </c>
      <c r="F2527" s="81" t="s">
        <v>351</v>
      </c>
      <c r="G2527" s="81" t="s">
        <v>352</v>
      </c>
      <c r="H2527" s="81" t="s">
        <v>300</v>
      </c>
      <c r="I2527" s="81" t="s">
        <v>223</v>
      </c>
      <c r="J2527" s="81" t="s">
        <v>223</v>
      </c>
    </row>
    <row r="2528" spans="1:10" x14ac:dyDescent="0.2">
      <c r="A2528" s="79">
        <v>44704</v>
      </c>
      <c r="B2528" s="76">
        <v>44645</v>
      </c>
      <c r="C2528" s="80">
        <v>2</v>
      </c>
      <c r="D2528" s="81" t="s">
        <v>350</v>
      </c>
      <c r="E2528" s="81" t="s">
        <v>223</v>
      </c>
      <c r="F2528" s="81" t="s">
        <v>351</v>
      </c>
      <c r="G2528" s="81" t="s">
        <v>352</v>
      </c>
      <c r="H2528" s="81" t="s">
        <v>300</v>
      </c>
      <c r="I2528" s="81" t="s">
        <v>223</v>
      </c>
      <c r="J2528" s="81" t="s">
        <v>223</v>
      </c>
    </row>
    <row r="2529" spans="1:10" x14ac:dyDescent="0.2">
      <c r="A2529" s="79">
        <v>44704</v>
      </c>
      <c r="B2529" s="76">
        <v>44648</v>
      </c>
      <c r="C2529" s="80">
        <v>2</v>
      </c>
      <c r="D2529" s="81" t="s">
        <v>350</v>
      </c>
      <c r="E2529" s="81" t="s">
        <v>223</v>
      </c>
      <c r="F2529" s="81" t="s">
        <v>351</v>
      </c>
      <c r="G2529" s="81" t="s">
        <v>352</v>
      </c>
      <c r="H2529" s="81" t="s">
        <v>300</v>
      </c>
      <c r="I2529" s="81" t="s">
        <v>223</v>
      </c>
      <c r="J2529" s="81" t="s">
        <v>223</v>
      </c>
    </row>
    <row r="2530" spans="1:10" x14ac:dyDescent="0.2">
      <c r="A2530" s="79">
        <v>44704</v>
      </c>
      <c r="B2530" s="76">
        <v>44649</v>
      </c>
      <c r="C2530" s="80">
        <v>2</v>
      </c>
      <c r="D2530" s="81" t="s">
        <v>350</v>
      </c>
      <c r="E2530" s="81" t="s">
        <v>223</v>
      </c>
      <c r="F2530" s="81" t="s">
        <v>351</v>
      </c>
      <c r="G2530" s="81" t="s">
        <v>352</v>
      </c>
      <c r="H2530" s="81" t="s">
        <v>300</v>
      </c>
      <c r="I2530" s="81" t="s">
        <v>223</v>
      </c>
      <c r="J2530" s="81" t="s">
        <v>223</v>
      </c>
    </row>
    <row r="2531" spans="1:10" x14ac:dyDescent="0.2">
      <c r="A2531" s="79">
        <v>44704</v>
      </c>
      <c r="B2531" s="76">
        <v>44650</v>
      </c>
      <c r="C2531" s="80">
        <v>2</v>
      </c>
      <c r="D2531" s="81" t="s">
        <v>350</v>
      </c>
      <c r="E2531" s="81" t="s">
        <v>223</v>
      </c>
      <c r="F2531" s="81" t="s">
        <v>351</v>
      </c>
      <c r="G2531" s="81" t="s">
        <v>352</v>
      </c>
      <c r="H2531" s="81" t="s">
        <v>300</v>
      </c>
      <c r="I2531" s="81" t="s">
        <v>223</v>
      </c>
      <c r="J2531" s="81" t="s">
        <v>223</v>
      </c>
    </row>
    <row r="2532" spans="1:10" x14ac:dyDescent="0.2">
      <c r="A2532" s="79">
        <v>44704</v>
      </c>
      <c r="B2532" s="76">
        <v>44651</v>
      </c>
      <c r="C2532" s="80">
        <v>2</v>
      </c>
      <c r="D2532" s="81" t="s">
        <v>350</v>
      </c>
      <c r="E2532" s="81" t="s">
        <v>223</v>
      </c>
      <c r="F2532" s="81" t="s">
        <v>351</v>
      </c>
      <c r="G2532" s="81" t="s">
        <v>352</v>
      </c>
      <c r="H2532" s="81" t="s">
        <v>300</v>
      </c>
      <c r="I2532" s="81" t="s">
        <v>223</v>
      </c>
      <c r="J2532" s="81" t="s">
        <v>223</v>
      </c>
    </row>
    <row r="2533" spans="1:10" x14ac:dyDescent="0.2">
      <c r="A2533" s="79">
        <v>44704</v>
      </c>
      <c r="B2533" s="76">
        <v>44652</v>
      </c>
      <c r="C2533" s="80">
        <v>2</v>
      </c>
      <c r="D2533" s="81" t="s">
        <v>350</v>
      </c>
      <c r="E2533" s="81" t="s">
        <v>223</v>
      </c>
      <c r="F2533" s="81" t="s">
        <v>351</v>
      </c>
      <c r="G2533" s="81" t="s">
        <v>352</v>
      </c>
      <c r="H2533" s="81" t="s">
        <v>300</v>
      </c>
      <c r="I2533" s="81" t="s">
        <v>223</v>
      </c>
      <c r="J2533" s="81" t="s">
        <v>223</v>
      </c>
    </row>
    <row r="2534" spans="1:10" x14ac:dyDescent="0.2">
      <c r="A2534" s="79">
        <v>44704</v>
      </c>
      <c r="B2534" s="76">
        <v>44655</v>
      </c>
      <c r="C2534" s="80">
        <v>2</v>
      </c>
      <c r="D2534" s="81" t="s">
        <v>350</v>
      </c>
      <c r="E2534" s="81" t="s">
        <v>223</v>
      </c>
      <c r="F2534" s="81" t="s">
        <v>351</v>
      </c>
      <c r="G2534" s="81" t="s">
        <v>352</v>
      </c>
      <c r="H2534" s="81" t="s">
        <v>300</v>
      </c>
      <c r="I2534" s="81" t="s">
        <v>223</v>
      </c>
      <c r="J2534" s="81" t="s">
        <v>223</v>
      </c>
    </row>
    <row r="2535" spans="1:10" x14ac:dyDescent="0.2">
      <c r="A2535" s="79">
        <v>44704</v>
      </c>
      <c r="B2535" s="76">
        <v>44656</v>
      </c>
      <c r="C2535" s="80">
        <v>2</v>
      </c>
      <c r="D2535" s="81" t="s">
        <v>350</v>
      </c>
      <c r="E2535" s="81" t="s">
        <v>223</v>
      </c>
      <c r="F2535" s="81" t="s">
        <v>351</v>
      </c>
      <c r="G2535" s="81" t="s">
        <v>352</v>
      </c>
      <c r="H2535" s="81" t="s">
        <v>300</v>
      </c>
      <c r="I2535" s="81" t="s">
        <v>223</v>
      </c>
      <c r="J2535" s="81" t="s">
        <v>223</v>
      </c>
    </row>
    <row r="2536" spans="1:10" x14ac:dyDescent="0.2">
      <c r="A2536" s="79">
        <v>44704</v>
      </c>
      <c r="B2536" s="76">
        <v>44657</v>
      </c>
      <c r="C2536" s="80">
        <v>2</v>
      </c>
      <c r="D2536" s="81" t="s">
        <v>350</v>
      </c>
      <c r="E2536" s="81" t="s">
        <v>223</v>
      </c>
      <c r="F2536" s="81" t="s">
        <v>351</v>
      </c>
      <c r="G2536" s="81" t="s">
        <v>352</v>
      </c>
      <c r="H2536" s="81" t="s">
        <v>300</v>
      </c>
      <c r="I2536" s="81" t="s">
        <v>223</v>
      </c>
      <c r="J2536" s="81" t="s">
        <v>223</v>
      </c>
    </row>
    <row r="2537" spans="1:10" x14ac:dyDescent="0.2">
      <c r="A2537" s="79">
        <v>44704</v>
      </c>
      <c r="B2537" s="76">
        <v>44658</v>
      </c>
      <c r="C2537" s="80">
        <v>2</v>
      </c>
      <c r="D2537" s="81" t="s">
        <v>350</v>
      </c>
      <c r="E2537" s="81" t="s">
        <v>223</v>
      </c>
      <c r="F2537" s="81" t="s">
        <v>351</v>
      </c>
      <c r="G2537" s="81" t="s">
        <v>352</v>
      </c>
      <c r="H2537" s="81" t="s">
        <v>300</v>
      </c>
      <c r="I2537" s="81" t="s">
        <v>223</v>
      </c>
      <c r="J2537" s="81" t="s">
        <v>223</v>
      </c>
    </row>
    <row r="2538" spans="1:10" x14ac:dyDescent="0.2">
      <c r="A2538" s="79">
        <v>44704</v>
      </c>
      <c r="B2538" s="76">
        <v>44659</v>
      </c>
      <c r="C2538" s="80">
        <v>2</v>
      </c>
      <c r="D2538" s="81" t="s">
        <v>350</v>
      </c>
      <c r="E2538" s="81" t="s">
        <v>223</v>
      </c>
      <c r="F2538" s="81" t="s">
        <v>351</v>
      </c>
      <c r="G2538" s="81" t="s">
        <v>352</v>
      </c>
      <c r="H2538" s="81" t="s">
        <v>300</v>
      </c>
      <c r="I2538" s="81" t="s">
        <v>223</v>
      </c>
      <c r="J2538" s="81" t="s">
        <v>223</v>
      </c>
    </row>
    <row r="2539" spans="1:10" x14ac:dyDescent="0.2">
      <c r="A2539" s="79">
        <v>44704</v>
      </c>
      <c r="B2539" s="76">
        <v>44662</v>
      </c>
      <c r="C2539" s="80">
        <v>2</v>
      </c>
      <c r="D2539" s="81" t="s">
        <v>350</v>
      </c>
      <c r="E2539" s="81" t="s">
        <v>223</v>
      </c>
      <c r="F2539" s="81" t="s">
        <v>351</v>
      </c>
      <c r="G2539" s="81" t="s">
        <v>352</v>
      </c>
      <c r="H2539" s="81" t="s">
        <v>300</v>
      </c>
      <c r="I2539" s="81" t="s">
        <v>223</v>
      </c>
      <c r="J2539" s="81" t="s">
        <v>223</v>
      </c>
    </row>
    <row r="2540" spans="1:10" x14ac:dyDescent="0.2">
      <c r="A2540" s="79">
        <v>44704</v>
      </c>
      <c r="B2540" s="76">
        <v>44663</v>
      </c>
      <c r="C2540" s="80">
        <v>2</v>
      </c>
      <c r="D2540" s="81" t="s">
        <v>350</v>
      </c>
      <c r="E2540" s="81" t="s">
        <v>223</v>
      </c>
      <c r="F2540" s="81" t="s">
        <v>351</v>
      </c>
      <c r="G2540" s="81" t="s">
        <v>352</v>
      </c>
      <c r="H2540" s="81" t="s">
        <v>300</v>
      </c>
      <c r="I2540" s="81" t="s">
        <v>223</v>
      </c>
      <c r="J2540" s="81" t="s">
        <v>223</v>
      </c>
    </row>
    <row r="2541" spans="1:10" x14ac:dyDescent="0.2">
      <c r="A2541" s="79">
        <v>44704</v>
      </c>
      <c r="B2541" s="76">
        <v>44664</v>
      </c>
      <c r="C2541" s="80">
        <v>2</v>
      </c>
      <c r="D2541" s="81" t="s">
        <v>350</v>
      </c>
      <c r="E2541" s="81" t="s">
        <v>223</v>
      </c>
      <c r="F2541" s="81" t="s">
        <v>351</v>
      </c>
      <c r="G2541" s="81" t="s">
        <v>352</v>
      </c>
      <c r="H2541" s="81" t="s">
        <v>300</v>
      </c>
      <c r="I2541" s="81" t="s">
        <v>223</v>
      </c>
      <c r="J2541" s="81" t="s">
        <v>223</v>
      </c>
    </row>
    <row r="2542" spans="1:10" x14ac:dyDescent="0.2">
      <c r="A2542" s="79">
        <v>44704</v>
      </c>
      <c r="B2542" s="76">
        <v>44665</v>
      </c>
      <c r="C2542" s="80">
        <v>2</v>
      </c>
      <c r="D2542" s="81" t="s">
        <v>350</v>
      </c>
      <c r="E2542" s="81" t="s">
        <v>223</v>
      </c>
      <c r="F2542" s="81" t="s">
        <v>351</v>
      </c>
      <c r="G2542" s="81" t="s">
        <v>352</v>
      </c>
      <c r="H2542" s="81" t="s">
        <v>300</v>
      </c>
      <c r="I2542" s="81" t="s">
        <v>223</v>
      </c>
      <c r="J2542" s="81" t="s">
        <v>223</v>
      </c>
    </row>
    <row r="2543" spans="1:10" x14ac:dyDescent="0.2">
      <c r="A2543" s="79">
        <v>44704</v>
      </c>
      <c r="B2543" s="76">
        <v>44666</v>
      </c>
      <c r="C2543" s="80">
        <v>2</v>
      </c>
      <c r="D2543" s="81" t="s">
        <v>350</v>
      </c>
      <c r="E2543" s="81" t="s">
        <v>223</v>
      </c>
      <c r="F2543" s="81" t="s">
        <v>351</v>
      </c>
      <c r="G2543" s="81" t="s">
        <v>352</v>
      </c>
      <c r="H2543" s="81" t="s">
        <v>300</v>
      </c>
      <c r="I2543" s="81" t="s">
        <v>223</v>
      </c>
      <c r="J2543" s="81" t="s">
        <v>223</v>
      </c>
    </row>
    <row r="2544" spans="1:10" x14ac:dyDescent="0.2">
      <c r="A2544" s="79">
        <v>44704</v>
      </c>
      <c r="B2544" s="76">
        <v>44669</v>
      </c>
      <c r="C2544" s="80">
        <v>2</v>
      </c>
      <c r="D2544" s="81" t="s">
        <v>350</v>
      </c>
      <c r="E2544" s="81" t="s">
        <v>223</v>
      </c>
      <c r="F2544" s="81" t="s">
        <v>351</v>
      </c>
      <c r="G2544" s="81" t="s">
        <v>352</v>
      </c>
      <c r="H2544" s="81" t="s">
        <v>300</v>
      </c>
      <c r="I2544" s="81" t="s">
        <v>223</v>
      </c>
      <c r="J2544" s="81" t="s">
        <v>223</v>
      </c>
    </row>
    <row r="2545" spans="1:10" x14ac:dyDescent="0.2">
      <c r="A2545" s="79">
        <v>44704</v>
      </c>
      <c r="B2545" s="76">
        <v>44670</v>
      </c>
      <c r="C2545" s="80">
        <v>2</v>
      </c>
      <c r="D2545" s="81" t="s">
        <v>350</v>
      </c>
      <c r="E2545" s="81" t="s">
        <v>223</v>
      </c>
      <c r="F2545" s="81" t="s">
        <v>351</v>
      </c>
      <c r="G2545" s="81" t="s">
        <v>352</v>
      </c>
      <c r="H2545" s="81" t="s">
        <v>300</v>
      </c>
      <c r="I2545" s="81" t="s">
        <v>223</v>
      </c>
      <c r="J2545" s="81" t="s">
        <v>223</v>
      </c>
    </row>
    <row r="2546" spans="1:10" x14ac:dyDescent="0.2">
      <c r="A2546" s="79">
        <v>44704</v>
      </c>
      <c r="B2546" s="76">
        <v>44671</v>
      </c>
      <c r="C2546" s="80">
        <v>2</v>
      </c>
      <c r="D2546" s="81" t="s">
        <v>350</v>
      </c>
      <c r="E2546" s="81" t="s">
        <v>223</v>
      </c>
      <c r="F2546" s="81" t="s">
        <v>351</v>
      </c>
      <c r="G2546" s="81" t="s">
        <v>352</v>
      </c>
      <c r="H2546" s="81" t="s">
        <v>300</v>
      </c>
      <c r="I2546" s="81" t="s">
        <v>223</v>
      </c>
      <c r="J2546" s="81" t="s">
        <v>223</v>
      </c>
    </row>
    <row r="2547" spans="1:10" x14ac:dyDescent="0.2">
      <c r="A2547" s="79">
        <v>44704</v>
      </c>
      <c r="B2547" s="76">
        <v>44672</v>
      </c>
      <c r="C2547" s="80">
        <v>2</v>
      </c>
      <c r="D2547" s="81" t="s">
        <v>350</v>
      </c>
      <c r="E2547" s="81" t="s">
        <v>223</v>
      </c>
      <c r="F2547" s="81" t="s">
        <v>351</v>
      </c>
      <c r="G2547" s="81" t="s">
        <v>352</v>
      </c>
      <c r="H2547" s="81" t="s">
        <v>300</v>
      </c>
      <c r="I2547" s="81" t="s">
        <v>223</v>
      </c>
      <c r="J2547" s="81" t="s">
        <v>223</v>
      </c>
    </row>
    <row r="2548" spans="1:10" x14ac:dyDescent="0.2">
      <c r="A2548" s="79">
        <v>44704</v>
      </c>
      <c r="B2548" s="76">
        <v>44673</v>
      </c>
      <c r="C2548" s="80">
        <v>2</v>
      </c>
      <c r="D2548" s="81" t="s">
        <v>350</v>
      </c>
      <c r="E2548" s="81" t="s">
        <v>223</v>
      </c>
      <c r="F2548" s="81" t="s">
        <v>351</v>
      </c>
      <c r="G2548" s="81" t="s">
        <v>352</v>
      </c>
      <c r="H2548" s="81" t="s">
        <v>300</v>
      </c>
      <c r="I2548" s="81" t="s">
        <v>223</v>
      </c>
      <c r="J2548" s="81" t="s">
        <v>223</v>
      </c>
    </row>
    <row r="2549" spans="1:10" x14ac:dyDescent="0.2">
      <c r="A2549" s="79">
        <v>44704</v>
      </c>
      <c r="B2549" s="76">
        <v>44676</v>
      </c>
      <c r="C2549" s="80">
        <v>2</v>
      </c>
      <c r="D2549" s="81" t="s">
        <v>350</v>
      </c>
      <c r="E2549" s="81" t="s">
        <v>223</v>
      </c>
      <c r="F2549" s="81" t="s">
        <v>351</v>
      </c>
      <c r="G2549" s="81" t="s">
        <v>352</v>
      </c>
      <c r="H2549" s="81" t="s">
        <v>300</v>
      </c>
      <c r="I2549" s="81" t="s">
        <v>223</v>
      </c>
      <c r="J2549" s="81" t="s">
        <v>223</v>
      </c>
    </row>
    <row r="2550" spans="1:10" x14ac:dyDescent="0.2">
      <c r="A2550" s="79">
        <v>44704</v>
      </c>
      <c r="B2550" s="76">
        <v>44677</v>
      </c>
      <c r="C2550" s="80">
        <v>2</v>
      </c>
      <c r="D2550" s="81" t="s">
        <v>350</v>
      </c>
      <c r="E2550" s="81" t="s">
        <v>223</v>
      </c>
      <c r="F2550" s="81" t="s">
        <v>351</v>
      </c>
      <c r="G2550" s="81" t="s">
        <v>352</v>
      </c>
      <c r="H2550" s="81" t="s">
        <v>300</v>
      </c>
      <c r="I2550" s="81" t="s">
        <v>223</v>
      </c>
      <c r="J2550" s="81" t="s">
        <v>223</v>
      </c>
    </row>
    <row r="2551" spans="1:10" x14ac:dyDescent="0.2">
      <c r="A2551" s="79">
        <v>44704</v>
      </c>
      <c r="B2551" s="76">
        <v>44678</v>
      </c>
      <c r="C2551" s="80">
        <v>2</v>
      </c>
      <c r="D2551" s="81" t="s">
        <v>350</v>
      </c>
      <c r="E2551" s="81" t="s">
        <v>223</v>
      </c>
      <c r="F2551" s="81" t="s">
        <v>351</v>
      </c>
      <c r="G2551" s="81" t="s">
        <v>352</v>
      </c>
      <c r="H2551" s="81" t="s">
        <v>300</v>
      </c>
      <c r="I2551" s="81" t="s">
        <v>223</v>
      </c>
      <c r="J2551" s="81" t="s">
        <v>223</v>
      </c>
    </row>
    <row r="2552" spans="1:10" x14ac:dyDescent="0.2">
      <c r="A2552" s="79">
        <v>44704</v>
      </c>
      <c r="B2552" s="76">
        <v>44679</v>
      </c>
      <c r="C2552" s="80">
        <v>2</v>
      </c>
      <c r="D2552" s="81" t="s">
        <v>350</v>
      </c>
      <c r="E2552" s="81" t="s">
        <v>223</v>
      </c>
      <c r="F2552" s="81" t="s">
        <v>351</v>
      </c>
      <c r="G2552" s="81" t="s">
        <v>352</v>
      </c>
      <c r="H2552" s="81" t="s">
        <v>300</v>
      </c>
      <c r="I2552" s="81" t="s">
        <v>223</v>
      </c>
      <c r="J2552" s="81" t="s">
        <v>223</v>
      </c>
    </row>
    <row r="2553" spans="1:10" x14ac:dyDescent="0.2">
      <c r="A2553" s="79">
        <v>44704</v>
      </c>
      <c r="B2553" s="76">
        <v>44680</v>
      </c>
      <c r="C2553" s="80">
        <v>2</v>
      </c>
      <c r="D2553" s="81" t="s">
        <v>350</v>
      </c>
      <c r="E2553" s="81" t="s">
        <v>223</v>
      </c>
      <c r="F2553" s="81" t="s">
        <v>351</v>
      </c>
      <c r="G2553" s="81" t="s">
        <v>352</v>
      </c>
      <c r="H2553" s="81" t="s">
        <v>300</v>
      </c>
      <c r="I2553" s="81" t="s">
        <v>223</v>
      </c>
      <c r="J2553" s="81" t="s">
        <v>223</v>
      </c>
    </row>
    <row r="2554" spans="1:10" x14ac:dyDescent="0.2">
      <c r="A2554" s="79">
        <v>44704</v>
      </c>
      <c r="B2554" s="76">
        <v>44683</v>
      </c>
      <c r="C2554" s="80">
        <v>6</v>
      </c>
      <c r="D2554" s="81" t="s">
        <v>350</v>
      </c>
      <c r="E2554" s="81" t="s">
        <v>223</v>
      </c>
      <c r="F2554" s="81" t="s">
        <v>351</v>
      </c>
      <c r="G2554" s="81" t="s">
        <v>352</v>
      </c>
      <c r="H2554" s="81" t="s">
        <v>300</v>
      </c>
      <c r="I2554" s="81" t="s">
        <v>223</v>
      </c>
      <c r="J2554" s="81" t="s">
        <v>223</v>
      </c>
    </row>
    <row r="2555" spans="1:10" x14ac:dyDescent="0.2">
      <c r="A2555" s="79">
        <v>44704</v>
      </c>
      <c r="B2555" s="76">
        <v>44684</v>
      </c>
      <c r="C2555" s="80">
        <v>6</v>
      </c>
      <c r="D2555" s="81" t="s">
        <v>350</v>
      </c>
      <c r="E2555" s="81" t="s">
        <v>223</v>
      </c>
      <c r="F2555" s="81" t="s">
        <v>351</v>
      </c>
      <c r="G2555" s="81" t="s">
        <v>352</v>
      </c>
      <c r="H2555" s="81" t="s">
        <v>300</v>
      </c>
      <c r="I2555" s="81" t="s">
        <v>223</v>
      </c>
      <c r="J2555" s="81" t="s">
        <v>223</v>
      </c>
    </row>
    <row r="2556" spans="1:10" x14ac:dyDescent="0.2">
      <c r="A2556" s="79">
        <v>44704</v>
      </c>
      <c r="B2556" s="76">
        <v>44685</v>
      </c>
      <c r="C2556" s="80">
        <v>6</v>
      </c>
      <c r="D2556" s="81" t="s">
        <v>350</v>
      </c>
      <c r="E2556" s="81" t="s">
        <v>223</v>
      </c>
      <c r="F2556" s="81" t="s">
        <v>351</v>
      </c>
      <c r="G2556" s="81" t="s">
        <v>352</v>
      </c>
      <c r="H2556" s="81" t="s">
        <v>300</v>
      </c>
      <c r="I2556" s="81" t="s">
        <v>223</v>
      </c>
      <c r="J2556" s="81" t="s">
        <v>223</v>
      </c>
    </row>
    <row r="2557" spans="1:10" x14ac:dyDescent="0.2">
      <c r="A2557" s="79">
        <v>44704</v>
      </c>
      <c r="B2557" s="76">
        <v>44686</v>
      </c>
      <c r="C2557" s="80">
        <v>6</v>
      </c>
      <c r="D2557" s="81" t="s">
        <v>350</v>
      </c>
      <c r="E2557" s="81" t="s">
        <v>223</v>
      </c>
      <c r="F2557" s="81" t="s">
        <v>351</v>
      </c>
      <c r="G2557" s="81" t="s">
        <v>352</v>
      </c>
      <c r="H2557" s="81" t="s">
        <v>300</v>
      </c>
      <c r="I2557" s="81" t="s">
        <v>223</v>
      </c>
      <c r="J2557" s="81" t="s">
        <v>223</v>
      </c>
    </row>
    <row r="2558" spans="1:10" x14ac:dyDescent="0.2">
      <c r="A2558" s="79">
        <v>44704</v>
      </c>
      <c r="B2558" s="76">
        <v>44687</v>
      </c>
      <c r="C2558" s="80">
        <v>6</v>
      </c>
      <c r="D2558" s="81" t="s">
        <v>350</v>
      </c>
      <c r="E2558" s="81" t="s">
        <v>223</v>
      </c>
      <c r="F2558" s="81" t="s">
        <v>351</v>
      </c>
      <c r="G2558" s="81" t="s">
        <v>352</v>
      </c>
      <c r="H2558" s="81" t="s">
        <v>300</v>
      </c>
      <c r="I2558" s="81" t="s">
        <v>223</v>
      </c>
      <c r="J2558" s="81" t="s">
        <v>223</v>
      </c>
    </row>
    <row r="2559" spans="1:10" x14ac:dyDescent="0.2">
      <c r="A2559" s="79">
        <v>44704</v>
      </c>
      <c r="B2559" s="76">
        <v>44690</v>
      </c>
      <c r="C2559" s="80">
        <v>6</v>
      </c>
      <c r="D2559" s="81" t="s">
        <v>350</v>
      </c>
      <c r="E2559" s="81" t="s">
        <v>223</v>
      </c>
      <c r="F2559" s="81" t="s">
        <v>351</v>
      </c>
      <c r="G2559" s="81" t="s">
        <v>352</v>
      </c>
      <c r="H2559" s="81" t="s">
        <v>300</v>
      </c>
      <c r="I2559" s="81" t="s">
        <v>223</v>
      </c>
      <c r="J2559" s="81" t="s">
        <v>223</v>
      </c>
    </row>
    <row r="2560" spans="1:10" x14ac:dyDescent="0.2">
      <c r="A2560" s="79">
        <v>44704</v>
      </c>
      <c r="B2560" s="76">
        <v>44691</v>
      </c>
      <c r="C2560" s="80">
        <v>6</v>
      </c>
      <c r="D2560" s="81" t="s">
        <v>350</v>
      </c>
      <c r="E2560" s="81" t="s">
        <v>223</v>
      </c>
      <c r="F2560" s="81" t="s">
        <v>351</v>
      </c>
      <c r="G2560" s="81" t="s">
        <v>352</v>
      </c>
      <c r="H2560" s="81" t="s">
        <v>300</v>
      </c>
      <c r="I2560" s="81" t="s">
        <v>223</v>
      </c>
      <c r="J2560" s="81" t="s">
        <v>223</v>
      </c>
    </row>
    <row r="2561" spans="1:10" x14ac:dyDescent="0.2">
      <c r="A2561" s="79">
        <v>44704</v>
      </c>
      <c r="B2561" s="76">
        <v>44692</v>
      </c>
      <c r="C2561" s="80">
        <v>6</v>
      </c>
      <c r="D2561" s="81" t="s">
        <v>350</v>
      </c>
      <c r="E2561" s="81" t="s">
        <v>223</v>
      </c>
      <c r="F2561" s="81" t="s">
        <v>351</v>
      </c>
      <c r="G2561" s="81" t="s">
        <v>352</v>
      </c>
      <c r="H2561" s="81" t="s">
        <v>300</v>
      </c>
      <c r="I2561" s="81" t="s">
        <v>223</v>
      </c>
      <c r="J2561" s="81" t="s">
        <v>223</v>
      </c>
    </row>
    <row r="2562" spans="1:10" x14ac:dyDescent="0.2">
      <c r="A2562" s="79">
        <v>44704</v>
      </c>
      <c r="B2562" s="76">
        <v>44693</v>
      </c>
      <c r="C2562" s="80">
        <v>6</v>
      </c>
      <c r="D2562" s="81" t="s">
        <v>350</v>
      </c>
      <c r="E2562" s="81" t="s">
        <v>223</v>
      </c>
      <c r="F2562" s="81" t="s">
        <v>351</v>
      </c>
      <c r="G2562" s="81" t="s">
        <v>352</v>
      </c>
      <c r="H2562" s="81" t="s">
        <v>300</v>
      </c>
      <c r="I2562" s="81" t="s">
        <v>223</v>
      </c>
      <c r="J2562" s="81" t="s">
        <v>223</v>
      </c>
    </row>
    <row r="2563" spans="1:10" x14ac:dyDescent="0.2">
      <c r="A2563" s="79">
        <v>44704</v>
      </c>
      <c r="B2563" s="76">
        <v>44694</v>
      </c>
      <c r="C2563" s="80">
        <v>6</v>
      </c>
      <c r="D2563" s="81" t="s">
        <v>350</v>
      </c>
      <c r="E2563" s="81" t="s">
        <v>223</v>
      </c>
      <c r="F2563" s="81" t="s">
        <v>351</v>
      </c>
      <c r="G2563" s="81" t="s">
        <v>352</v>
      </c>
      <c r="H2563" s="81" t="s">
        <v>300</v>
      </c>
      <c r="I2563" s="81" t="s">
        <v>223</v>
      </c>
      <c r="J2563" s="81" t="s">
        <v>223</v>
      </c>
    </row>
    <row r="2564" spans="1:10" x14ac:dyDescent="0.2">
      <c r="A2564" s="79">
        <v>44704</v>
      </c>
      <c r="B2564" s="76">
        <v>44697</v>
      </c>
      <c r="C2564" s="80">
        <v>6</v>
      </c>
      <c r="D2564" s="81" t="s">
        <v>350</v>
      </c>
      <c r="E2564" s="81" t="s">
        <v>223</v>
      </c>
      <c r="F2564" s="81" t="s">
        <v>351</v>
      </c>
      <c r="G2564" s="81" t="s">
        <v>352</v>
      </c>
      <c r="H2564" s="81" t="s">
        <v>300</v>
      </c>
      <c r="I2564" s="81" t="s">
        <v>223</v>
      </c>
      <c r="J2564" s="81" t="s">
        <v>223</v>
      </c>
    </row>
    <row r="2565" spans="1:10" x14ac:dyDescent="0.2">
      <c r="A2565" s="79">
        <v>44704</v>
      </c>
      <c r="B2565" s="76">
        <v>44698</v>
      </c>
      <c r="C2565" s="80">
        <v>6</v>
      </c>
      <c r="D2565" s="81" t="s">
        <v>350</v>
      </c>
      <c r="E2565" s="81" t="s">
        <v>223</v>
      </c>
      <c r="F2565" s="81" t="s">
        <v>351</v>
      </c>
      <c r="G2565" s="81" t="s">
        <v>352</v>
      </c>
      <c r="H2565" s="81" t="s">
        <v>300</v>
      </c>
      <c r="I2565" s="81" t="s">
        <v>223</v>
      </c>
      <c r="J2565" s="81" t="s">
        <v>223</v>
      </c>
    </row>
    <row r="2566" spans="1:10" x14ac:dyDescent="0.2">
      <c r="A2566" s="79">
        <v>44704</v>
      </c>
      <c r="B2566" s="76">
        <v>44699</v>
      </c>
      <c r="C2566" s="80">
        <v>6</v>
      </c>
      <c r="D2566" s="81" t="s">
        <v>350</v>
      </c>
      <c r="E2566" s="81" t="s">
        <v>223</v>
      </c>
      <c r="F2566" s="81" t="s">
        <v>351</v>
      </c>
      <c r="G2566" s="81" t="s">
        <v>352</v>
      </c>
      <c r="H2566" s="81" t="s">
        <v>300</v>
      </c>
      <c r="I2566" s="81" t="s">
        <v>223</v>
      </c>
      <c r="J2566" s="81" t="s">
        <v>223</v>
      </c>
    </row>
    <row r="2567" spans="1:10" x14ac:dyDescent="0.2">
      <c r="A2567" s="79">
        <v>44704</v>
      </c>
      <c r="B2567" s="76">
        <v>44700</v>
      </c>
      <c r="C2567" s="80">
        <v>6</v>
      </c>
      <c r="D2567" s="81" t="s">
        <v>350</v>
      </c>
      <c r="E2567" s="81" t="s">
        <v>223</v>
      </c>
      <c r="F2567" s="81" t="s">
        <v>351</v>
      </c>
      <c r="G2567" s="81" t="s">
        <v>352</v>
      </c>
      <c r="H2567" s="81" t="s">
        <v>300</v>
      </c>
      <c r="I2567" s="81" t="s">
        <v>223</v>
      </c>
      <c r="J2567" s="81" t="s">
        <v>223</v>
      </c>
    </row>
    <row r="2568" spans="1:10" x14ac:dyDescent="0.2">
      <c r="A2568" s="79">
        <v>44704</v>
      </c>
      <c r="B2568" s="76">
        <v>44701</v>
      </c>
      <c r="C2568" s="80">
        <v>6</v>
      </c>
      <c r="D2568" s="81" t="s">
        <v>350</v>
      </c>
      <c r="E2568" s="81" t="s">
        <v>223</v>
      </c>
      <c r="F2568" s="81" t="s">
        <v>351</v>
      </c>
      <c r="G2568" s="81" t="s">
        <v>352</v>
      </c>
      <c r="H2568" s="81" t="s">
        <v>300</v>
      </c>
      <c r="I2568" s="81" t="s">
        <v>223</v>
      </c>
      <c r="J2568" s="81" t="s">
        <v>223</v>
      </c>
    </row>
    <row r="2569" spans="1:10" x14ac:dyDescent="0.2">
      <c r="A2569" s="79">
        <v>44799</v>
      </c>
      <c r="B2569" s="76">
        <v>44718</v>
      </c>
      <c r="C2569" s="80">
        <v>3</v>
      </c>
      <c r="D2569" s="81" t="s">
        <v>350</v>
      </c>
      <c r="E2569" s="81" t="s">
        <v>223</v>
      </c>
      <c r="F2569" s="81" t="s">
        <v>351</v>
      </c>
      <c r="G2569" s="81" t="s">
        <v>352</v>
      </c>
      <c r="H2569" s="81" t="s">
        <v>300</v>
      </c>
      <c r="I2569" s="81" t="s">
        <v>223</v>
      </c>
      <c r="J2569" s="81" t="s">
        <v>223</v>
      </c>
    </row>
    <row r="2570" spans="1:10" x14ac:dyDescent="0.2">
      <c r="A2570" s="79">
        <v>44799</v>
      </c>
      <c r="B2570" s="76">
        <v>44719</v>
      </c>
      <c r="C2570" s="80">
        <v>3</v>
      </c>
      <c r="D2570" s="81" t="s">
        <v>350</v>
      </c>
      <c r="E2570" s="81" t="s">
        <v>223</v>
      </c>
      <c r="F2570" s="81" t="s">
        <v>351</v>
      </c>
      <c r="G2570" s="81" t="s">
        <v>352</v>
      </c>
      <c r="H2570" s="81" t="s">
        <v>300</v>
      </c>
      <c r="I2570" s="81" t="s">
        <v>223</v>
      </c>
      <c r="J2570" s="81" t="s">
        <v>223</v>
      </c>
    </row>
    <row r="2571" spans="1:10" x14ac:dyDescent="0.2">
      <c r="A2571" s="79">
        <v>44799</v>
      </c>
      <c r="B2571" s="76">
        <v>44720</v>
      </c>
      <c r="C2571" s="80">
        <v>3</v>
      </c>
      <c r="D2571" s="81" t="s">
        <v>350</v>
      </c>
      <c r="E2571" s="81" t="s">
        <v>223</v>
      </c>
      <c r="F2571" s="81" t="s">
        <v>351</v>
      </c>
      <c r="G2571" s="81" t="s">
        <v>352</v>
      </c>
      <c r="H2571" s="81" t="s">
        <v>300</v>
      </c>
      <c r="I2571" s="81" t="s">
        <v>223</v>
      </c>
      <c r="J2571" s="81" t="s">
        <v>223</v>
      </c>
    </row>
    <row r="2572" spans="1:10" x14ac:dyDescent="0.2">
      <c r="A2572" s="79">
        <v>44799</v>
      </c>
      <c r="B2572" s="76">
        <v>44721</v>
      </c>
      <c r="C2572" s="80">
        <v>3</v>
      </c>
      <c r="D2572" s="81" t="s">
        <v>350</v>
      </c>
      <c r="E2572" s="81" t="s">
        <v>223</v>
      </c>
      <c r="F2572" s="81" t="s">
        <v>351</v>
      </c>
      <c r="G2572" s="81" t="s">
        <v>352</v>
      </c>
      <c r="H2572" s="81" t="s">
        <v>300</v>
      </c>
      <c r="I2572" s="81" t="s">
        <v>223</v>
      </c>
      <c r="J2572" s="81" t="s">
        <v>223</v>
      </c>
    </row>
    <row r="2573" spans="1:10" x14ac:dyDescent="0.2">
      <c r="A2573" s="79">
        <v>44799</v>
      </c>
      <c r="B2573" s="76">
        <v>44732</v>
      </c>
      <c r="C2573" s="80">
        <v>3</v>
      </c>
      <c r="D2573" s="81" t="s">
        <v>350</v>
      </c>
      <c r="E2573" s="81" t="s">
        <v>223</v>
      </c>
      <c r="F2573" s="81" t="s">
        <v>351</v>
      </c>
      <c r="G2573" s="81" t="s">
        <v>352</v>
      </c>
      <c r="H2573" s="81" t="s">
        <v>300</v>
      </c>
      <c r="I2573" s="81" t="s">
        <v>223</v>
      </c>
      <c r="J2573" s="81" t="s">
        <v>223</v>
      </c>
    </row>
    <row r="2574" spans="1:10" x14ac:dyDescent="0.2">
      <c r="A2574" s="79">
        <v>44799</v>
      </c>
      <c r="B2574" s="76">
        <v>44733</v>
      </c>
      <c r="C2574" s="80">
        <v>3</v>
      </c>
      <c r="D2574" s="81" t="s">
        <v>350</v>
      </c>
      <c r="E2574" s="81" t="s">
        <v>223</v>
      </c>
      <c r="F2574" s="81" t="s">
        <v>351</v>
      </c>
      <c r="G2574" s="81" t="s">
        <v>352</v>
      </c>
      <c r="H2574" s="81" t="s">
        <v>300</v>
      </c>
      <c r="I2574" s="81" t="s">
        <v>223</v>
      </c>
      <c r="J2574" s="81" t="s">
        <v>223</v>
      </c>
    </row>
    <row r="2575" spans="1:10" x14ac:dyDescent="0.2">
      <c r="A2575" s="79">
        <v>44799</v>
      </c>
      <c r="B2575" s="76">
        <v>44734</v>
      </c>
      <c r="C2575" s="80">
        <v>3</v>
      </c>
      <c r="D2575" s="81" t="s">
        <v>350</v>
      </c>
      <c r="E2575" s="81" t="s">
        <v>223</v>
      </c>
      <c r="F2575" s="81" t="s">
        <v>351</v>
      </c>
      <c r="G2575" s="81" t="s">
        <v>352</v>
      </c>
      <c r="H2575" s="81" t="s">
        <v>300</v>
      </c>
      <c r="I2575" s="81" t="s">
        <v>223</v>
      </c>
      <c r="J2575" s="81" t="s">
        <v>223</v>
      </c>
    </row>
    <row r="2576" spans="1:10" x14ac:dyDescent="0.2">
      <c r="A2576" s="79">
        <v>44799</v>
      </c>
      <c r="B2576" s="76">
        <v>44735</v>
      </c>
      <c r="C2576" s="80">
        <v>3</v>
      </c>
      <c r="D2576" s="81" t="s">
        <v>350</v>
      </c>
      <c r="E2576" s="81" t="s">
        <v>223</v>
      </c>
      <c r="F2576" s="81" t="s">
        <v>351</v>
      </c>
      <c r="G2576" s="81" t="s">
        <v>352</v>
      </c>
      <c r="H2576" s="81" t="s">
        <v>300</v>
      </c>
      <c r="I2576" s="81" t="s">
        <v>223</v>
      </c>
      <c r="J2576" s="81" t="s">
        <v>223</v>
      </c>
    </row>
    <row r="2577" spans="1:10" x14ac:dyDescent="0.2">
      <c r="A2577" s="79">
        <v>44799</v>
      </c>
      <c r="B2577" s="76">
        <v>44736</v>
      </c>
      <c r="C2577" s="80">
        <v>3</v>
      </c>
      <c r="D2577" s="81" t="s">
        <v>350</v>
      </c>
      <c r="E2577" s="81" t="s">
        <v>223</v>
      </c>
      <c r="F2577" s="81" t="s">
        <v>351</v>
      </c>
      <c r="G2577" s="81" t="s">
        <v>352</v>
      </c>
      <c r="H2577" s="81" t="s">
        <v>300</v>
      </c>
      <c r="I2577" s="81" t="s">
        <v>223</v>
      </c>
      <c r="J2577" s="81" t="s">
        <v>223</v>
      </c>
    </row>
    <row r="2578" spans="1:10" x14ac:dyDescent="0.2">
      <c r="A2578" s="79">
        <v>44799</v>
      </c>
      <c r="B2578" s="76">
        <v>44739</v>
      </c>
      <c r="C2578" s="80">
        <v>3</v>
      </c>
      <c r="D2578" s="81" t="s">
        <v>350</v>
      </c>
      <c r="E2578" s="81" t="s">
        <v>223</v>
      </c>
      <c r="F2578" s="81" t="s">
        <v>351</v>
      </c>
      <c r="G2578" s="81" t="s">
        <v>352</v>
      </c>
      <c r="H2578" s="81" t="s">
        <v>300</v>
      </c>
      <c r="I2578" s="81" t="s">
        <v>223</v>
      </c>
      <c r="J2578" s="81" t="s">
        <v>223</v>
      </c>
    </row>
    <row r="2579" spans="1:10" x14ac:dyDescent="0.2">
      <c r="A2579" s="79">
        <v>44799</v>
      </c>
      <c r="B2579" s="76">
        <v>44740</v>
      </c>
      <c r="C2579" s="80">
        <v>3</v>
      </c>
      <c r="D2579" s="81" t="s">
        <v>350</v>
      </c>
      <c r="E2579" s="81" t="s">
        <v>223</v>
      </c>
      <c r="F2579" s="81" t="s">
        <v>351</v>
      </c>
      <c r="G2579" s="81" t="s">
        <v>352</v>
      </c>
      <c r="H2579" s="81" t="s">
        <v>300</v>
      </c>
      <c r="I2579" s="81" t="s">
        <v>223</v>
      </c>
      <c r="J2579" s="81" t="s">
        <v>223</v>
      </c>
    </row>
    <row r="2580" spans="1:10" x14ac:dyDescent="0.2">
      <c r="A2580" s="79">
        <v>44799</v>
      </c>
      <c r="B2580" s="76">
        <v>44741</v>
      </c>
      <c r="C2580" s="80">
        <v>3</v>
      </c>
      <c r="D2580" s="81" t="s">
        <v>350</v>
      </c>
      <c r="E2580" s="81" t="s">
        <v>223</v>
      </c>
      <c r="F2580" s="81" t="s">
        <v>351</v>
      </c>
      <c r="G2580" s="81" t="s">
        <v>352</v>
      </c>
      <c r="H2580" s="81" t="s">
        <v>300</v>
      </c>
      <c r="I2580" s="81" t="s">
        <v>223</v>
      </c>
      <c r="J2580" s="81" t="s">
        <v>223</v>
      </c>
    </row>
    <row r="2581" spans="1:10" x14ac:dyDescent="0.2">
      <c r="A2581" s="79">
        <v>44799</v>
      </c>
      <c r="B2581" s="76">
        <v>44742</v>
      </c>
      <c r="C2581" s="80">
        <v>3</v>
      </c>
      <c r="D2581" s="81" t="s">
        <v>350</v>
      </c>
      <c r="E2581" s="81" t="s">
        <v>223</v>
      </c>
      <c r="F2581" s="81" t="s">
        <v>351</v>
      </c>
      <c r="G2581" s="81" t="s">
        <v>352</v>
      </c>
      <c r="H2581" s="81" t="s">
        <v>300</v>
      </c>
      <c r="I2581" s="81" t="s">
        <v>223</v>
      </c>
      <c r="J2581" s="81" t="s">
        <v>223</v>
      </c>
    </row>
    <row r="2582" spans="1:10" x14ac:dyDescent="0.2">
      <c r="A2582" s="79">
        <v>44799</v>
      </c>
      <c r="B2582" s="76">
        <v>44743</v>
      </c>
      <c r="C2582" s="80">
        <v>3</v>
      </c>
      <c r="D2582" s="81" t="s">
        <v>350</v>
      </c>
      <c r="E2582" s="81" t="s">
        <v>223</v>
      </c>
      <c r="F2582" s="81" t="s">
        <v>351</v>
      </c>
      <c r="G2582" s="81" t="s">
        <v>352</v>
      </c>
      <c r="H2582" s="81" t="s">
        <v>300</v>
      </c>
      <c r="I2582" s="81" t="s">
        <v>223</v>
      </c>
      <c r="J2582" s="81" t="s">
        <v>223</v>
      </c>
    </row>
    <row r="2583" spans="1:10" x14ac:dyDescent="0.2">
      <c r="A2583" s="79">
        <v>44799</v>
      </c>
      <c r="B2583" s="76">
        <v>44747</v>
      </c>
      <c r="C2583" s="80">
        <v>3</v>
      </c>
      <c r="D2583" s="81" t="s">
        <v>350</v>
      </c>
      <c r="E2583" s="81" t="s">
        <v>223</v>
      </c>
      <c r="F2583" s="81" t="s">
        <v>351</v>
      </c>
      <c r="G2583" s="81" t="s">
        <v>352</v>
      </c>
      <c r="H2583" s="81" t="s">
        <v>300</v>
      </c>
      <c r="I2583" s="81" t="s">
        <v>223</v>
      </c>
      <c r="J2583" s="81" t="s">
        <v>223</v>
      </c>
    </row>
    <row r="2584" spans="1:10" x14ac:dyDescent="0.2">
      <c r="A2584" s="79">
        <v>44799</v>
      </c>
      <c r="B2584" s="76">
        <v>44748</v>
      </c>
      <c r="C2584" s="80">
        <v>3</v>
      </c>
      <c r="D2584" s="81" t="s">
        <v>350</v>
      </c>
      <c r="E2584" s="81" t="s">
        <v>223</v>
      </c>
      <c r="F2584" s="81" t="s">
        <v>351</v>
      </c>
      <c r="G2584" s="81" t="s">
        <v>352</v>
      </c>
      <c r="H2584" s="81" t="s">
        <v>300</v>
      </c>
      <c r="I2584" s="81" t="s">
        <v>223</v>
      </c>
      <c r="J2584" s="81" t="s">
        <v>223</v>
      </c>
    </row>
    <row r="2585" spans="1:10" x14ac:dyDescent="0.2">
      <c r="A2585" s="79">
        <v>44799</v>
      </c>
      <c r="B2585" s="76">
        <v>44749</v>
      </c>
      <c r="C2585" s="80">
        <v>3</v>
      </c>
      <c r="D2585" s="81" t="s">
        <v>350</v>
      </c>
      <c r="E2585" s="81" t="s">
        <v>223</v>
      </c>
      <c r="F2585" s="81" t="s">
        <v>351</v>
      </c>
      <c r="G2585" s="81" t="s">
        <v>352</v>
      </c>
      <c r="H2585" s="81" t="s">
        <v>300</v>
      </c>
      <c r="I2585" s="81" t="s">
        <v>223</v>
      </c>
      <c r="J2585" s="81" t="s">
        <v>223</v>
      </c>
    </row>
    <row r="2586" spans="1:10" x14ac:dyDescent="0.2">
      <c r="A2586" s="79">
        <v>44799</v>
      </c>
      <c r="B2586" s="76">
        <v>44750</v>
      </c>
      <c r="C2586" s="80">
        <v>3</v>
      </c>
      <c r="D2586" s="81" t="s">
        <v>350</v>
      </c>
      <c r="E2586" s="81" t="s">
        <v>223</v>
      </c>
      <c r="F2586" s="81" t="s">
        <v>351</v>
      </c>
      <c r="G2586" s="81" t="s">
        <v>352</v>
      </c>
      <c r="H2586" s="81" t="s">
        <v>300</v>
      </c>
      <c r="I2586" s="81" t="s">
        <v>223</v>
      </c>
      <c r="J2586" s="81" t="s">
        <v>223</v>
      </c>
    </row>
    <row r="2587" spans="1:10" x14ac:dyDescent="0.2">
      <c r="A2587" s="79">
        <v>44799</v>
      </c>
      <c r="B2587" s="76">
        <v>44753</v>
      </c>
      <c r="C2587" s="80">
        <v>3</v>
      </c>
      <c r="D2587" s="81" t="s">
        <v>350</v>
      </c>
      <c r="E2587" s="81" t="s">
        <v>223</v>
      </c>
      <c r="F2587" s="81" t="s">
        <v>351</v>
      </c>
      <c r="G2587" s="81" t="s">
        <v>352</v>
      </c>
      <c r="H2587" s="81" t="s">
        <v>300</v>
      </c>
      <c r="I2587" s="81" t="s">
        <v>223</v>
      </c>
      <c r="J2587" s="81" t="s">
        <v>223</v>
      </c>
    </row>
    <row r="2588" spans="1:10" x14ac:dyDescent="0.2">
      <c r="A2588" s="79">
        <v>44799</v>
      </c>
      <c r="B2588" s="76">
        <v>44754</v>
      </c>
      <c r="C2588" s="80">
        <v>3</v>
      </c>
      <c r="D2588" s="81" t="s">
        <v>350</v>
      </c>
      <c r="E2588" s="81" t="s">
        <v>223</v>
      </c>
      <c r="F2588" s="81" t="s">
        <v>351</v>
      </c>
      <c r="G2588" s="81" t="s">
        <v>352</v>
      </c>
      <c r="H2588" s="81" t="s">
        <v>300</v>
      </c>
      <c r="I2588" s="81" t="s">
        <v>223</v>
      </c>
      <c r="J2588" s="81" t="s">
        <v>223</v>
      </c>
    </row>
    <row r="2589" spans="1:10" x14ac:dyDescent="0.2">
      <c r="A2589" s="79">
        <v>44799</v>
      </c>
      <c r="B2589" s="76">
        <v>44755</v>
      </c>
      <c r="C2589" s="80">
        <v>3</v>
      </c>
      <c r="D2589" s="81" t="s">
        <v>350</v>
      </c>
      <c r="E2589" s="81" t="s">
        <v>223</v>
      </c>
      <c r="F2589" s="81" t="s">
        <v>351</v>
      </c>
      <c r="G2589" s="81" t="s">
        <v>352</v>
      </c>
      <c r="H2589" s="81" t="s">
        <v>300</v>
      </c>
      <c r="I2589" s="81" t="s">
        <v>223</v>
      </c>
      <c r="J2589" s="81" t="s">
        <v>223</v>
      </c>
    </row>
    <row r="2590" spans="1:10" x14ac:dyDescent="0.2">
      <c r="A2590" s="79">
        <v>44799</v>
      </c>
      <c r="B2590" s="76">
        <v>44756</v>
      </c>
      <c r="C2590" s="80">
        <v>3</v>
      </c>
      <c r="D2590" s="81" t="s">
        <v>350</v>
      </c>
      <c r="E2590" s="81" t="s">
        <v>223</v>
      </c>
      <c r="F2590" s="81" t="s">
        <v>351</v>
      </c>
      <c r="G2590" s="81" t="s">
        <v>352</v>
      </c>
      <c r="H2590" s="81" t="s">
        <v>300</v>
      </c>
      <c r="I2590" s="81" t="s">
        <v>223</v>
      </c>
      <c r="J2590" s="81" t="s">
        <v>223</v>
      </c>
    </row>
    <row r="2591" spans="1:10" x14ac:dyDescent="0.2">
      <c r="A2591" s="79">
        <v>44799</v>
      </c>
      <c r="B2591" s="76">
        <v>44757</v>
      </c>
      <c r="C2591" s="80">
        <v>3</v>
      </c>
      <c r="D2591" s="81" t="s">
        <v>350</v>
      </c>
      <c r="E2591" s="81" t="s">
        <v>223</v>
      </c>
      <c r="F2591" s="81" t="s">
        <v>351</v>
      </c>
      <c r="G2591" s="81" t="s">
        <v>352</v>
      </c>
      <c r="H2591" s="81" t="s">
        <v>300</v>
      </c>
      <c r="I2591" s="81" t="s">
        <v>223</v>
      </c>
      <c r="J2591" s="81" t="s">
        <v>223</v>
      </c>
    </row>
    <row r="2592" spans="1:10" x14ac:dyDescent="0.2">
      <c r="A2592" s="79">
        <v>44799</v>
      </c>
      <c r="B2592" s="76">
        <v>44760</v>
      </c>
      <c r="C2592" s="80">
        <v>3</v>
      </c>
      <c r="D2592" s="81" t="s">
        <v>350</v>
      </c>
      <c r="E2592" s="81" t="s">
        <v>223</v>
      </c>
      <c r="F2592" s="81" t="s">
        <v>351</v>
      </c>
      <c r="G2592" s="81" t="s">
        <v>352</v>
      </c>
      <c r="H2592" s="81" t="s">
        <v>300</v>
      </c>
      <c r="I2592" s="81" t="s">
        <v>223</v>
      </c>
      <c r="J2592" s="81" t="s">
        <v>223</v>
      </c>
    </row>
    <row r="2593" spans="1:10" x14ac:dyDescent="0.2">
      <c r="A2593" s="79">
        <v>44799</v>
      </c>
      <c r="B2593" s="76">
        <v>44761</v>
      </c>
      <c r="C2593" s="80">
        <v>3</v>
      </c>
      <c r="D2593" s="81" t="s">
        <v>350</v>
      </c>
      <c r="E2593" s="81" t="s">
        <v>223</v>
      </c>
      <c r="F2593" s="81" t="s">
        <v>351</v>
      </c>
      <c r="G2593" s="81" t="s">
        <v>352</v>
      </c>
      <c r="H2593" s="81" t="s">
        <v>300</v>
      </c>
      <c r="I2593" s="81" t="s">
        <v>223</v>
      </c>
      <c r="J2593" s="81" t="s">
        <v>223</v>
      </c>
    </row>
    <row r="2594" spans="1:10" x14ac:dyDescent="0.2">
      <c r="A2594" s="79">
        <v>44799</v>
      </c>
      <c r="B2594" s="76">
        <v>44762</v>
      </c>
      <c r="C2594" s="80">
        <v>3</v>
      </c>
      <c r="D2594" s="81" t="s">
        <v>350</v>
      </c>
      <c r="E2594" s="81" t="s">
        <v>223</v>
      </c>
      <c r="F2594" s="81" t="s">
        <v>351</v>
      </c>
      <c r="G2594" s="81" t="s">
        <v>352</v>
      </c>
      <c r="H2594" s="81" t="s">
        <v>300</v>
      </c>
      <c r="I2594" s="81" t="s">
        <v>223</v>
      </c>
      <c r="J2594" s="81" t="s">
        <v>223</v>
      </c>
    </row>
    <row r="2595" spans="1:10" x14ac:dyDescent="0.2">
      <c r="A2595" s="79">
        <v>44799</v>
      </c>
      <c r="B2595" s="76">
        <v>44763</v>
      </c>
      <c r="C2595" s="80">
        <v>3</v>
      </c>
      <c r="D2595" s="81" t="s">
        <v>350</v>
      </c>
      <c r="E2595" s="81" t="s">
        <v>223</v>
      </c>
      <c r="F2595" s="81" t="s">
        <v>351</v>
      </c>
      <c r="G2595" s="81" t="s">
        <v>352</v>
      </c>
      <c r="H2595" s="81" t="s">
        <v>300</v>
      </c>
      <c r="I2595" s="81" t="s">
        <v>223</v>
      </c>
      <c r="J2595" s="81" t="s">
        <v>223</v>
      </c>
    </row>
    <row r="2596" spans="1:10" x14ac:dyDescent="0.2">
      <c r="A2596" s="79">
        <v>44799</v>
      </c>
      <c r="B2596" s="76">
        <v>44764</v>
      </c>
      <c r="C2596" s="80">
        <v>3</v>
      </c>
      <c r="D2596" s="81" t="s">
        <v>350</v>
      </c>
      <c r="E2596" s="81" t="s">
        <v>223</v>
      </c>
      <c r="F2596" s="81" t="s">
        <v>351</v>
      </c>
      <c r="G2596" s="81" t="s">
        <v>352</v>
      </c>
      <c r="H2596" s="81" t="s">
        <v>300</v>
      </c>
      <c r="I2596" s="81" t="s">
        <v>223</v>
      </c>
      <c r="J2596" s="81" t="s">
        <v>223</v>
      </c>
    </row>
    <row r="2597" spans="1:10" x14ac:dyDescent="0.2">
      <c r="A2597" s="79">
        <v>44799</v>
      </c>
      <c r="B2597" s="76">
        <v>44767</v>
      </c>
      <c r="C2597" s="80">
        <v>3</v>
      </c>
      <c r="D2597" s="81" t="s">
        <v>350</v>
      </c>
      <c r="E2597" s="81" t="s">
        <v>223</v>
      </c>
      <c r="F2597" s="81" t="s">
        <v>351</v>
      </c>
      <c r="G2597" s="81" t="s">
        <v>352</v>
      </c>
      <c r="H2597" s="81" t="s">
        <v>300</v>
      </c>
      <c r="I2597" s="81" t="s">
        <v>223</v>
      </c>
      <c r="J2597" s="81" t="s">
        <v>223</v>
      </c>
    </row>
    <row r="2598" spans="1:10" x14ac:dyDescent="0.2">
      <c r="A2598" s="79">
        <v>44799</v>
      </c>
      <c r="B2598" s="76">
        <v>44768</v>
      </c>
      <c r="C2598" s="80">
        <v>3</v>
      </c>
      <c r="D2598" s="81" t="s">
        <v>350</v>
      </c>
      <c r="E2598" s="81" t="s">
        <v>223</v>
      </c>
      <c r="F2598" s="81" t="s">
        <v>351</v>
      </c>
      <c r="G2598" s="81" t="s">
        <v>352</v>
      </c>
      <c r="H2598" s="81" t="s">
        <v>300</v>
      </c>
      <c r="I2598" s="81" t="s">
        <v>223</v>
      </c>
      <c r="J2598" s="81" t="s">
        <v>223</v>
      </c>
    </row>
    <row r="2599" spans="1:10" x14ac:dyDescent="0.2">
      <c r="A2599" s="79">
        <v>44799</v>
      </c>
      <c r="B2599" s="76">
        <v>44769</v>
      </c>
      <c r="C2599" s="80">
        <v>3</v>
      </c>
      <c r="D2599" s="81" t="s">
        <v>350</v>
      </c>
      <c r="E2599" s="81" t="s">
        <v>223</v>
      </c>
      <c r="F2599" s="81" t="s">
        <v>351</v>
      </c>
      <c r="G2599" s="81" t="s">
        <v>352</v>
      </c>
      <c r="H2599" s="81" t="s">
        <v>300</v>
      </c>
      <c r="I2599" s="81" t="s">
        <v>223</v>
      </c>
      <c r="J2599" s="81" t="s">
        <v>223</v>
      </c>
    </row>
    <row r="2600" spans="1:10" x14ac:dyDescent="0.2">
      <c r="A2600" s="79">
        <v>44799</v>
      </c>
      <c r="B2600" s="76">
        <v>44770</v>
      </c>
      <c r="C2600" s="80">
        <v>3</v>
      </c>
      <c r="D2600" s="81" t="s">
        <v>350</v>
      </c>
      <c r="E2600" s="81" t="s">
        <v>223</v>
      </c>
      <c r="F2600" s="81" t="s">
        <v>351</v>
      </c>
      <c r="G2600" s="81" t="s">
        <v>352</v>
      </c>
      <c r="H2600" s="81" t="s">
        <v>300</v>
      </c>
      <c r="I2600" s="81" t="s">
        <v>223</v>
      </c>
      <c r="J2600" s="81" t="s">
        <v>223</v>
      </c>
    </row>
    <row r="2601" spans="1:10" x14ac:dyDescent="0.2">
      <c r="A2601" s="79">
        <v>44799</v>
      </c>
      <c r="B2601" s="76">
        <v>44771</v>
      </c>
      <c r="C2601" s="80">
        <v>3</v>
      </c>
      <c r="D2601" s="81" t="s">
        <v>350</v>
      </c>
      <c r="E2601" s="81" t="s">
        <v>223</v>
      </c>
      <c r="F2601" s="81" t="s">
        <v>351</v>
      </c>
      <c r="G2601" s="81" t="s">
        <v>352</v>
      </c>
      <c r="H2601" s="81" t="s">
        <v>300</v>
      </c>
      <c r="I2601" s="81" t="s">
        <v>223</v>
      </c>
      <c r="J2601" s="81" t="s">
        <v>223</v>
      </c>
    </row>
    <row r="2602" spans="1:10" x14ac:dyDescent="0.2">
      <c r="A2602" s="79">
        <v>44799</v>
      </c>
      <c r="B2602" s="76">
        <v>44774</v>
      </c>
      <c r="C2602" s="80">
        <v>3</v>
      </c>
      <c r="D2602" s="81" t="s">
        <v>350</v>
      </c>
      <c r="E2602" s="81" t="s">
        <v>223</v>
      </c>
      <c r="F2602" s="81" t="s">
        <v>351</v>
      </c>
      <c r="G2602" s="81" t="s">
        <v>352</v>
      </c>
      <c r="H2602" s="81" t="s">
        <v>300</v>
      </c>
      <c r="I2602" s="81" t="s">
        <v>223</v>
      </c>
      <c r="J2602" s="81" t="s">
        <v>223</v>
      </c>
    </row>
    <row r="2603" spans="1:10" x14ac:dyDescent="0.2">
      <c r="A2603" s="79">
        <v>44799</v>
      </c>
      <c r="B2603" s="76">
        <v>44775</v>
      </c>
      <c r="C2603" s="80">
        <v>3</v>
      </c>
      <c r="D2603" s="81" t="s">
        <v>350</v>
      </c>
      <c r="E2603" s="81" t="s">
        <v>223</v>
      </c>
      <c r="F2603" s="81" t="s">
        <v>351</v>
      </c>
      <c r="G2603" s="81" t="s">
        <v>352</v>
      </c>
      <c r="H2603" s="81" t="s">
        <v>300</v>
      </c>
      <c r="I2603" s="81" t="s">
        <v>223</v>
      </c>
      <c r="J2603" s="81" t="s">
        <v>223</v>
      </c>
    </row>
    <row r="2604" spans="1:10" x14ac:dyDescent="0.2">
      <c r="A2604" s="79">
        <v>44799</v>
      </c>
      <c r="B2604" s="76">
        <v>44776</v>
      </c>
      <c r="C2604" s="80">
        <v>3</v>
      </c>
      <c r="D2604" s="81" t="s">
        <v>350</v>
      </c>
      <c r="E2604" s="81" t="s">
        <v>223</v>
      </c>
      <c r="F2604" s="81" t="s">
        <v>351</v>
      </c>
      <c r="G2604" s="81" t="s">
        <v>352</v>
      </c>
      <c r="H2604" s="81" t="s">
        <v>300</v>
      </c>
      <c r="I2604" s="81" t="s">
        <v>223</v>
      </c>
      <c r="J2604" s="81" t="s">
        <v>223</v>
      </c>
    </row>
    <row r="2605" spans="1:10" x14ac:dyDescent="0.2">
      <c r="A2605" s="79">
        <v>44799</v>
      </c>
      <c r="B2605" s="76">
        <v>44777</v>
      </c>
      <c r="C2605" s="80">
        <v>3</v>
      </c>
      <c r="D2605" s="81" t="s">
        <v>350</v>
      </c>
      <c r="E2605" s="81" t="s">
        <v>223</v>
      </c>
      <c r="F2605" s="81" t="s">
        <v>351</v>
      </c>
      <c r="G2605" s="81" t="s">
        <v>352</v>
      </c>
      <c r="H2605" s="81" t="s">
        <v>300</v>
      </c>
      <c r="I2605" s="81" t="s">
        <v>223</v>
      </c>
      <c r="J2605" s="81" t="s">
        <v>223</v>
      </c>
    </row>
    <row r="2606" spans="1:10" x14ac:dyDescent="0.2">
      <c r="A2606" s="79">
        <v>44799</v>
      </c>
      <c r="B2606" s="76">
        <v>44778</v>
      </c>
      <c r="C2606" s="80">
        <v>3</v>
      </c>
      <c r="D2606" s="81" t="s">
        <v>350</v>
      </c>
      <c r="E2606" s="81" t="s">
        <v>223</v>
      </c>
      <c r="F2606" s="81" t="s">
        <v>351</v>
      </c>
      <c r="G2606" s="81" t="s">
        <v>352</v>
      </c>
      <c r="H2606" s="81" t="s">
        <v>300</v>
      </c>
      <c r="I2606" s="81" t="s">
        <v>223</v>
      </c>
      <c r="J2606" s="81" t="s">
        <v>223</v>
      </c>
    </row>
    <row r="2607" spans="1:10" x14ac:dyDescent="0.2">
      <c r="A2607" s="79">
        <v>44799</v>
      </c>
      <c r="B2607" s="76">
        <v>44781</v>
      </c>
      <c r="C2607" s="80">
        <v>3</v>
      </c>
      <c r="D2607" s="81" t="s">
        <v>350</v>
      </c>
      <c r="E2607" s="81" t="s">
        <v>223</v>
      </c>
      <c r="F2607" s="81" t="s">
        <v>351</v>
      </c>
      <c r="G2607" s="81" t="s">
        <v>352</v>
      </c>
      <c r="H2607" s="81" t="s">
        <v>300</v>
      </c>
      <c r="I2607" s="81" t="s">
        <v>223</v>
      </c>
      <c r="J2607" s="81" t="s">
        <v>223</v>
      </c>
    </row>
    <row r="2608" spans="1:10" x14ac:dyDescent="0.2">
      <c r="A2608" s="79">
        <v>44799</v>
      </c>
      <c r="B2608" s="76">
        <v>44782</v>
      </c>
      <c r="C2608" s="80">
        <v>3</v>
      </c>
      <c r="D2608" s="81" t="s">
        <v>350</v>
      </c>
      <c r="E2608" s="81" t="s">
        <v>223</v>
      </c>
      <c r="F2608" s="81" t="s">
        <v>351</v>
      </c>
      <c r="G2608" s="81" t="s">
        <v>352</v>
      </c>
      <c r="H2608" s="81" t="s">
        <v>300</v>
      </c>
      <c r="I2608" s="81" t="s">
        <v>223</v>
      </c>
      <c r="J2608" s="81" t="s">
        <v>223</v>
      </c>
    </row>
    <row r="2609" spans="1:10" x14ac:dyDescent="0.2">
      <c r="A2609" s="79">
        <v>44799</v>
      </c>
      <c r="B2609" s="76">
        <v>44783</v>
      </c>
      <c r="C2609" s="80">
        <v>3</v>
      </c>
      <c r="D2609" s="81" t="s">
        <v>350</v>
      </c>
      <c r="E2609" s="81" t="s">
        <v>223</v>
      </c>
      <c r="F2609" s="81" t="s">
        <v>351</v>
      </c>
      <c r="G2609" s="81" t="s">
        <v>352</v>
      </c>
      <c r="H2609" s="81" t="s">
        <v>300</v>
      </c>
      <c r="I2609" s="81" t="s">
        <v>223</v>
      </c>
      <c r="J2609" s="81" t="s">
        <v>223</v>
      </c>
    </row>
    <row r="2610" spans="1:10" x14ac:dyDescent="0.2">
      <c r="A2610" s="79">
        <v>44799</v>
      </c>
      <c r="B2610" s="76">
        <v>44784</v>
      </c>
      <c r="C2610" s="80">
        <v>3</v>
      </c>
      <c r="D2610" s="81" t="s">
        <v>350</v>
      </c>
      <c r="E2610" s="81" t="s">
        <v>223</v>
      </c>
      <c r="F2610" s="81" t="s">
        <v>351</v>
      </c>
      <c r="G2610" s="81" t="s">
        <v>352</v>
      </c>
      <c r="H2610" s="81" t="s">
        <v>300</v>
      </c>
      <c r="I2610" s="81" t="s">
        <v>223</v>
      </c>
      <c r="J2610" s="81" t="s">
        <v>223</v>
      </c>
    </row>
    <row r="2611" spans="1:10" x14ac:dyDescent="0.2">
      <c r="A2611" s="79">
        <v>44799</v>
      </c>
      <c r="B2611" s="76">
        <v>44785</v>
      </c>
      <c r="C2611" s="80">
        <v>3</v>
      </c>
      <c r="D2611" s="81" t="s">
        <v>350</v>
      </c>
      <c r="E2611" s="81" t="s">
        <v>223</v>
      </c>
      <c r="F2611" s="81" t="s">
        <v>351</v>
      </c>
      <c r="G2611" s="81" t="s">
        <v>352</v>
      </c>
      <c r="H2611" s="81" t="s">
        <v>300</v>
      </c>
      <c r="I2611" s="81" t="s">
        <v>223</v>
      </c>
      <c r="J2611" s="81" t="s">
        <v>223</v>
      </c>
    </row>
    <row r="2612" spans="1:10" x14ac:dyDescent="0.2">
      <c r="A2612" s="79">
        <v>44631</v>
      </c>
      <c r="B2612" s="76">
        <v>44624</v>
      </c>
      <c r="C2612" s="80">
        <v>3</v>
      </c>
      <c r="D2612" s="81" t="s">
        <v>380</v>
      </c>
      <c r="E2612" s="81" t="s">
        <v>223</v>
      </c>
      <c r="F2612" s="81" t="s">
        <v>347</v>
      </c>
      <c r="G2612" s="81" t="s">
        <v>348</v>
      </c>
      <c r="H2612" s="81" t="s">
        <v>324</v>
      </c>
      <c r="I2612" s="81" t="s">
        <v>223</v>
      </c>
      <c r="J2612" s="81" t="s">
        <v>223</v>
      </c>
    </row>
    <row r="2613" spans="1:10" x14ac:dyDescent="0.2">
      <c r="A2613" s="79">
        <v>44631</v>
      </c>
      <c r="B2613" s="76">
        <v>44628</v>
      </c>
      <c r="C2613" s="80">
        <v>2</v>
      </c>
      <c r="D2613" s="81" t="s">
        <v>380</v>
      </c>
      <c r="E2613" s="81" t="s">
        <v>223</v>
      </c>
      <c r="F2613" s="81" t="s">
        <v>347</v>
      </c>
      <c r="G2613" s="81" t="s">
        <v>348</v>
      </c>
      <c r="H2613" s="81" t="s">
        <v>324</v>
      </c>
      <c r="I2613" s="81" t="s">
        <v>223</v>
      </c>
      <c r="J2613" s="81" t="s">
        <v>223</v>
      </c>
    </row>
    <row r="2614" spans="1:10" x14ac:dyDescent="0.2">
      <c r="A2614" s="79">
        <v>44631</v>
      </c>
      <c r="B2614" s="76">
        <v>44629</v>
      </c>
      <c r="C2614" s="80">
        <v>2</v>
      </c>
      <c r="D2614" s="81" t="s">
        <v>380</v>
      </c>
      <c r="E2614" s="81" t="s">
        <v>223</v>
      </c>
      <c r="F2614" s="81" t="s">
        <v>347</v>
      </c>
      <c r="G2614" s="81" t="s">
        <v>348</v>
      </c>
      <c r="H2614" s="81" t="s">
        <v>324</v>
      </c>
      <c r="I2614" s="81" t="s">
        <v>223</v>
      </c>
      <c r="J2614" s="81" t="s">
        <v>223</v>
      </c>
    </row>
    <row r="2615" spans="1:10" x14ac:dyDescent="0.2">
      <c r="A2615" s="79">
        <v>44651</v>
      </c>
      <c r="B2615" s="76">
        <v>44648</v>
      </c>
      <c r="C2615" s="80">
        <v>2</v>
      </c>
      <c r="D2615" s="81" t="s">
        <v>380</v>
      </c>
      <c r="E2615" s="81" t="s">
        <v>223</v>
      </c>
      <c r="F2615" s="81" t="s">
        <v>347</v>
      </c>
      <c r="G2615" s="81" t="s">
        <v>348</v>
      </c>
      <c r="H2615" s="81" t="s">
        <v>324</v>
      </c>
      <c r="I2615" s="81" t="s">
        <v>223</v>
      </c>
      <c r="J2615" s="81" t="s">
        <v>223</v>
      </c>
    </row>
    <row r="2616" spans="1:10" x14ac:dyDescent="0.2">
      <c r="A2616" s="79">
        <v>44683</v>
      </c>
      <c r="B2616" s="76">
        <v>44671</v>
      </c>
      <c r="C2616" s="80">
        <v>2</v>
      </c>
      <c r="D2616" s="81" t="s">
        <v>380</v>
      </c>
      <c r="E2616" s="81" t="s">
        <v>223</v>
      </c>
      <c r="F2616" s="81" t="s">
        <v>347</v>
      </c>
      <c r="G2616" s="81" t="s">
        <v>348</v>
      </c>
      <c r="H2616" s="81" t="s">
        <v>324</v>
      </c>
      <c r="I2616" s="81" t="s">
        <v>223</v>
      </c>
      <c r="J2616" s="81" t="s">
        <v>223</v>
      </c>
    </row>
    <row r="2617" spans="1:10" x14ac:dyDescent="0.2">
      <c r="A2617" s="79">
        <v>44589</v>
      </c>
      <c r="B2617" s="76">
        <v>44585</v>
      </c>
      <c r="C2617" s="80">
        <v>1</v>
      </c>
      <c r="D2617" s="81" t="s">
        <v>372</v>
      </c>
      <c r="E2617" s="81" t="s">
        <v>223</v>
      </c>
      <c r="F2617" s="81" t="s">
        <v>373</v>
      </c>
      <c r="G2617" s="81" t="s">
        <v>374</v>
      </c>
      <c r="H2617" s="81" t="s">
        <v>305</v>
      </c>
      <c r="I2617" s="81" t="s">
        <v>223</v>
      </c>
      <c r="J2617" s="81" t="s">
        <v>223</v>
      </c>
    </row>
    <row r="2618" spans="1:10" x14ac:dyDescent="0.2">
      <c r="A2618" s="79">
        <v>44589</v>
      </c>
      <c r="B2618" s="76">
        <v>44587</v>
      </c>
      <c r="C2618" s="80">
        <v>5</v>
      </c>
      <c r="D2618" s="81" t="s">
        <v>372</v>
      </c>
      <c r="E2618" s="81" t="s">
        <v>223</v>
      </c>
      <c r="F2618" s="81" t="s">
        <v>373</v>
      </c>
      <c r="G2618" s="81" t="s">
        <v>374</v>
      </c>
      <c r="H2618" s="81" t="s">
        <v>305</v>
      </c>
      <c r="I2618" s="81" t="s">
        <v>223</v>
      </c>
      <c r="J2618" s="81" t="s">
        <v>223</v>
      </c>
    </row>
    <row r="2619" spans="1:10" x14ac:dyDescent="0.2">
      <c r="A2619" s="79">
        <v>44589</v>
      </c>
      <c r="B2619" s="76">
        <v>44588</v>
      </c>
      <c r="C2619" s="80">
        <v>4</v>
      </c>
      <c r="D2619" s="81" t="s">
        <v>372</v>
      </c>
      <c r="E2619" s="81" t="s">
        <v>223</v>
      </c>
      <c r="F2619" s="81" t="s">
        <v>373</v>
      </c>
      <c r="G2619" s="81" t="s">
        <v>374</v>
      </c>
      <c r="H2619" s="81" t="s">
        <v>305</v>
      </c>
      <c r="I2619" s="81" t="s">
        <v>223</v>
      </c>
      <c r="J2619" s="81" t="s">
        <v>223</v>
      </c>
    </row>
    <row r="2620" spans="1:10" x14ac:dyDescent="0.2">
      <c r="A2620" s="79">
        <v>44637</v>
      </c>
      <c r="B2620" s="76">
        <v>44635</v>
      </c>
      <c r="C2620" s="80">
        <v>0.5</v>
      </c>
      <c r="D2620" s="81" t="s">
        <v>372</v>
      </c>
      <c r="E2620" s="81" t="s">
        <v>223</v>
      </c>
      <c r="F2620" s="81" t="s">
        <v>373</v>
      </c>
      <c r="G2620" s="81" t="s">
        <v>374</v>
      </c>
      <c r="H2620" s="81" t="s">
        <v>305</v>
      </c>
      <c r="I2620" s="81" t="s">
        <v>223</v>
      </c>
      <c r="J2620" s="81" t="s">
        <v>223</v>
      </c>
    </row>
    <row r="2621" spans="1:10" x14ac:dyDescent="0.2">
      <c r="A2621" s="79">
        <v>44649</v>
      </c>
      <c r="B2621" s="76">
        <v>44648</v>
      </c>
      <c r="C2621" s="80">
        <v>0.5</v>
      </c>
      <c r="D2621" s="81" t="s">
        <v>372</v>
      </c>
      <c r="E2621" s="81" t="s">
        <v>223</v>
      </c>
      <c r="F2621" s="81" t="s">
        <v>373</v>
      </c>
      <c r="G2621" s="81" t="s">
        <v>374</v>
      </c>
      <c r="H2621" s="81" t="s">
        <v>305</v>
      </c>
      <c r="I2621" s="81" t="s">
        <v>223</v>
      </c>
      <c r="J2621" s="81" t="s">
        <v>223</v>
      </c>
    </row>
    <row r="2622" spans="1:10" x14ac:dyDescent="0.2">
      <c r="A2622" s="79">
        <v>44687</v>
      </c>
      <c r="B2622" s="76">
        <v>44687</v>
      </c>
      <c r="C2622" s="80">
        <v>1</v>
      </c>
      <c r="D2622" s="81" t="s">
        <v>372</v>
      </c>
      <c r="E2622" s="81" t="s">
        <v>223</v>
      </c>
      <c r="F2622" s="81" t="s">
        <v>373</v>
      </c>
      <c r="G2622" s="81" t="s">
        <v>374</v>
      </c>
      <c r="H2622" s="81" t="s">
        <v>305</v>
      </c>
      <c r="I2622" s="81" t="s">
        <v>223</v>
      </c>
      <c r="J2622" s="81" t="s">
        <v>223</v>
      </c>
    </row>
    <row r="2623" spans="1:10" x14ac:dyDescent="0.2">
      <c r="A2623" s="79">
        <v>44701</v>
      </c>
      <c r="B2623" s="76">
        <v>44700</v>
      </c>
      <c r="C2623" s="80">
        <v>0.5</v>
      </c>
      <c r="D2623" s="81" t="s">
        <v>372</v>
      </c>
      <c r="E2623" s="81" t="s">
        <v>223</v>
      </c>
      <c r="F2623" s="81" t="s">
        <v>373</v>
      </c>
      <c r="G2623" s="81" t="s">
        <v>374</v>
      </c>
      <c r="H2623" s="81" t="s">
        <v>305</v>
      </c>
      <c r="I2623" s="81" t="s">
        <v>223</v>
      </c>
      <c r="J2623" s="81" t="s">
        <v>223</v>
      </c>
    </row>
    <row r="2624" spans="1:10" x14ac:dyDescent="0.2">
      <c r="A2624" s="79">
        <v>44714</v>
      </c>
      <c r="B2624" s="76">
        <v>44704</v>
      </c>
      <c r="C2624" s="80">
        <v>1.5</v>
      </c>
      <c r="D2624" s="81" t="s">
        <v>372</v>
      </c>
      <c r="E2624" s="81" t="s">
        <v>223</v>
      </c>
      <c r="F2624" s="81" t="s">
        <v>373</v>
      </c>
      <c r="G2624" s="81" t="s">
        <v>374</v>
      </c>
      <c r="H2624" s="81" t="s">
        <v>305</v>
      </c>
      <c r="I2624" s="81" t="s">
        <v>223</v>
      </c>
      <c r="J2624" s="81" t="s">
        <v>223</v>
      </c>
    </row>
    <row r="2625" spans="1:10" x14ac:dyDescent="0.2">
      <c r="A2625" s="79">
        <v>44714</v>
      </c>
      <c r="B2625" s="76">
        <v>44705</v>
      </c>
      <c r="C2625" s="80">
        <v>0.5</v>
      </c>
      <c r="D2625" s="81" t="s">
        <v>372</v>
      </c>
      <c r="E2625" s="81" t="s">
        <v>223</v>
      </c>
      <c r="F2625" s="81" t="s">
        <v>373</v>
      </c>
      <c r="G2625" s="81" t="s">
        <v>374</v>
      </c>
      <c r="H2625" s="81" t="s">
        <v>305</v>
      </c>
      <c r="I2625" s="81" t="s">
        <v>223</v>
      </c>
      <c r="J2625" s="81" t="s">
        <v>223</v>
      </c>
    </row>
    <row r="2626" spans="1:10" x14ac:dyDescent="0.2">
      <c r="A2626" s="79">
        <v>44714</v>
      </c>
      <c r="B2626" s="76">
        <v>44706</v>
      </c>
      <c r="C2626" s="80">
        <v>1.5</v>
      </c>
      <c r="D2626" s="81" t="s">
        <v>372</v>
      </c>
      <c r="E2626" s="81" t="s">
        <v>223</v>
      </c>
      <c r="F2626" s="81" t="s">
        <v>373</v>
      </c>
      <c r="G2626" s="81" t="s">
        <v>374</v>
      </c>
      <c r="H2626" s="81" t="s">
        <v>305</v>
      </c>
      <c r="I2626" s="81" t="s">
        <v>223</v>
      </c>
      <c r="J2626" s="81" t="s">
        <v>223</v>
      </c>
    </row>
    <row r="2627" spans="1:10" x14ac:dyDescent="0.2">
      <c r="A2627" s="79">
        <v>44714</v>
      </c>
      <c r="B2627" s="76">
        <v>44707</v>
      </c>
      <c r="C2627" s="80">
        <v>0.5</v>
      </c>
      <c r="D2627" s="81" t="s">
        <v>372</v>
      </c>
      <c r="E2627" s="81" t="s">
        <v>223</v>
      </c>
      <c r="F2627" s="81" t="s">
        <v>373</v>
      </c>
      <c r="G2627" s="81" t="s">
        <v>374</v>
      </c>
      <c r="H2627" s="81" t="s">
        <v>305</v>
      </c>
      <c r="I2627" s="81" t="s">
        <v>223</v>
      </c>
      <c r="J2627" s="81" t="s">
        <v>223</v>
      </c>
    </row>
    <row r="2628" spans="1:10" x14ac:dyDescent="0.2">
      <c r="A2628" s="79">
        <v>44714</v>
      </c>
      <c r="B2628" s="76">
        <v>44708</v>
      </c>
      <c r="C2628" s="80">
        <v>0.5</v>
      </c>
      <c r="D2628" s="81" t="s">
        <v>372</v>
      </c>
      <c r="E2628" s="81" t="s">
        <v>223</v>
      </c>
      <c r="F2628" s="81" t="s">
        <v>373</v>
      </c>
      <c r="G2628" s="81" t="s">
        <v>374</v>
      </c>
      <c r="H2628" s="81" t="s">
        <v>305</v>
      </c>
      <c r="I2628" s="81" t="s">
        <v>223</v>
      </c>
      <c r="J2628" s="81" t="s">
        <v>223</v>
      </c>
    </row>
    <row r="2629" spans="1:10" x14ac:dyDescent="0.2">
      <c r="A2629" s="79">
        <v>44701</v>
      </c>
      <c r="B2629" s="76">
        <v>44699</v>
      </c>
      <c r="C2629" s="80">
        <v>1</v>
      </c>
      <c r="D2629" s="81" t="s">
        <v>380</v>
      </c>
      <c r="E2629" s="81" t="s">
        <v>223</v>
      </c>
      <c r="F2629" s="81" t="s">
        <v>347</v>
      </c>
      <c r="G2629" s="81" t="s">
        <v>348</v>
      </c>
      <c r="H2629" s="81" t="s">
        <v>324</v>
      </c>
      <c r="I2629" s="81" t="s">
        <v>223</v>
      </c>
      <c r="J2629" s="81" t="s">
        <v>223</v>
      </c>
    </row>
    <row r="2630" spans="1:10" x14ac:dyDescent="0.2">
      <c r="A2630" s="79">
        <v>44701</v>
      </c>
      <c r="B2630" s="76">
        <v>44700</v>
      </c>
      <c r="C2630" s="80">
        <v>0.5</v>
      </c>
      <c r="D2630" s="81" t="s">
        <v>380</v>
      </c>
      <c r="E2630" s="81" t="s">
        <v>223</v>
      </c>
      <c r="F2630" s="81" t="s">
        <v>347</v>
      </c>
      <c r="G2630" s="81" t="s">
        <v>348</v>
      </c>
      <c r="H2630" s="81" t="s">
        <v>324</v>
      </c>
      <c r="I2630" s="81" t="s">
        <v>223</v>
      </c>
      <c r="J2630" s="81" t="s">
        <v>223</v>
      </c>
    </row>
    <row r="2631" spans="1:10" x14ac:dyDescent="0.2">
      <c r="A2631" s="79">
        <v>44771</v>
      </c>
      <c r="B2631" s="76">
        <v>44770</v>
      </c>
      <c r="C2631" s="80">
        <v>1</v>
      </c>
      <c r="D2631" s="81" t="s">
        <v>380</v>
      </c>
      <c r="E2631" s="81" t="s">
        <v>223</v>
      </c>
      <c r="F2631" s="81" t="s">
        <v>347</v>
      </c>
      <c r="G2631" s="81" t="s">
        <v>348</v>
      </c>
      <c r="H2631" s="81" t="s">
        <v>324</v>
      </c>
      <c r="I2631" s="81" t="s">
        <v>223</v>
      </c>
      <c r="J2631" s="81" t="s">
        <v>223</v>
      </c>
    </row>
    <row r="2632" spans="1:10" x14ac:dyDescent="0.2">
      <c r="A2632" s="79">
        <v>44771</v>
      </c>
      <c r="B2632" s="76">
        <v>44771</v>
      </c>
      <c r="C2632" s="80">
        <v>0.5</v>
      </c>
      <c r="D2632" s="81" t="s">
        <v>380</v>
      </c>
      <c r="E2632" s="81" t="s">
        <v>223</v>
      </c>
      <c r="F2632" s="81" t="s">
        <v>347</v>
      </c>
      <c r="G2632" s="81" t="s">
        <v>348</v>
      </c>
      <c r="H2632" s="81" t="s">
        <v>324</v>
      </c>
      <c r="I2632" s="81" t="s">
        <v>223</v>
      </c>
      <c r="J2632" s="81" t="s">
        <v>223</v>
      </c>
    </row>
    <row r="2633" spans="1:10" x14ac:dyDescent="0.2">
      <c r="A2633" s="79">
        <v>44778</v>
      </c>
      <c r="B2633" s="76">
        <v>44777</v>
      </c>
      <c r="C2633" s="80">
        <v>3</v>
      </c>
      <c r="D2633" s="81" t="s">
        <v>380</v>
      </c>
      <c r="E2633" s="81" t="s">
        <v>223</v>
      </c>
      <c r="F2633" s="81" t="s">
        <v>347</v>
      </c>
      <c r="G2633" s="81" t="s">
        <v>348</v>
      </c>
      <c r="H2633" s="81" t="s">
        <v>324</v>
      </c>
      <c r="I2633" s="81" t="s">
        <v>223</v>
      </c>
      <c r="J2633" s="81" t="s">
        <v>223</v>
      </c>
    </row>
    <row r="2634" spans="1:10" x14ac:dyDescent="0.2">
      <c r="A2634" s="79">
        <v>44778</v>
      </c>
      <c r="B2634" s="76">
        <v>44778</v>
      </c>
      <c r="C2634" s="80">
        <v>7</v>
      </c>
      <c r="D2634" s="81" t="s">
        <v>380</v>
      </c>
      <c r="E2634" s="81" t="s">
        <v>223</v>
      </c>
      <c r="F2634" s="81" t="s">
        <v>347</v>
      </c>
      <c r="G2634" s="81" t="s">
        <v>348</v>
      </c>
      <c r="H2634" s="81" t="s">
        <v>324</v>
      </c>
      <c r="I2634" s="81" t="s">
        <v>223</v>
      </c>
      <c r="J2634" s="81" t="s">
        <v>223</v>
      </c>
    </row>
    <row r="2635" spans="1:10" x14ac:dyDescent="0.2">
      <c r="A2635" s="79">
        <v>44785</v>
      </c>
      <c r="B2635" s="76">
        <v>44785</v>
      </c>
      <c r="C2635" s="80">
        <v>0.5</v>
      </c>
      <c r="D2635" s="81" t="s">
        <v>380</v>
      </c>
      <c r="E2635" s="81" t="s">
        <v>223</v>
      </c>
      <c r="F2635" s="81" t="s">
        <v>347</v>
      </c>
      <c r="G2635" s="81" t="s">
        <v>348</v>
      </c>
      <c r="H2635" s="81" t="s">
        <v>324</v>
      </c>
      <c r="I2635" s="81" t="s">
        <v>223</v>
      </c>
      <c r="J2635" s="81" t="s">
        <v>223</v>
      </c>
    </row>
    <row r="2636" spans="1:10" x14ac:dyDescent="0.2">
      <c r="A2636" s="79">
        <v>44693</v>
      </c>
      <c r="B2636" s="76">
        <v>44627</v>
      </c>
      <c r="C2636" s="80">
        <v>4</v>
      </c>
      <c r="D2636" s="81" t="s">
        <v>350</v>
      </c>
      <c r="E2636" s="81" t="s">
        <v>223</v>
      </c>
      <c r="F2636" s="81" t="s">
        <v>351</v>
      </c>
      <c r="G2636" s="81" t="s">
        <v>352</v>
      </c>
      <c r="H2636" s="81" t="s">
        <v>300</v>
      </c>
      <c r="I2636" s="81" t="s">
        <v>223</v>
      </c>
      <c r="J2636" s="81" t="s">
        <v>223</v>
      </c>
    </row>
    <row r="2637" spans="1:10" x14ac:dyDescent="0.2">
      <c r="A2637" s="79">
        <v>44693</v>
      </c>
      <c r="B2637" s="76">
        <v>44628</v>
      </c>
      <c r="C2637" s="80">
        <v>2</v>
      </c>
      <c r="D2637" s="81" t="s">
        <v>350</v>
      </c>
      <c r="E2637" s="81" t="s">
        <v>223</v>
      </c>
      <c r="F2637" s="81" t="s">
        <v>351</v>
      </c>
      <c r="G2637" s="81" t="s">
        <v>352</v>
      </c>
      <c r="H2637" s="81" t="s">
        <v>300</v>
      </c>
      <c r="I2637" s="81" t="s">
        <v>223</v>
      </c>
      <c r="J2637" s="81" t="s">
        <v>223</v>
      </c>
    </row>
    <row r="2638" spans="1:10" x14ac:dyDescent="0.2">
      <c r="A2638" s="79">
        <v>44693</v>
      </c>
      <c r="B2638" s="76">
        <v>44629</v>
      </c>
      <c r="C2638" s="80">
        <v>2</v>
      </c>
      <c r="D2638" s="81" t="s">
        <v>350</v>
      </c>
      <c r="E2638" s="81" t="s">
        <v>223</v>
      </c>
      <c r="F2638" s="81" t="s">
        <v>351</v>
      </c>
      <c r="G2638" s="81" t="s">
        <v>352</v>
      </c>
      <c r="H2638" s="81" t="s">
        <v>300</v>
      </c>
      <c r="I2638" s="81" t="s">
        <v>223</v>
      </c>
      <c r="J2638" s="81" t="s">
        <v>223</v>
      </c>
    </row>
    <row r="2639" spans="1:10" x14ac:dyDescent="0.2">
      <c r="A2639" s="79">
        <v>44693</v>
      </c>
      <c r="B2639" s="76">
        <v>44630</v>
      </c>
      <c r="C2639" s="80">
        <v>2</v>
      </c>
      <c r="D2639" s="81" t="s">
        <v>350</v>
      </c>
      <c r="E2639" s="81" t="s">
        <v>223</v>
      </c>
      <c r="F2639" s="81" t="s">
        <v>351</v>
      </c>
      <c r="G2639" s="81" t="s">
        <v>352</v>
      </c>
      <c r="H2639" s="81" t="s">
        <v>300</v>
      </c>
      <c r="I2639" s="81" t="s">
        <v>223</v>
      </c>
      <c r="J2639" s="81" t="s">
        <v>223</v>
      </c>
    </row>
    <row r="2640" spans="1:10" x14ac:dyDescent="0.2">
      <c r="A2640" s="79">
        <v>44693</v>
      </c>
      <c r="B2640" s="76">
        <v>44631</v>
      </c>
      <c r="C2640" s="80">
        <v>2</v>
      </c>
      <c r="D2640" s="81" t="s">
        <v>350</v>
      </c>
      <c r="E2640" s="81" t="s">
        <v>223</v>
      </c>
      <c r="F2640" s="81" t="s">
        <v>351</v>
      </c>
      <c r="G2640" s="81" t="s">
        <v>352</v>
      </c>
      <c r="H2640" s="81" t="s">
        <v>300</v>
      </c>
      <c r="I2640" s="81" t="s">
        <v>223</v>
      </c>
      <c r="J2640" s="81" t="s">
        <v>223</v>
      </c>
    </row>
    <row r="2641" spans="1:10" x14ac:dyDescent="0.2">
      <c r="A2641" s="79">
        <v>44693</v>
      </c>
      <c r="B2641" s="76">
        <v>44635</v>
      </c>
      <c r="C2641" s="80">
        <v>4</v>
      </c>
      <c r="D2641" s="81" t="s">
        <v>350</v>
      </c>
      <c r="E2641" s="81" t="s">
        <v>223</v>
      </c>
      <c r="F2641" s="81" t="s">
        <v>351</v>
      </c>
      <c r="G2641" s="81" t="s">
        <v>352</v>
      </c>
      <c r="H2641" s="81" t="s">
        <v>300</v>
      </c>
      <c r="I2641" s="81" t="s">
        <v>223</v>
      </c>
      <c r="J2641" s="81" t="s">
        <v>223</v>
      </c>
    </row>
    <row r="2642" spans="1:10" x14ac:dyDescent="0.2">
      <c r="A2642" s="79">
        <v>44693</v>
      </c>
      <c r="B2642" s="76">
        <v>44644</v>
      </c>
      <c r="C2642" s="80">
        <v>4</v>
      </c>
      <c r="D2642" s="81" t="s">
        <v>350</v>
      </c>
      <c r="E2642" s="81" t="s">
        <v>223</v>
      </c>
      <c r="F2642" s="81" t="s">
        <v>351</v>
      </c>
      <c r="G2642" s="81" t="s">
        <v>352</v>
      </c>
      <c r="H2642" s="81" t="s">
        <v>300</v>
      </c>
      <c r="I2642" s="81" t="s">
        <v>223</v>
      </c>
      <c r="J2642" s="81" t="s">
        <v>223</v>
      </c>
    </row>
    <row r="2643" spans="1:10" x14ac:dyDescent="0.2">
      <c r="A2643" s="79">
        <v>44693</v>
      </c>
      <c r="B2643" s="76">
        <v>44645</v>
      </c>
      <c r="C2643" s="80">
        <v>4</v>
      </c>
      <c r="D2643" s="81" t="s">
        <v>350</v>
      </c>
      <c r="E2643" s="81" t="s">
        <v>223</v>
      </c>
      <c r="F2643" s="81" t="s">
        <v>351</v>
      </c>
      <c r="G2643" s="81" t="s">
        <v>352</v>
      </c>
      <c r="H2643" s="81" t="s">
        <v>300</v>
      </c>
      <c r="I2643" s="81" t="s">
        <v>223</v>
      </c>
      <c r="J2643" s="81" t="s">
        <v>223</v>
      </c>
    </row>
    <row r="2644" spans="1:10" x14ac:dyDescent="0.2">
      <c r="A2644" s="79">
        <v>44693</v>
      </c>
      <c r="B2644" s="76">
        <v>44648</v>
      </c>
      <c r="C2644" s="80">
        <v>2</v>
      </c>
      <c r="D2644" s="81" t="s">
        <v>350</v>
      </c>
      <c r="E2644" s="81" t="s">
        <v>223</v>
      </c>
      <c r="F2644" s="81" t="s">
        <v>351</v>
      </c>
      <c r="G2644" s="81" t="s">
        <v>352</v>
      </c>
      <c r="H2644" s="81" t="s">
        <v>300</v>
      </c>
      <c r="I2644" s="81" t="s">
        <v>223</v>
      </c>
      <c r="J2644" s="81" t="s">
        <v>223</v>
      </c>
    </row>
    <row r="2645" spans="1:10" x14ac:dyDescent="0.2">
      <c r="A2645" s="79">
        <v>44693</v>
      </c>
      <c r="B2645" s="76">
        <v>44649</v>
      </c>
      <c r="C2645" s="80">
        <v>2</v>
      </c>
      <c r="D2645" s="81" t="s">
        <v>350</v>
      </c>
      <c r="E2645" s="81" t="s">
        <v>223</v>
      </c>
      <c r="F2645" s="81" t="s">
        <v>351</v>
      </c>
      <c r="G2645" s="81" t="s">
        <v>352</v>
      </c>
      <c r="H2645" s="81" t="s">
        <v>300</v>
      </c>
      <c r="I2645" s="81" t="s">
        <v>223</v>
      </c>
      <c r="J2645" s="81" t="s">
        <v>223</v>
      </c>
    </row>
    <row r="2646" spans="1:10" x14ac:dyDescent="0.2">
      <c r="A2646" s="79">
        <v>44693</v>
      </c>
      <c r="B2646" s="76">
        <v>44650</v>
      </c>
      <c r="C2646" s="80">
        <v>4</v>
      </c>
      <c r="D2646" s="81" t="s">
        <v>350</v>
      </c>
      <c r="E2646" s="81" t="s">
        <v>223</v>
      </c>
      <c r="F2646" s="81" t="s">
        <v>351</v>
      </c>
      <c r="G2646" s="81" t="s">
        <v>352</v>
      </c>
      <c r="H2646" s="81" t="s">
        <v>300</v>
      </c>
      <c r="I2646" s="81" t="s">
        <v>223</v>
      </c>
      <c r="J2646" s="81" t="s">
        <v>223</v>
      </c>
    </row>
    <row r="2647" spans="1:10" x14ac:dyDescent="0.2">
      <c r="A2647" s="79">
        <v>44693</v>
      </c>
      <c r="B2647" s="76">
        <v>44651</v>
      </c>
      <c r="C2647" s="80">
        <v>2</v>
      </c>
      <c r="D2647" s="81" t="s">
        <v>350</v>
      </c>
      <c r="E2647" s="81" t="s">
        <v>223</v>
      </c>
      <c r="F2647" s="81" t="s">
        <v>351</v>
      </c>
      <c r="G2647" s="81" t="s">
        <v>352</v>
      </c>
      <c r="H2647" s="81" t="s">
        <v>300</v>
      </c>
      <c r="I2647" s="81" t="s">
        <v>223</v>
      </c>
      <c r="J2647" s="81" t="s">
        <v>223</v>
      </c>
    </row>
    <row r="2648" spans="1:10" x14ac:dyDescent="0.2">
      <c r="A2648" s="79">
        <v>44693</v>
      </c>
      <c r="B2648" s="76">
        <v>44652</v>
      </c>
      <c r="C2648" s="80">
        <v>6</v>
      </c>
      <c r="D2648" s="81" t="s">
        <v>350</v>
      </c>
      <c r="E2648" s="81" t="s">
        <v>223</v>
      </c>
      <c r="F2648" s="81" t="s">
        <v>351</v>
      </c>
      <c r="G2648" s="81" t="s">
        <v>352</v>
      </c>
      <c r="H2648" s="81" t="s">
        <v>300</v>
      </c>
      <c r="I2648" s="81" t="s">
        <v>223</v>
      </c>
      <c r="J2648" s="81" t="s">
        <v>223</v>
      </c>
    </row>
    <row r="2649" spans="1:10" x14ac:dyDescent="0.2">
      <c r="A2649" s="79">
        <v>44693</v>
      </c>
      <c r="B2649" s="76">
        <v>44655</v>
      </c>
      <c r="C2649" s="80">
        <v>2</v>
      </c>
      <c r="D2649" s="81" t="s">
        <v>350</v>
      </c>
      <c r="E2649" s="81" t="s">
        <v>223</v>
      </c>
      <c r="F2649" s="81" t="s">
        <v>351</v>
      </c>
      <c r="G2649" s="81" t="s">
        <v>352</v>
      </c>
      <c r="H2649" s="81" t="s">
        <v>300</v>
      </c>
      <c r="I2649" s="81" t="s">
        <v>223</v>
      </c>
      <c r="J2649" s="81" t="s">
        <v>223</v>
      </c>
    </row>
    <row r="2650" spans="1:10" x14ac:dyDescent="0.2">
      <c r="A2650" s="79">
        <v>44693</v>
      </c>
      <c r="B2650" s="76">
        <v>44656</v>
      </c>
      <c r="C2650" s="80">
        <v>2</v>
      </c>
      <c r="D2650" s="81" t="s">
        <v>350</v>
      </c>
      <c r="E2650" s="81" t="s">
        <v>223</v>
      </c>
      <c r="F2650" s="81" t="s">
        <v>351</v>
      </c>
      <c r="G2650" s="81" t="s">
        <v>352</v>
      </c>
      <c r="H2650" s="81" t="s">
        <v>300</v>
      </c>
      <c r="I2650" s="81" t="s">
        <v>223</v>
      </c>
      <c r="J2650" s="81" t="s">
        <v>223</v>
      </c>
    </row>
    <row r="2651" spans="1:10" x14ac:dyDescent="0.2">
      <c r="A2651" s="79">
        <v>44693</v>
      </c>
      <c r="B2651" s="76">
        <v>44657</v>
      </c>
      <c r="C2651" s="80">
        <v>2</v>
      </c>
      <c r="D2651" s="81" t="s">
        <v>350</v>
      </c>
      <c r="E2651" s="81" t="s">
        <v>223</v>
      </c>
      <c r="F2651" s="81" t="s">
        <v>351</v>
      </c>
      <c r="G2651" s="81" t="s">
        <v>352</v>
      </c>
      <c r="H2651" s="81" t="s">
        <v>300</v>
      </c>
      <c r="I2651" s="81" t="s">
        <v>223</v>
      </c>
      <c r="J2651" s="81" t="s">
        <v>223</v>
      </c>
    </row>
    <row r="2652" spans="1:10" x14ac:dyDescent="0.2">
      <c r="A2652" s="79">
        <v>44693</v>
      </c>
      <c r="B2652" s="76">
        <v>44662</v>
      </c>
      <c r="C2652" s="80">
        <v>2</v>
      </c>
      <c r="D2652" s="81" t="s">
        <v>350</v>
      </c>
      <c r="E2652" s="81" t="s">
        <v>223</v>
      </c>
      <c r="F2652" s="81" t="s">
        <v>351</v>
      </c>
      <c r="G2652" s="81" t="s">
        <v>352</v>
      </c>
      <c r="H2652" s="81" t="s">
        <v>300</v>
      </c>
      <c r="I2652" s="81" t="s">
        <v>223</v>
      </c>
      <c r="J2652" s="81" t="s">
        <v>223</v>
      </c>
    </row>
    <row r="2653" spans="1:10" x14ac:dyDescent="0.2">
      <c r="A2653" s="79">
        <v>44693</v>
      </c>
      <c r="B2653" s="76">
        <v>44663</v>
      </c>
      <c r="C2653" s="80">
        <v>4</v>
      </c>
      <c r="D2653" s="81" t="s">
        <v>350</v>
      </c>
      <c r="E2653" s="81" t="s">
        <v>223</v>
      </c>
      <c r="F2653" s="81" t="s">
        <v>351</v>
      </c>
      <c r="G2653" s="81" t="s">
        <v>352</v>
      </c>
      <c r="H2653" s="81" t="s">
        <v>300</v>
      </c>
      <c r="I2653" s="81" t="s">
        <v>223</v>
      </c>
      <c r="J2653" s="81" t="s">
        <v>223</v>
      </c>
    </row>
    <row r="2654" spans="1:10" x14ac:dyDescent="0.2">
      <c r="A2654" s="79">
        <v>44693</v>
      </c>
      <c r="B2654" s="76">
        <v>44664</v>
      </c>
      <c r="C2654" s="80">
        <v>6</v>
      </c>
      <c r="D2654" s="81" t="s">
        <v>350</v>
      </c>
      <c r="E2654" s="81" t="s">
        <v>223</v>
      </c>
      <c r="F2654" s="81" t="s">
        <v>351</v>
      </c>
      <c r="G2654" s="81" t="s">
        <v>352</v>
      </c>
      <c r="H2654" s="81" t="s">
        <v>300</v>
      </c>
      <c r="I2654" s="81" t="s">
        <v>223</v>
      </c>
      <c r="J2654" s="81" t="s">
        <v>223</v>
      </c>
    </row>
    <row r="2655" spans="1:10" x14ac:dyDescent="0.2">
      <c r="A2655" s="79">
        <v>44693</v>
      </c>
      <c r="B2655" s="76">
        <v>44665</v>
      </c>
      <c r="C2655" s="80">
        <v>8</v>
      </c>
      <c r="D2655" s="81" t="s">
        <v>350</v>
      </c>
      <c r="E2655" s="81" t="s">
        <v>223</v>
      </c>
      <c r="F2655" s="81" t="s">
        <v>351</v>
      </c>
      <c r="G2655" s="81" t="s">
        <v>352</v>
      </c>
      <c r="H2655" s="81" t="s">
        <v>300</v>
      </c>
      <c r="I2655" s="81" t="s">
        <v>223</v>
      </c>
      <c r="J2655" s="81" t="s">
        <v>223</v>
      </c>
    </row>
    <row r="2656" spans="1:10" x14ac:dyDescent="0.2">
      <c r="A2656" s="79">
        <v>44693</v>
      </c>
      <c r="B2656" s="76">
        <v>44666</v>
      </c>
      <c r="C2656" s="80">
        <v>2</v>
      </c>
      <c r="D2656" s="81" t="s">
        <v>350</v>
      </c>
      <c r="E2656" s="81" t="s">
        <v>223</v>
      </c>
      <c r="F2656" s="81" t="s">
        <v>351</v>
      </c>
      <c r="G2656" s="81" t="s">
        <v>352</v>
      </c>
      <c r="H2656" s="81" t="s">
        <v>300</v>
      </c>
      <c r="I2656" s="81" t="s">
        <v>223</v>
      </c>
      <c r="J2656" s="81" t="s">
        <v>223</v>
      </c>
    </row>
    <row r="2657" spans="1:10" x14ac:dyDescent="0.2">
      <c r="A2657" s="79">
        <v>44693</v>
      </c>
      <c r="B2657" s="76">
        <v>44669</v>
      </c>
      <c r="C2657" s="80">
        <v>2</v>
      </c>
      <c r="D2657" s="81" t="s">
        <v>350</v>
      </c>
      <c r="E2657" s="81" t="s">
        <v>223</v>
      </c>
      <c r="F2657" s="81" t="s">
        <v>351</v>
      </c>
      <c r="G2657" s="81" t="s">
        <v>352</v>
      </c>
      <c r="H2657" s="81" t="s">
        <v>300</v>
      </c>
      <c r="I2657" s="81" t="s">
        <v>223</v>
      </c>
      <c r="J2657" s="81" t="s">
        <v>223</v>
      </c>
    </row>
    <row r="2658" spans="1:10" x14ac:dyDescent="0.2">
      <c r="A2658" s="79">
        <v>44693</v>
      </c>
      <c r="B2658" s="76">
        <v>44670</v>
      </c>
      <c r="C2658" s="80">
        <v>6</v>
      </c>
      <c r="D2658" s="81" t="s">
        <v>350</v>
      </c>
      <c r="E2658" s="81" t="s">
        <v>223</v>
      </c>
      <c r="F2658" s="81" t="s">
        <v>351</v>
      </c>
      <c r="G2658" s="81" t="s">
        <v>352</v>
      </c>
      <c r="H2658" s="81" t="s">
        <v>300</v>
      </c>
      <c r="I2658" s="81" t="s">
        <v>223</v>
      </c>
      <c r="J2658" s="81" t="s">
        <v>223</v>
      </c>
    </row>
    <row r="2659" spans="1:10" x14ac:dyDescent="0.2">
      <c r="A2659" s="79">
        <v>44693</v>
      </c>
      <c r="B2659" s="76">
        <v>44671</v>
      </c>
      <c r="C2659" s="80">
        <v>4</v>
      </c>
      <c r="D2659" s="81" t="s">
        <v>350</v>
      </c>
      <c r="E2659" s="81" t="s">
        <v>223</v>
      </c>
      <c r="F2659" s="81" t="s">
        <v>351</v>
      </c>
      <c r="G2659" s="81" t="s">
        <v>352</v>
      </c>
      <c r="H2659" s="81" t="s">
        <v>300</v>
      </c>
      <c r="I2659" s="81" t="s">
        <v>223</v>
      </c>
      <c r="J2659" s="81" t="s">
        <v>223</v>
      </c>
    </row>
    <row r="2660" spans="1:10" x14ac:dyDescent="0.2">
      <c r="A2660" s="79">
        <v>44693</v>
      </c>
      <c r="B2660" s="76">
        <v>44672</v>
      </c>
      <c r="C2660" s="80">
        <v>4</v>
      </c>
      <c r="D2660" s="81" t="s">
        <v>350</v>
      </c>
      <c r="E2660" s="81" t="s">
        <v>223</v>
      </c>
      <c r="F2660" s="81" t="s">
        <v>351</v>
      </c>
      <c r="G2660" s="81" t="s">
        <v>352</v>
      </c>
      <c r="H2660" s="81" t="s">
        <v>300</v>
      </c>
      <c r="I2660" s="81" t="s">
        <v>223</v>
      </c>
      <c r="J2660" s="81" t="s">
        <v>223</v>
      </c>
    </row>
    <row r="2661" spans="1:10" x14ac:dyDescent="0.2">
      <c r="A2661" s="79">
        <v>44693</v>
      </c>
      <c r="B2661" s="76">
        <v>44673</v>
      </c>
      <c r="C2661" s="80">
        <v>4</v>
      </c>
      <c r="D2661" s="81" t="s">
        <v>350</v>
      </c>
      <c r="E2661" s="81" t="s">
        <v>223</v>
      </c>
      <c r="F2661" s="81" t="s">
        <v>351</v>
      </c>
      <c r="G2661" s="81" t="s">
        <v>352</v>
      </c>
      <c r="H2661" s="81" t="s">
        <v>300</v>
      </c>
      <c r="I2661" s="81" t="s">
        <v>223</v>
      </c>
      <c r="J2661" s="81" t="s">
        <v>223</v>
      </c>
    </row>
    <row r="2662" spans="1:10" x14ac:dyDescent="0.2">
      <c r="A2662" s="79">
        <v>44693</v>
      </c>
      <c r="B2662" s="76">
        <v>44676</v>
      </c>
      <c r="C2662" s="80">
        <v>2</v>
      </c>
      <c r="D2662" s="81" t="s">
        <v>350</v>
      </c>
      <c r="E2662" s="81" t="s">
        <v>223</v>
      </c>
      <c r="F2662" s="81" t="s">
        <v>351</v>
      </c>
      <c r="G2662" s="81" t="s">
        <v>352</v>
      </c>
      <c r="H2662" s="81" t="s">
        <v>300</v>
      </c>
      <c r="I2662" s="81" t="s">
        <v>223</v>
      </c>
      <c r="J2662" s="81" t="s">
        <v>223</v>
      </c>
    </row>
    <row r="2663" spans="1:10" x14ac:dyDescent="0.2">
      <c r="A2663" s="79">
        <v>44693</v>
      </c>
      <c r="B2663" s="76">
        <v>44677</v>
      </c>
      <c r="C2663" s="80">
        <v>2</v>
      </c>
      <c r="D2663" s="81" t="s">
        <v>350</v>
      </c>
      <c r="E2663" s="81" t="s">
        <v>223</v>
      </c>
      <c r="F2663" s="81" t="s">
        <v>351</v>
      </c>
      <c r="G2663" s="81" t="s">
        <v>352</v>
      </c>
      <c r="H2663" s="81" t="s">
        <v>300</v>
      </c>
      <c r="I2663" s="81" t="s">
        <v>223</v>
      </c>
      <c r="J2663" s="81" t="s">
        <v>223</v>
      </c>
    </row>
    <row r="2664" spans="1:10" x14ac:dyDescent="0.2">
      <c r="A2664" s="79">
        <v>44693</v>
      </c>
      <c r="B2664" s="76">
        <v>44678</v>
      </c>
      <c r="C2664" s="80">
        <v>4</v>
      </c>
      <c r="D2664" s="81" t="s">
        <v>350</v>
      </c>
      <c r="E2664" s="81" t="s">
        <v>223</v>
      </c>
      <c r="F2664" s="81" t="s">
        <v>351</v>
      </c>
      <c r="G2664" s="81" t="s">
        <v>352</v>
      </c>
      <c r="H2664" s="81" t="s">
        <v>300</v>
      </c>
      <c r="I2664" s="81" t="s">
        <v>223</v>
      </c>
      <c r="J2664" s="81" t="s">
        <v>223</v>
      </c>
    </row>
    <row r="2665" spans="1:10" x14ac:dyDescent="0.2">
      <c r="A2665" s="79">
        <v>44693</v>
      </c>
      <c r="B2665" s="76">
        <v>44679</v>
      </c>
      <c r="C2665" s="80">
        <v>4</v>
      </c>
      <c r="D2665" s="81" t="s">
        <v>350</v>
      </c>
      <c r="E2665" s="81" t="s">
        <v>223</v>
      </c>
      <c r="F2665" s="81" t="s">
        <v>351</v>
      </c>
      <c r="G2665" s="81" t="s">
        <v>352</v>
      </c>
      <c r="H2665" s="81" t="s">
        <v>300</v>
      </c>
      <c r="I2665" s="81" t="s">
        <v>223</v>
      </c>
      <c r="J2665" s="81" t="s">
        <v>223</v>
      </c>
    </row>
    <row r="2666" spans="1:10" x14ac:dyDescent="0.2">
      <c r="A2666" s="79">
        <v>44693</v>
      </c>
      <c r="B2666" s="76">
        <v>44680</v>
      </c>
      <c r="C2666" s="80">
        <v>4</v>
      </c>
      <c r="D2666" s="81" t="s">
        <v>350</v>
      </c>
      <c r="E2666" s="81" t="s">
        <v>223</v>
      </c>
      <c r="F2666" s="81" t="s">
        <v>351</v>
      </c>
      <c r="G2666" s="81" t="s">
        <v>352</v>
      </c>
      <c r="H2666" s="81" t="s">
        <v>300</v>
      </c>
      <c r="I2666" s="81" t="s">
        <v>223</v>
      </c>
      <c r="J2666" s="81" t="s">
        <v>223</v>
      </c>
    </row>
    <row r="2667" spans="1:10" x14ac:dyDescent="0.2">
      <c r="A2667" s="79">
        <v>44693</v>
      </c>
      <c r="B2667" s="76">
        <v>44683</v>
      </c>
      <c r="C2667" s="80">
        <v>2</v>
      </c>
      <c r="D2667" s="81" t="s">
        <v>350</v>
      </c>
      <c r="E2667" s="81" t="s">
        <v>223</v>
      </c>
      <c r="F2667" s="81" t="s">
        <v>351</v>
      </c>
      <c r="G2667" s="81" t="s">
        <v>352</v>
      </c>
      <c r="H2667" s="81" t="s">
        <v>300</v>
      </c>
      <c r="I2667" s="81" t="s">
        <v>223</v>
      </c>
      <c r="J2667" s="81" t="s">
        <v>223</v>
      </c>
    </row>
    <row r="2668" spans="1:10" x14ac:dyDescent="0.2">
      <c r="A2668" s="79">
        <v>44693</v>
      </c>
      <c r="B2668" s="76">
        <v>44684</v>
      </c>
      <c r="C2668" s="80">
        <v>2</v>
      </c>
      <c r="D2668" s="81" t="s">
        <v>350</v>
      </c>
      <c r="E2668" s="81" t="s">
        <v>223</v>
      </c>
      <c r="F2668" s="81" t="s">
        <v>351</v>
      </c>
      <c r="G2668" s="81" t="s">
        <v>352</v>
      </c>
      <c r="H2668" s="81" t="s">
        <v>300</v>
      </c>
      <c r="I2668" s="81" t="s">
        <v>223</v>
      </c>
      <c r="J2668" s="81" t="s">
        <v>223</v>
      </c>
    </row>
    <row r="2669" spans="1:10" x14ac:dyDescent="0.2">
      <c r="A2669" s="79">
        <v>44693</v>
      </c>
      <c r="B2669" s="76">
        <v>44685</v>
      </c>
      <c r="C2669" s="80">
        <v>4</v>
      </c>
      <c r="D2669" s="81" t="s">
        <v>350</v>
      </c>
      <c r="E2669" s="81" t="s">
        <v>223</v>
      </c>
      <c r="F2669" s="81" t="s">
        <v>351</v>
      </c>
      <c r="G2669" s="81" t="s">
        <v>352</v>
      </c>
      <c r="H2669" s="81" t="s">
        <v>300</v>
      </c>
      <c r="I2669" s="81" t="s">
        <v>223</v>
      </c>
      <c r="J2669" s="81" t="s">
        <v>223</v>
      </c>
    </row>
    <row r="2670" spans="1:10" x14ac:dyDescent="0.2">
      <c r="A2670" s="79">
        <v>44693</v>
      </c>
      <c r="B2670" s="76">
        <v>44686</v>
      </c>
      <c r="C2670" s="80">
        <v>4</v>
      </c>
      <c r="D2670" s="81" t="s">
        <v>350</v>
      </c>
      <c r="E2670" s="81" t="s">
        <v>223</v>
      </c>
      <c r="F2670" s="81" t="s">
        <v>351</v>
      </c>
      <c r="G2670" s="81" t="s">
        <v>352</v>
      </c>
      <c r="H2670" s="81" t="s">
        <v>300</v>
      </c>
      <c r="I2670" s="81" t="s">
        <v>223</v>
      </c>
      <c r="J2670" s="81" t="s">
        <v>223</v>
      </c>
    </row>
    <row r="2671" spans="1:10" x14ac:dyDescent="0.2">
      <c r="A2671" s="79">
        <v>44693</v>
      </c>
      <c r="B2671" s="76">
        <v>44687</v>
      </c>
      <c r="C2671" s="80">
        <v>2</v>
      </c>
      <c r="D2671" s="81" t="s">
        <v>350</v>
      </c>
      <c r="E2671" s="81" t="s">
        <v>223</v>
      </c>
      <c r="F2671" s="81" t="s">
        <v>351</v>
      </c>
      <c r="G2671" s="81" t="s">
        <v>352</v>
      </c>
      <c r="H2671" s="81" t="s">
        <v>300</v>
      </c>
      <c r="I2671" s="81" t="s">
        <v>223</v>
      </c>
      <c r="J2671" s="81" t="s">
        <v>223</v>
      </c>
    </row>
    <row r="2672" spans="1:10" x14ac:dyDescent="0.2">
      <c r="A2672" s="79">
        <v>44683</v>
      </c>
      <c r="B2672" s="76">
        <v>44656</v>
      </c>
      <c r="C2672" s="80">
        <v>2</v>
      </c>
      <c r="D2672" s="81" t="s">
        <v>349</v>
      </c>
      <c r="E2672" s="81" t="s">
        <v>223</v>
      </c>
      <c r="F2672" s="81" t="s">
        <v>341</v>
      </c>
      <c r="G2672" s="81" t="s">
        <v>342</v>
      </c>
      <c r="H2672" s="81" t="s">
        <v>299</v>
      </c>
      <c r="I2672" s="81" t="s">
        <v>223</v>
      </c>
      <c r="J2672" s="81" t="s">
        <v>223</v>
      </c>
    </row>
    <row r="2673" spans="1:10" x14ac:dyDescent="0.2">
      <c r="A2673" s="79">
        <v>44683</v>
      </c>
      <c r="B2673" s="76">
        <v>44657</v>
      </c>
      <c r="C2673" s="80">
        <v>1</v>
      </c>
      <c r="D2673" s="81" t="s">
        <v>349</v>
      </c>
      <c r="E2673" s="81" t="s">
        <v>223</v>
      </c>
      <c r="F2673" s="81" t="s">
        <v>341</v>
      </c>
      <c r="G2673" s="81" t="s">
        <v>342</v>
      </c>
      <c r="H2673" s="81" t="s">
        <v>299</v>
      </c>
      <c r="I2673" s="81" t="s">
        <v>223</v>
      </c>
      <c r="J2673" s="81" t="s">
        <v>223</v>
      </c>
    </row>
    <row r="2674" spans="1:10" x14ac:dyDescent="0.2">
      <c r="A2674" s="79">
        <v>44683</v>
      </c>
      <c r="B2674" s="76">
        <v>44663</v>
      </c>
      <c r="C2674" s="80">
        <v>2</v>
      </c>
      <c r="D2674" s="81" t="s">
        <v>349</v>
      </c>
      <c r="E2674" s="81" t="s">
        <v>223</v>
      </c>
      <c r="F2674" s="81" t="s">
        <v>341</v>
      </c>
      <c r="G2674" s="81" t="s">
        <v>342</v>
      </c>
      <c r="H2674" s="81" t="s">
        <v>299</v>
      </c>
      <c r="I2674" s="81" t="s">
        <v>223</v>
      </c>
      <c r="J2674" s="81" t="s">
        <v>223</v>
      </c>
    </row>
    <row r="2675" spans="1:10" x14ac:dyDescent="0.2">
      <c r="A2675" s="79">
        <v>44747</v>
      </c>
      <c r="B2675" s="76">
        <v>44726</v>
      </c>
      <c r="C2675" s="80">
        <v>3</v>
      </c>
      <c r="D2675" s="81" t="s">
        <v>349</v>
      </c>
      <c r="E2675" s="81" t="s">
        <v>223</v>
      </c>
      <c r="F2675" s="81" t="s">
        <v>341</v>
      </c>
      <c r="G2675" s="81" t="s">
        <v>342</v>
      </c>
      <c r="H2675" s="81" t="s">
        <v>299</v>
      </c>
      <c r="I2675" s="81" t="s">
        <v>223</v>
      </c>
      <c r="J2675" s="81" t="s">
        <v>223</v>
      </c>
    </row>
    <row r="2676" spans="1:10" x14ac:dyDescent="0.2">
      <c r="A2676" s="79">
        <v>44747</v>
      </c>
      <c r="B2676" s="76">
        <v>44727</v>
      </c>
      <c r="C2676" s="80">
        <v>8</v>
      </c>
      <c r="D2676" s="81" t="s">
        <v>349</v>
      </c>
      <c r="E2676" s="81" t="s">
        <v>223</v>
      </c>
      <c r="F2676" s="81" t="s">
        <v>341</v>
      </c>
      <c r="G2676" s="81" t="s">
        <v>342</v>
      </c>
      <c r="H2676" s="81" t="s">
        <v>299</v>
      </c>
      <c r="I2676" s="81" t="s">
        <v>223</v>
      </c>
      <c r="J2676" s="81" t="s">
        <v>223</v>
      </c>
    </row>
    <row r="2677" spans="1:10" x14ac:dyDescent="0.2">
      <c r="A2677" s="79">
        <v>44747</v>
      </c>
      <c r="B2677" s="76">
        <v>44728</v>
      </c>
      <c r="C2677" s="80">
        <v>5</v>
      </c>
      <c r="D2677" s="81" t="s">
        <v>349</v>
      </c>
      <c r="E2677" s="81" t="s">
        <v>223</v>
      </c>
      <c r="F2677" s="81" t="s">
        <v>341</v>
      </c>
      <c r="G2677" s="81" t="s">
        <v>342</v>
      </c>
      <c r="H2677" s="81" t="s">
        <v>299</v>
      </c>
      <c r="I2677" s="81" t="s">
        <v>223</v>
      </c>
      <c r="J2677" s="81" t="s">
        <v>223</v>
      </c>
    </row>
    <row r="2678" spans="1:10" x14ac:dyDescent="0.2">
      <c r="A2678" s="79">
        <v>44747</v>
      </c>
      <c r="B2678" s="76">
        <v>44735</v>
      </c>
      <c r="C2678" s="80">
        <v>2</v>
      </c>
      <c r="D2678" s="81" t="s">
        <v>349</v>
      </c>
      <c r="E2678" s="81" t="s">
        <v>223</v>
      </c>
      <c r="F2678" s="81" t="s">
        <v>341</v>
      </c>
      <c r="G2678" s="81" t="s">
        <v>342</v>
      </c>
      <c r="H2678" s="81" t="s">
        <v>299</v>
      </c>
      <c r="I2678" s="81" t="s">
        <v>223</v>
      </c>
      <c r="J2678" s="81" t="s">
        <v>223</v>
      </c>
    </row>
    <row r="2679" spans="1:10" x14ac:dyDescent="0.2">
      <c r="A2679" s="79">
        <v>44747</v>
      </c>
      <c r="B2679" s="76">
        <v>44736</v>
      </c>
      <c r="C2679" s="80">
        <v>3</v>
      </c>
      <c r="D2679" s="81" t="s">
        <v>349</v>
      </c>
      <c r="E2679" s="81" t="s">
        <v>223</v>
      </c>
      <c r="F2679" s="81" t="s">
        <v>341</v>
      </c>
      <c r="G2679" s="81" t="s">
        <v>342</v>
      </c>
      <c r="H2679" s="81" t="s">
        <v>299</v>
      </c>
      <c r="I2679" s="81" t="s">
        <v>223</v>
      </c>
      <c r="J2679" s="81" t="s">
        <v>223</v>
      </c>
    </row>
    <row r="2680" spans="1:10" x14ac:dyDescent="0.2">
      <c r="A2680" s="79">
        <v>44799</v>
      </c>
      <c r="B2680" s="76">
        <v>44774</v>
      </c>
      <c r="C2680" s="80">
        <v>3</v>
      </c>
      <c r="D2680" s="81" t="s">
        <v>359</v>
      </c>
      <c r="E2680" s="81" t="s">
        <v>223</v>
      </c>
      <c r="F2680" s="81" t="s">
        <v>347</v>
      </c>
      <c r="G2680" s="81" t="s">
        <v>348</v>
      </c>
      <c r="H2680" s="81" t="s">
        <v>324</v>
      </c>
      <c r="I2680" s="81" t="s">
        <v>223</v>
      </c>
      <c r="J2680" s="81" t="s">
        <v>223</v>
      </c>
    </row>
    <row r="2681" spans="1:10" x14ac:dyDescent="0.2">
      <c r="A2681" s="79">
        <v>44799</v>
      </c>
      <c r="B2681" s="76">
        <v>44775</v>
      </c>
      <c r="C2681" s="80">
        <v>4</v>
      </c>
      <c r="D2681" s="81" t="s">
        <v>367</v>
      </c>
      <c r="E2681" s="81" t="s">
        <v>223</v>
      </c>
      <c r="F2681" s="81" t="s">
        <v>347</v>
      </c>
      <c r="G2681" s="81" t="s">
        <v>348</v>
      </c>
      <c r="H2681" s="81" t="s">
        <v>324</v>
      </c>
      <c r="I2681" s="81" t="s">
        <v>223</v>
      </c>
      <c r="J2681" s="81" t="s">
        <v>223</v>
      </c>
    </row>
    <row r="2682" spans="1:10" x14ac:dyDescent="0.2">
      <c r="A2682" s="79">
        <v>44799</v>
      </c>
      <c r="B2682" s="76">
        <v>44776</v>
      </c>
      <c r="C2682" s="80">
        <v>4</v>
      </c>
      <c r="D2682" s="81" t="s">
        <v>367</v>
      </c>
      <c r="E2682" s="81" t="s">
        <v>223</v>
      </c>
      <c r="F2682" s="81" t="s">
        <v>347</v>
      </c>
      <c r="G2682" s="81" t="s">
        <v>348</v>
      </c>
      <c r="H2682" s="81" t="s">
        <v>324</v>
      </c>
      <c r="I2682" s="81" t="s">
        <v>223</v>
      </c>
      <c r="J2682" s="81" t="s">
        <v>223</v>
      </c>
    </row>
    <row r="2683" spans="1:10" x14ac:dyDescent="0.2">
      <c r="A2683" s="79">
        <v>44799</v>
      </c>
      <c r="B2683" s="76">
        <v>44777</v>
      </c>
      <c r="C2683" s="80">
        <v>5</v>
      </c>
      <c r="D2683" s="81" t="s">
        <v>367</v>
      </c>
      <c r="E2683" s="81" t="s">
        <v>223</v>
      </c>
      <c r="F2683" s="81" t="s">
        <v>347</v>
      </c>
      <c r="G2683" s="81" t="s">
        <v>348</v>
      </c>
      <c r="H2683" s="81" t="s">
        <v>324</v>
      </c>
      <c r="I2683" s="81" t="s">
        <v>223</v>
      </c>
      <c r="J2683" s="81" t="s">
        <v>223</v>
      </c>
    </row>
    <row r="2684" spans="1:10" x14ac:dyDescent="0.2">
      <c r="A2684" s="79">
        <v>44799</v>
      </c>
      <c r="B2684" s="76">
        <v>44778</v>
      </c>
      <c r="C2684" s="80">
        <v>4</v>
      </c>
      <c r="D2684" s="81" t="s">
        <v>367</v>
      </c>
      <c r="E2684" s="81" t="s">
        <v>223</v>
      </c>
      <c r="F2684" s="81" t="s">
        <v>347</v>
      </c>
      <c r="G2684" s="81" t="s">
        <v>348</v>
      </c>
      <c r="H2684" s="81" t="s">
        <v>324</v>
      </c>
      <c r="I2684" s="81" t="s">
        <v>223</v>
      </c>
      <c r="J2684" s="81" t="s">
        <v>223</v>
      </c>
    </row>
    <row r="2685" spans="1:10" x14ac:dyDescent="0.2">
      <c r="A2685" s="79">
        <v>44799</v>
      </c>
      <c r="B2685" s="76">
        <v>44781</v>
      </c>
      <c r="C2685" s="80">
        <v>5</v>
      </c>
      <c r="D2685" s="81" t="s">
        <v>367</v>
      </c>
      <c r="E2685" s="81" t="s">
        <v>223</v>
      </c>
      <c r="F2685" s="81" t="s">
        <v>347</v>
      </c>
      <c r="G2685" s="81" t="s">
        <v>348</v>
      </c>
      <c r="H2685" s="81" t="s">
        <v>324</v>
      </c>
      <c r="I2685" s="81" t="s">
        <v>223</v>
      </c>
      <c r="J2685" s="81" t="s">
        <v>223</v>
      </c>
    </row>
    <row r="2686" spans="1:10" x14ac:dyDescent="0.2">
      <c r="A2686" s="79">
        <v>44799</v>
      </c>
      <c r="B2686" s="76">
        <v>44782</v>
      </c>
      <c r="C2686" s="80">
        <v>4</v>
      </c>
      <c r="D2686" s="81" t="s">
        <v>367</v>
      </c>
      <c r="E2686" s="81" t="s">
        <v>223</v>
      </c>
      <c r="F2686" s="81" t="s">
        <v>347</v>
      </c>
      <c r="G2686" s="81" t="s">
        <v>348</v>
      </c>
      <c r="H2686" s="81" t="s">
        <v>324</v>
      </c>
      <c r="I2686" s="81" t="s">
        <v>223</v>
      </c>
      <c r="J2686" s="81" t="s">
        <v>223</v>
      </c>
    </row>
    <row r="2687" spans="1:10" x14ac:dyDescent="0.2">
      <c r="A2687" s="79">
        <v>44799</v>
      </c>
      <c r="B2687" s="76">
        <v>44783</v>
      </c>
      <c r="C2687" s="80">
        <v>3</v>
      </c>
      <c r="D2687" s="81" t="s">
        <v>367</v>
      </c>
      <c r="E2687" s="81" t="s">
        <v>223</v>
      </c>
      <c r="F2687" s="81" t="s">
        <v>347</v>
      </c>
      <c r="G2687" s="81" t="s">
        <v>348</v>
      </c>
      <c r="H2687" s="81" t="s">
        <v>324</v>
      </c>
      <c r="I2687" s="81" t="s">
        <v>223</v>
      </c>
      <c r="J2687" s="81" t="s">
        <v>223</v>
      </c>
    </row>
    <row r="2688" spans="1:10" x14ac:dyDescent="0.2">
      <c r="A2688" s="79">
        <v>44799</v>
      </c>
      <c r="B2688" s="76">
        <v>44791</v>
      </c>
      <c r="C2688" s="80">
        <v>3</v>
      </c>
      <c r="D2688" s="81" t="s">
        <v>367</v>
      </c>
      <c r="E2688" s="81" t="s">
        <v>223</v>
      </c>
      <c r="F2688" s="81" t="s">
        <v>347</v>
      </c>
      <c r="G2688" s="81" t="s">
        <v>348</v>
      </c>
      <c r="H2688" s="81" t="s">
        <v>324</v>
      </c>
      <c r="I2688" s="81" t="s">
        <v>223</v>
      </c>
      <c r="J2688" s="81" t="s">
        <v>223</v>
      </c>
    </row>
    <row r="2689" spans="1:10" x14ac:dyDescent="0.2">
      <c r="A2689" s="79">
        <v>44799</v>
      </c>
      <c r="B2689" s="76">
        <v>44792</v>
      </c>
      <c r="C2689" s="80">
        <v>4</v>
      </c>
      <c r="D2689" s="81" t="s">
        <v>367</v>
      </c>
      <c r="E2689" s="81" t="s">
        <v>223</v>
      </c>
      <c r="F2689" s="81" t="s">
        <v>347</v>
      </c>
      <c r="G2689" s="81" t="s">
        <v>348</v>
      </c>
      <c r="H2689" s="81" t="s">
        <v>324</v>
      </c>
      <c r="I2689" s="81" t="s">
        <v>223</v>
      </c>
      <c r="J2689" s="81" t="s">
        <v>223</v>
      </c>
    </row>
    <row r="2690" spans="1:10" x14ac:dyDescent="0.2">
      <c r="A2690" s="79">
        <v>44575</v>
      </c>
      <c r="B2690" s="76">
        <v>44574</v>
      </c>
      <c r="C2690" s="80">
        <v>1.5</v>
      </c>
      <c r="D2690" s="81" t="s">
        <v>350</v>
      </c>
      <c r="E2690" s="81" t="s">
        <v>223</v>
      </c>
      <c r="F2690" s="81" t="s">
        <v>351</v>
      </c>
      <c r="G2690" s="81" t="s">
        <v>352</v>
      </c>
      <c r="H2690" s="81" t="s">
        <v>301</v>
      </c>
      <c r="I2690" s="81" t="s">
        <v>223</v>
      </c>
      <c r="J2690" s="81" t="s">
        <v>223</v>
      </c>
    </row>
    <row r="2691" spans="1:10" x14ac:dyDescent="0.2">
      <c r="A2691" s="79">
        <v>44582</v>
      </c>
      <c r="B2691" s="76">
        <v>44579</v>
      </c>
      <c r="C2691" s="80">
        <v>0.5</v>
      </c>
      <c r="D2691" s="81" t="s">
        <v>350</v>
      </c>
      <c r="E2691" s="81" t="s">
        <v>223</v>
      </c>
      <c r="F2691" s="81" t="s">
        <v>351</v>
      </c>
      <c r="G2691" s="81" t="s">
        <v>352</v>
      </c>
      <c r="H2691" s="81" t="s">
        <v>301</v>
      </c>
      <c r="I2691" s="81" t="s">
        <v>223</v>
      </c>
      <c r="J2691" s="81" t="s">
        <v>223</v>
      </c>
    </row>
    <row r="2692" spans="1:10" x14ac:dyDescent="0.2">
      <c r="A2692" s="79">
        <v>44582</v>
      </c>
      <c r="B2692" s="76">
        <v>44580</v>
      </c>
      <c r="C2692" s="80">
        <v>2</v>
      </c>
      <c r="D2692" s="81" t="s">
        <v>350</v>
      </c>
      <c r="E2692" s="81" t="s">
        <v>223</v>
      </c>
      <c r="F2692" s="81" t="s">
        <v>351</v>
      </c>
      <c r="G2692" s="81" t="s">
        <v>352</v>
      </c>
      <c r="H2692" s="81" t="s">
        <v>301</v>
      </c>
      <c r="I2692" s="81" t="s">
        <v>223</v>
      </c>
      <c r="J2692" s="81" t="s">
        <v>223</v>
      </c>
    </row>
    <row r="2693" spans="1:10" x14ac:dyDescent="0.2">
      <c r="A2693" s="79">
        <v>44589</v>
      </c>
      <c r="B2693" s="76">
        <v>44586</v>
      </c>
      <c r="C2693" s="80">
        <v>2</v>
      </c>
      <c r="D2693" s="81" t="s">
        <v>350</v>
      </c>
      <c r="E2693" s="81" t="s">
        <v>223</v>
      </c>
      <c r="F2693" s="81" t="s">
        <v>351</v>
      </c>
      <c r="G2693" s="81" t="s">
        <v>352</v>
      </c>
      <c r="H2693" s="81" t="s">
        <v>301</v>
      </c>
      <c r="I2693" s="81" t="s">
        <v>223</v>
      </c>
      <c r="J2693" s="81" t="s">
        <v>223</v>
      </c>
    </row>
    <row r="2694" spans="1:10" x14ac:dyDescent="0.2">
      <c r="A2694" s="79">
        <v>44589</v>
      </c>
      <c r="B2694" s="76">
        <v>44587</v>
      </c>
      <c r="C2694" s="80">
        <v>3</v>
      </c>
      <c r="D2694" s="81" t="s">
        <v>350</v>
      </c>
      <c r="E2694" s="81" t="s">
        <v>223</v>
      </c>
      <c r="F2694" s="81" t="s">
        <v>351</v>
      </c>
      <c r="G2694" s="81" t="s">
        <v>352</v>
      </c>
      <c r="H2694" s="81" t="s">
        <v>301</v>
      </c>
      <c r="I2694" s="81" t="s">
        <v>223</v>
      </c>
      <c r="J2694" s="81" t="s">
        <v>223</v>
      </c>
    </row>
    <row r="2695" spans="1:10" x14ac:dyDescent="0.2">
      <c r="A2695" s="79">
        <v>44589</v>
      </c>
      <c r="B2695" s="76">
        <v>44588</v>
      </c>
      <c r="C2695" s="80">
        <v>3</v>
      </c>
      <c r="D2695" s="81" t="s">
        <v>350</v>
      </c>
      <c r="E2695" s="81" t="s">
        <v>223</v>
      </c>
      <c r="F2695" s="81" t="s">
        <v>351</v>
      </c>
      <c r="G2695" s="81" t="s">
        <v>352</v>
      </c>
      <c r="H2695" s="81" t="s">
        <v>301</v>
      </c>
      <c r="I2695" s="81" t="s">
        <v>223</v>
      </c>
      <c r="J2695" s="81" t="s">
        <v>223</v>
      </c>
    </row>
    <row r="2696" spans="1:10" x14ac:dyDescent="0.2">
      <c r="A2696" s="79">
        <v>44589</v>
      </c>
      <c r="B2696" s="76">
        <v>44589</v>
      </c>
      <c r="C2696" s="80">
        <v>4</v>
      </c>
      <c r="D2696" s="81" t="s">
        <v>350</v>
      </c>
      <c r="E2696" s="81" t="s">
        <v>223</v>
      </c>
      <c r="F2696" s="81" t="s">
        <v>351</v>
      </c>
      <c r="G2696" s="81" t="s">
        <v>352</v>
      </c>
      <c r="H2696" s="81" t="s">
        <v>301</v>
      </c>
      <c r="I2696" s="81" t="s">
        <v>223</v>
      </c>
      <c r="J2696" s="81" t="s">
        <v>223</v>
      </c>
    </row>
    <row r="2697" spans="1:10" x14ac:dyDescent="0.2">
      <c r="A2697" s="79">
        <v>44596</v>
      </c>
      <c r="B2697" s="76">
        <v>44594</v>
      </c>
      <c r="C2697" s="80">
        <v>2.5</v>
      </c>
      <c r="D2697" s="81" t="s">
        <v>350</v>
      </c>
      <c r="E2697" s="81" t="s">
        <v>223</v>
      </c>
      <c r="F2697" s="81" t="s">
        <v>351</v>
      </c>
      <c r="G2697" s="81" t="s">
        <v>352</v>
      </c>
      <c r="H2697" s="81" t="s">
        <v>301</v>
      </c>
      <c r="I2697" s="81" t="s">
        <v>223</v>
      </c>
      <c r="J2697" s="81" t="s">
        <v>223</v>
      </c>
    </row>
    <row r="2698" spans="1:10" x14ac:dyDescent="0.2">
      <c r="A2698" s="79">
        <v>44596</v>
      </c>
      <c r="B2698" s="76">
        <v>44596</v>
      </c>
      <c r="C2698" s="80">
        <v>0.5</v>
      </c>
      <c r="D2698" s="81" t="s">
        <v>350</v>
      </c>
      <c r="E2698" s="81" t="s">
        <v>223</v>
      </c>
      <c r="F2698" s="81" t="s">
        <v>351</v>
      </c>
      <c r="G2698" s="81" t="s">
        <v>352</v>
      </c>
      <c r="H2698" s="81" t="s">
        <v>301</v>
      </c>
      <c r="I2698" s="81" t="s">
        <v>223</v>
      </c>
      <c r="J2698" s="81" t="s">
        <v>223</v>
      </c>
    </row>
    <row r="2699" spans="1:10" x14ac:dyDescent="0.2">
      <c r="A2699" s="79">
        <v>44603</v>
      </c>
      <c r="B2699" s="76">
        <v>44599</v>
      </c>
      <c r="C2699" s="80">
        <v>1.5</v>
      </c>
      <c r="D2699" s="81" t="s">
        <v>350</v>
      </c>
      <c r="E2699" s="81" t="s">
        <v>223</v>
      </c>
      <c r="F2699" s="81" t="s">
        <v>351</v>
      </c>
      <c r="G2699" s="81" t="s">
        <v>352</v>
      </c>
      <c r="H2699" s="81" t="s">
        <v>301</v>
      </c>
      <c r="I2699" s="81" t="s">
        <v>223</v>
      </c>
      <c r="J2699" s="81" t="s">
        <v>223</v>
      </c>
    </row>
    <row r="2700" spans="1:10" x14ac:dyDescent="0.2">
      <c r="A2700" s="79">
        <v>44603</v>
      </c>
      <c r="B2700" s="76">
        <v>44600</v>
      </c>
      <c r="C2700" s="80">
        <v>0.5</v>
      </c>
      <c r="D2700" s="81" t="s">
        <v>350</v>
      </c>
      <c r="E2700" s="81" t="s">
        <v>223</v>
      </c>
      <c r="F2700" s="81" t="s">
        <v>351</v>
      </c>
      <c r="G2700" s="81" t="s">
        <v>352</v>
      </c>
      <c r="H2700" s="81" t="s">
        <v>301</v>
      </c>
      <c r="I2700" s="81" t="s">
        <v>223</v>
      </c>
      <c r="J2700" s="81" t="s">
        <v>223</v>
      </c>
    </row>
    <row r="2701" spans="1:10" x14ac:dyDescent="0.2">
      <c r="A2701" s="79">
        <v>44606</v>
      </c>
      <c r="B2701" s="82"/>
      <c r="C2701" s="80">
        <v>-0.5</v>
      </c>
      <c r="D2701" s="81" t="s">
        <v>350</v>
      </c>
      <c r="E2701" s="81" t="s">
        <v>223</v>
      </c>
      <c r="F2701" s="81" t="s">
        <v>351</v>
      </c>
      <c r="G2701" s="81" t="s">
        <v>352</v>
      </c>
      <c r="H2701" s="81" t="s">
        <v>301</v>
      </c>
      <c r="I2701" s="81" t="s">
        <v>223</v>
      </c>
      <c r="J2701" s="81" t="s">
        <v>223</v>
      </c>
    </row>
    <row r="2702" spans="1:10" x14ac:dyDescent="0.2">
      <c r="A2702" s="79">
        <v>44606</v>
      </c>
      <c r="B2702" s="82">
        <v>44600</v>
      </c>
      <c r="C2702" s="80">
        <v>1</v>
      </c>
      <c r="D2702" s="81" t="s">
        <v>350</v>
      </c>
      <c r="E2702" s="81" t="s">
        <v>223</v>
      </c>
      <c r="F2702" s="81" t="s">
        <v>351</v>
      </c>
      <c r="G2702" s="81" t="s">
        <v>352</v>
      </c>
      <c r="H2702" s="81" t="s">
        <v>301</v>
      </c>
      <c r="I2702" s="81" t="s">
        <v>223</v>
      </c>
      <c r="J2702" s="81" t="s">
        <v>223</v>
      </c>
    </row>
    <row r="2703" spans="1:10" x14ac:dyDescent="0.2">
      <c r="A2703" s="79">
        <v>44603</v>
      </c>
      <c r="B2703" s="76">
        <v>44601</v>
      </c>
      <c r="C2703" s="80">
        <v>0.5</v>
      </c>
      <c r="D2703" s="81" t="s">
        <v>350</v>
      </c>
      <c r="E2703" s="81" t="s">
        <v>223</v>
      </c>
      <c r="F2703" s="81" t="s">
        <v>351</v>
      </c>
      <c r="G2703" s="81" t="s">
        <v>352</v>
      </c>
      <c r="H2703" s="81" t="s">
        <v>301</v>
      </c>
      <c r="I2703" s="81" t="s">
        <v>223</v>
      </c>
      <c r="J2703" s="81" t="s">
        <v>223</v>
      </c>
    </row>
    <row r="2704" spans="1:10" x14ac:dyDescent="0.2">
      <c r="A2704" s="79">
        <v>44603</v>
      </c>
      <c r="B2704" s="76">
        <v>44602</v>
      </c>
      <c r="C2704" s="80">
        <v>1</v>
      </c>
      <c r="D2704" s="81" t="s">
        <v>350</v>
      </c>
      <c r="E2704" s="81" t="s">
        <v>223</v>
      </c>
      <c r="F2704" s="81" t="s">
        <v>351</v>
      </c>
      <c r="G2704" s="81" t="s">
        <v>352</v>
      </c>
      <c r="H2704" s="81" t="s">
        <v>301</v>
      </c>
      <c r="I2704" s="81" t="s">
        <v>223</v>
      </c>
      <c r="J2704" s="81" t="s">
        <v>223</v>
      </c>
    </row>
    <row r="2705" spans="1:10" x14ac:dyDescent="0.2">
      <c r="A2705" s="79">
        <v>44603</v>
      </c>
      <c r="B2705" s="76">
        <v>44603</v>
      </c>
      <c r="C2705" s="80">
        <v>3</v>
      </c>
      <c r="D2705" s="81" t="s">
        <v>350</v>
      </c>
      <c r="E2705" s="81" t="s">
        <v>223</v>
      </c>
      <c r="F2705" s="81" t="s">
        <v>351</v>
      </c>
      <c r="G2705" s="81" t="s">
        <v>352</v>
      </c>
      <c r="H2705" s="81" t="s">
        <v>301</v>
      </c>
      <c r="I2705" s="81" t="s">
        <v>223</v>
      </c>
      <c r="J2705" s="81" t="s">
        <v>223</v>
      </c>
    </row>
    <row r="2706" spans="1:10" x14ac:dyDescent="0.2">
      <c r="A2706" s="79">
        <v>44609</v>
      </c>
      <c r="B2706" s="76">
        <v>44606</v>
      </c>
      <c r="C2706" s="80">
        <v>0.5</v>
      </c>
      <c r="D2706" s="81" t="s">
        <v>350</v>
      </c>
      <c r="E2706" s="81" t="s">
        <v>223</v>
      </c>
      <c r="F2706" s="81" t="s">
        <v>351</v>
      </c>
      <c r="G2706" s="81" t="s">
        <v>352</v>
      </c>
      <c r="H2706" s="81" t="s">
        <v>301</v>
      </c>
      <c r="I2706" s="81" t="s">
        <v>223</v>
      </c>
      <c r="J2706" s="81" t="s">
        <v>223</v>
      </c>
    </row>
    <row r="2707" spans="1:10" x14ac:dyDescent="0.2">
      <c r="A2707" s="79">
        <v>44609</v>
      </c>
      <c r="B2707" s="76">
        <v>44607</v>
      </c>
      <c r="C2707" s="80">
        <v>0.5</v>
      </c>
      <c r="D2707" s="81" t="s">
        <v>350</v>
      </c>
      <c r="E2707" s="81" t="s">
        <v>223</v>
      </c>
      <c r="F2707" s="81" t="s">
        <v>351</v>
      </c>
      <c r="G2707" s="81" t="s">
        <v>352</v>
      </c>
      <c r="H2707" s="81" t="s">
        <v>301</v>
      </c>
      <c r="I2707" s="81" t="s">
        <v>223</v>
      </c>
      <c r="J2707" s="81" t="s">
        <v>223</v>
      </c>
    </row>
    <row r="2708" spans="1:10" x14ac:dyDescent="0.2">
      <c r="A2708" s="79">
        <v>44609</v>
      </c>
      <c r="B2708" s="76">
        <v>44608</v>
      </c>
      <c r="C2708" s="80">
        <v>3</v>
      </c>
      <c r="D2708" s="81" t="s">
        <v>350</v>
      </c>
      <c r="E2708" s="81" t="s">
        <v>223</v>
      </c>
      <c r="F2708" s="81" t="s">
        <v>351</v>
      </c>
      <c r="G2708" s="81" t="s">
        <v>352</v>
      </c>
      <c r="H2708" s="81" t="s">
        <v>301</v>
      </c>
      <c r="I2708" s="81" t="s">
        <v>223</v>
      </c>
      <c r="J2708" s="81" t="s">
        <v>223</v>
      </c>
    </row>
    <row r="2709" spans="1:10" x14ac:dyDescent="0.2">
      <c r="A2709" s="79">
        <v>44609</v>
      </c>
      <c r="B2709" s="76">
        <v>44609</v>
      </c>
      <c r="C2709" s="80">
        <v>2</v>
      </c>
      <c r="D2709" s="81" t="s">
        <v>350</v>
      </c>
      <c r="E2709" s="81" t="s">
        <v>223</v>
      </c>
      <c r="F2709" s="81" t="s">
        <v>351</v>
      </c>
      <c r="G2709" s="81" t="s">
        <v>352</v>
      </c>
      <c r="H2709" s="81" t="s">
        <v>301</v>
      </c>
      <c r="I2709" s="81" t="s">
        <v>223</v>
      </c>
      <c r="J2709" s="81" t="s">
        <v>223</v>
      </c>
    </row>
    <row r="2710" spans="1:10" x14ac:dyDescent="0.2">
      <c r="A2710" s="79">
        <v>44610</v>
      </c>
      <c r="B2710" s="76">
        <v>44610</v>
      </c>
      <c r="C2710" s="80">
        <v>1</v>
      </c>
      <c r="D2710" s="81" t="s">
        <v>350</v>
      </c>
      <c r="E2710" s="81" t="s">
        <v>223</v>
      </c>
      <c r="F2710" s="81" t="s">
        <v>351</v>
      </c>
      <c r="G2710" s="81" t="s">
        <v>352</v>
      </c>
      <c r="H2710" s="81" t="s">
        <v>301</v>
      </c>
      <c r="I2710" s="81" t="s">
        <v>223</v>
      </c>
      <c r="J2710" s="81" t="s">
        <v>223</v>
      </c>
    </row>
    <row r="2711" spans="1:10" x14ac:dyDescent="0.2">
      <c r="A2711" s="79">
        <v>44614</v>
      </c>
      <c r="B2711" s="76">
        <v>44613</v>
      </c>
      <c r="C2711" s="80">
        <v>1</v>
      </c>
      <c r="D2711" s="81" t="s">
        <v>350</v>
      </c>
      <c r="E2711" s="81" t="s">
        <v>223</v>
      </c>
      <c r="F2711" s="81" t="s">
        <v>351</v>
      </c>
      <c r="G2711" s="81" t="s">
        <v>352</v>
      </c>
      <c r="H2711" s="81" t="s">
        <v>301</v>
      </c>
      <c r="I2711" s="81" t="s">
        <v>223</v>
      </c>
      <c r="J2711" s="81" t="s">
        <v>223</v>
      </c>
    </row>
    <row r="2712" spans="1:10" x14ac:dyDescent="0.2">
      <c r="A2712" s="79">
        <v>44614</v>
      </c>
      <c r="B2712" s="76">
        <v>44614</v>
      </c>
      <c r="C2712" s="80">
        <v>0.5</v>
      </c>
      <c r="D2712" s="81" t="s">
        <v>350</v>
      </c>
      <c r="E2712" s="81" t="s">
        <v>223</v>
      </c>
      <c r="F2712" s="81" t="s">
        <v>351</v>
      </c>
      <c r="G2712" s="81" t="s">
        <v>352</v>
      </c>
      <c r="H2712" s="81" t="s">
        <v>301</v>
      </c>
      <c r="I2712" s="81" t="s">
        <v>223</v>
      </c>
      <c r="J2712" s="81" t="s">
        <v>223</v>
      </c>
    </row>
    <row r="2713" spans="1:10" x14ac:dyDescent="0.2">
      <c r="A2713" s="79">
        <v>44620</v>
      </c>
      <c r="B2713" s="76">
        <v>44615</v>
      </c>
      <c r="C2713" s="80">
        <v>0.5</v>
      </c>
      <c r="D2713" s="81" t="s">
        <v>350</v>
      </c>
      <c r="E2713" s="81" t="s">
        <v>223</v>
      </c>
      <c r="F2713" s="81" t="s">
        <v>351</v>
      </c>
      <c r="G2713" s="81" t="s">
        <v>352</v>
      </c>
      <c r="H2713" s="81" t="s">
        <v>301</v>
      </c>
      <c r="I2713" s="81" t="s">
        <v>223</v>
      </c>
      <c r="J2713" s="81" t="s">
        <v>223</v>
      </c>
    </row>
    <row r="2714" spans="1:10" x14ac:dyDescent="0.2">
      <c r="A2714" s="79">
        <v>44620</v>
      </c>
      <c r="B2714" s="76">
        <v>44620</v>
      </c>
      <c r="C2714" s="80">
        <v>1</v>
      </c>
      <c r="D2714" s="81" t="s">
        <v>350</v>
      </c>
      <c r="E2714" s="81" t="s">
        <v>223</v>
      </c>
      <c r="F2714" s="81" t="s">
        <v>351</v>
      </c>
      <c r="G2714" s="81" t="s">
        <v>352</v>
      </c>
      <c r="H2714" s="81" t="s">
        <v>301</v>
      </c>
      <c r="I2714" s="81" t="s">
        <v>223</v>
      </c>
      <c r="J2714" s="81" t="s">
        <v>223</v>
      </c>
    </row>
    <row r="2715" spans="1:10" x14ac:dyDescent="0.2">
      <c r="A2715" s="79">
        <v>44622</v>
      </c>
      <c r="B2715" s="76">
        <v>44621</v>
      </c>
      <c r="C2715" s="80">
        <v>0.5</v>
      </c>
      <c r="D2715" s="81" t="s">
        <v>350</v>
      </c>
      <c r="E2715" s="81" t="s">
        <v>223</v>
      </c>
      <c r="F2715" s="81" t="s">
        <v>351</v>
      </c>
      <c r="G2715" s="81" t="s">
        <v>352</v>
      </c>
      <c r="H2715" s="81" t="s">
        <v>301</v>
      </c>
      <c r="I2715" s="81" t="s">
        <v>223</v>
      </c>
      <c r="J2715" s="81" t="s">
        <v>223</v>
      </c>
    </row>
    <row r="2716" spans="1:10" x14ac:dyDescent="0.2">
      <c r="A2716" s="79">
        <v>44623</v>
      </c>
      <c r="B2716" s="76">
        <v>44623</v>
      </c>
      <c r="C2716" s="80">
        <v>0.5</v>
      </c>
      <c r="D2716" s="81" t="s">
        <v>350</v>
      </c>
      <c r="E2716" s="81" t="s">
        <v>223</v>
      </c>
      <c r="F2716" s="81" t="s">
        <v>351</v>
      </c>
      <c r="G2716" s="81" t="s">
        <v>352</v>
      </c>
      <c r="H2716" s="81" t="s">
        <v>301</v>
      </c>
      <c r="I2716" s="81" t="s">
        <v>223</v>
      </c>
      <c r="J2716" s="81" t="s">
        <v>223</v>
      </c>
    </row>
    <row r="2717" spans="1:10" x14ac:dyDescent="0.2">
      <c r="A2717" s="79">
        <v>44624</v>
      </c>
      <c r="B2717" s="76">
        <v>44624</v>
      </c>
      <c r="C2717" s="80">
        <v>1.5</v>
      </c>
      <c r="D2717" s="81" t="s">
        <v>350</v>
      </c>
      <c r="E2717" s="81" t="s">
        <v>223</v>
      </c>
      <c r="F2717" s="81" t="s">
        <v>351</v>
      </c>
      <c r="G2717" s="81" t="s">
        <v>352</v>
      </c>
      <c r="H2717" s="81" t="s">
        <v>301</v>
      </c>
      <c r="I2717" s="81" t="s">
        <v>223</v>
      </c>
      <c r="J2717" s="81" t="s">
        <v>223</v>
      </c>
    </row>
    <row r="2718" spans="1:10" x14ac:dyDescent="0.2">
      <c r="A2718" s="79">
        <v>44634</v>
      </c>
      <c r="B2718" s="76">
        <v>44627</v>
      </c>
      <c r="C2718" s="80">
        <v>1.5</v>
      </c>
      <c r="D2718" s="81" t="s">
        <v>350</v>
      </c>
      <c r="E2718" s="81" t="s">
        <v>223</v>
      </c>
      <c r="F2718" s="81" t="s">
        <v>351</v>
      </c>
      <c r="G2718" s="81" t="s">
        <v>352</v>
      </c>
      <c r="H2718" s="81" t="s">
        <v>301</v>
      </c>
      <c r="I2718" s="81" t="s">
        <v>223</v>
      </c>
      <c r="J2718" s="81" t="s">
        <v>223</v>
      </c>
    </row>
    <row r="2719" spans="1:10" x14ac:dyDescent="0.2">
      <c r="A2719" s="79">
        <v>44634</v>
      </c>
      <c r="B2719" s="76">
        <v>44628</v>
      </c>
      <c r="C2719" s="80">
        <v>2</v>
      </c>
      <c r="D2719" s="81" t="s">
        <v>350</v>
      </c>
      <c r="E2719" s="81" t="s">
        <v>223</v>
      </c>
      <c r="F2719" s="81" t="s">
        <v>351</v>
      </c>
      <c r="G2719" s="81" t="s">
        <v>352</v>
      </c>
      <c r="H2719" s="81" t="s">
        <v>301</v>
      </c>
      <c r="I2719" s="81" t="s">
        <v>223</v>
      </c>
      <c r="J2719" s="81" t="s">
        <v>223</v>
      </c>
    </row>
    <row r="2720" spans="1:10" x14ac:dyDescent="0.2">
      <c r="A2720" s="79">
        <v>44634</v>
      </c>
      <c r="B2720" s="76">
        <v>44629</v>
      </c>
      <c r="C2720" s="80">
        <v>2</v>
      </c>
      <c r="D2720" s="81" t="s">
        <v>350</v>
      </c>
      <c r="E2720" s="81" t="s">
        <v>223</v>
      </c>
      <c r="F2720" s="81" t="s">
        <v>351</v>
      </c>
      <c r="G2720" s="81" t="s">
        <v>352</v>
      </c>
      <c r="H2720" s="81" t="s">
        <v>301</v>
      </c>
      <c r="I2720" s="81" t="s">
        <v>223</v>
      </c>
      <c r="J2720" s="81" t="s">
        <v>223</v>
      </c>
    </row>
    <row r="2721" spans="1:10" x14ac:dyDescent="0.2">
      <c r="A2721" s="79">
        <v>44634</v>
      </c>
      <c r="B2721" s="76">
        <v>44630</v>
      </c>
      <c r="C2721" s="80">
        <v>1</v>
      </c>
      <c r="D2721" s="81" t="s">
        <v>350</v>
      </c>
      <c r="E2721" s="81" t="s">
        <v>223</v>
      </c>
      <c r="F2721" s="81" t="s">
        <v>351</v>
      </c>
      <c r="G2721" s="81" t="s">
        <v>352</v>
      </c>
      <c r="H2721" s="81" t="s">
        <v>301</v>
      </c>
      <c r="I2721" s="81" t="s">
        <v>223</v>
      </c>
      <c r="J2721" s="81" t="s">
        <v>223</v>
      </c>
    </row>
    <row r="2722" spans="1:10" x14ac:dyDescent="0.2">
      <c r="A2722" s="79">
        <v>44634</v>
      </c>
      <c r="B2722" s="76">
        <v>44631</v>
      </c>
      <c r="C2722" s="80">
        <v>1</v>
      </c>
      <c r="D2722" s="81" t="s">
        <v>350</v>
      </c>
      <c r="E2722" s="81" t="s">
        <v>223</v>
      </c>
      <c r="F2722" s="81" t="s">
        <v>351</v>
      </c>
      <c r="G2722" s="81" t="s">
        <v>352</v>
      </c>
      <c r="H2722" s="81" t="s">
        <v>301</v>
      </c>
      <c r="I2722" s="81" t="s">
        <v>223</v>
      </c>
      <c r="J2722" s="81" t="s">
        <v>223</v>
      </c>
    </row>
    <row r="2723" spans="1:10" x14ac:dyDescent="0.2">
      <c r="A2723" s="79">
        <v>44637</v>
      </c>
      <c r="B2723" s="76">
        <v>44634</v>
      </c>
      <c r="C2723" s="80">
        <v>1</v>
      </c>
      <c r="D2723" s="81" t="s">
        <v>350</v>
      </c>
      <c r="E2723" s="81" t="s">
        <v>223</v>
      </c>
      <c r="F2723" s="81" t="s">
        <v>351</v>
      </c>
      <c r="G2723" s="81" t="s">
        <v>352</v>
      </c>
      <c r="H2723" s="81" t="s">
        <v>301</v>
      </c>
      <c r="I2723" s="81" t="s">
        <v>223</v>
      </c>
      <c r="J2723" s="81" t="s">
        <v>223</v>
      </c>
    </row>
    <row r="2724" spans="1:10" x14ac:dyDescent="0.2">
      <c r="A2724" s="79">
        <v>44637</v>
      </c>
      <c r="B2724" s="76">
        <v>44635</v>
      </c>
      <c r="C2724" s="80">
        <v>2</v>
      </c>
      <c r="D2724" s="81" t="s">
        <v>350</v>
      </c>
      <c r="E2724" s="81" t="s">
        <v>223</v>
      </c>
      <c r="F2724" s="81" t="s">
        <v>351</v>
      </c>
      <c r="G2724" s="81" t="s">
        <v>352</v>
      </c>
      <c r="H2724" s="81" t="s">
        <v>301</v>
      </c>
      <c r="I2724" s="81" t="s">
        <v>223</v>
      </c>
      <c r="J2724" s="81" t="s">
        <v>223</v>
      </c>
    </row>
    <row r="2725" spans="1:10" x14ac:dyDescent="0.2">
      <c r="A2725" s="79">
        <v>44637</v>
      </c>
      <c r="B2725" s="76">
        <v>44636</v>
      </c>
      <c r="C2725" s="80">
        <v>1</v>
      </c>
      <c r="D2725" s="81" t="s">
        <v>350</v>
      </c>
      <c r="E2725" s="81" t="s">
        <v>223</v>
      </c>
      <c r="F2725" s="81" t="s">
        <v>351</v>
      </c>
      <c r="G2725" s="81" t="s">
        <v>352</v>
      </c>
      <c r="H2725" s="81" t="s">
        <v>301</v>
      </c>
      <c r="I2725" s="81" t="s">
        <v>223</v>
      </c>
      <c r="J2725" s="81" t="s">
        <v>223</v>
      </c>
    </row>
    <row r="2726" spans="1:10" x14ac:dyDescent="0.2">
      <c r="A2726" s="79">
        <v>44638</v>
      </c>
      <c r="B2726" s="76">
        <v>44637</v>
      </c>
      <c r="C2726" s="80">
        <v>2.5</v>
      </c>
      <c r="D2726" s="81" t="s">
        <v>350</v>
      </c>
      <c r="E2726" s="81" t="s">
        <v>223</v>
      </c>
      <c r="F2726" s="81" t="s">
        <v>351</v>
      </c>
      <c r="G2726" s="81" t="s">
        <v>352</v>
      </c>
      <c r="H2726" s="81" t="s">
        <v>301</v>
      </c>
      <c r="I2726" s="81" t="s">
        <v>223</v>
      </c>
      <c r="J2726" s="81" t="s">
        <v>223</v>
      </c>
    </row>
    <row r="2727" spans="1:10" x14ac:dyDescent="0.2">
      <c r="A2727" s="79">
        <v>44643</v>
      </c>
      <c r="B2727" s="76">
        <v>44642</v>
      </c>
      <c r="C2727" s="80">
        <v>2</v>
      </c>
      <c r="D2727" s="81" t="s">
        <v>350</v>
      </c>
      <c r="E2727" s="81" t="s">
        <v>223</v>
      </c>
      <c r="F2727" s="81" t="s">
        <v>351</v>
      </c>
      <c r="G2727" s="81" t="s">
        <v>352</v>
      </c>
      <c r="H2727" s="81" t="s">
        <v>301</v>
      </c>
      <c r="I2727" s="81" t="s">
        <v>223</v>
      </c>
      <c r="J2727" s="81" t="s">
        <v>223</v>
      </c>
    </row>
    <row r="2728" spans="1:10" x14ac:dyDescent="0.2">
      <c r="A2728" s="79">
        <v>44645</v>
      </c>
      <c r="B2728" s="76">
        <v>44643</v>
      </c>
      <c r="C2728" s="80">
        <v>1</v>
      </c>
      <c r="D2728" s="81" t="s">
        <v>350</v>
      </c>
      <c r="E2728" s="81" t="s">
        <v>223</v>
      </c>
      <c r="F2728" s="81" t="s">
        <v>351</v>
      </c>
      <c r="G2728" s="81" t="s">
        <v>352</v>
      </c>
      <c r="H2728" s="81" t="s">
        <v>301</v>
      </c>
      <c r="I2728" s="81" t="s">
        <v>223</v>
      </c>
      <c r="J2728" s="81" t="s">
        <v>223</v>
      </c>
    </row>
    <row r="2729" spans="1:10" x14ac:dyDescent="0.2">
      <c r="A2729" s="79">
        <v>44645</v>
      </c>
      <c r="B2729" s="76">
        <v>44644</v>
      </c>
      <c r="C2729" s="80">
        <v>1</v>
      </c>
      <c r="D2729" s="81" t="s">
        <v>350</v>
      </c>
      <c r="E2729" s="81" t="s">
        <v>223</v>
      </c>
      <c r="F2729" s="81" t="s">
        <v>351</v>
      </c>
      <c r="G2729" s="81" t="s">
        <v>352</v>
      </c>
      <c r="H2729" s="81" t="s">
        <v>301</v>
      </c>
      <c r="I2729" s="81" t="s">
        <v>223</v>
      </c>
      <c r="J2729" s="81" t="s">
        <v>223</v>
      </c>
    </row>
    <row r="2730" spans="1:10" x14ac:dyDescent="0.2">
      <c r="A2730" s="79">
        <v>44645</v>
      </c>
      <c r="B2730" s="76">
        <v>44645</v>
      </c>
      <c r="C2730" s="80">
        <v>1</v>
      </c>
      <c r="D2730" s="81" t="s">
        <v>350</v>
      </c>
      <c r="E2730" s="81" t="s">
        <v>223</v>
      </c>
      <c r="F2730" s="81" t="s">
        <v>351</v>
      </c>
      <c r="G2730" s="81" t="s">
        <v>352</v>
      </c>
      <c r="H2730" s="81" t="s">
        <v>301</v>
      </c>
      <c r="I2730" s="81" t="s">
        <v>223</v>
      </c>
      <c r="J2730" s="81" t="s">
        <v>223</v>
      </c>
    </row>
    <row r="2731" spans="1:10" x14ac:dyDescent="0.2">
      <c r="A2731" s="79">
        <v>44659</v>
      </c>
      <c r="B2731" s="76">
        <v>44648</v>
      </c>
      <c r="C2731" s="80">
        <v>1</v>
      </c>
      <c r="D2731" s="81" t="s">
        <v>350</v>
      </c>
      <c r="E2731" s="81" t="s">
        <v>223</v>
      </c>
      <c r="F2731" s="81" t="s">
        <v>351</v>
      </c>
      <c r="G2731" s="81" t="s">
        <v>352</v>
      </c>
      <c r="H2731" s="81" t="s">
        <v>301</v>
      </c>
      <c r="I2731" s="81" t="s">
        <v>223</v>
      </c>
      <c r="J2731" s="81" t="s">
        <v>223</v>
      </c>
    </row>
    <row r="2732" spans="1:10" x14ac:dyDescent="0.2">
      <c r="A2732" s="79">
        <v>44659</v>
      </c>
      <c r="B2732" s="76">
        <v>44651</v>
      </c>
      <c r="C2732" s="80">
        <v>0.5</v>
      </c>
      <c r="D2732" s="81" t="s">
        <v>350</v>
      </c>
      <c r="E2732" s="81" t="s">
        <v>223</v>
      </c>
      <c r="F2732" s="81" t="s">
        <v>351</v>
      </c>
      <c r="G2732" s="81" t="s">
        <v>352</v>
      </c>
      <c r="H2732" s="81" t="s">
        <v>301</v>
      </c>
      <c r="I2732" s="81" t="s">
        <v>223</v>
      </c>
      <c r="J2732" s="81" t="s">
        <v>223</v>
      </c>
    </row>
    <row r="2733" spans="1:10" x14ac:dyDescent="0.2">
      <c r="A2733" s="79">
        <v>44659</v>
      </c>
      <c r="B2733" s="76">
        <v>44652</v>
      </c>
      <c r="C2733" s="80">
        <v>3</v>
      </c>
      <c r="D2733" s="81" t="s">
        <v>350</v>
      </c>
      <c r="E2733" s="81" t="s">
        <v>223</v>
      </c>
      <c r="F2733" s="81" t="s">
        <v>351</v>
      </c>
      <c r="G2733" s="81" t="s">
        <v>352</v>
      </c>
      <c r="H2733" s="81" t="s">
        <v>301</v>
      </c>
      <c r="I2733" s="81" t="s">
        <v>223</v>
      </c>
      <c r="J2733" s="81" t="s">
        <v>223</v>
      </c>
    </row>
    <row r="2734" spans="1:10" x14ac:dyDescent="0.2">
      <c r="A2734" s="79">
        <v>44659</v>
      </c>
      <c r="B2734" s="76">
        <v>44655</v>
      </c>
      <c r="C2734" s="80">
        <v>1</v>
      </c>
      <c r="D2734" s="81" t="s">
        <v>350</v>
      </c>
      <c r="E2734" s="81" t="s">
        <v>223</v>
      </c>
      <c r="F2734" s="81" t="s">
        <v>351</v>
      </c>
      <c r="G2734" s="81" t="s">
        <v>352</v>
      </c>
      <c r="H2734" s="81" t="s">
        <v>301</v>
      </c>
      <c r="I2734" s="81" t="s">
        <v>223</v>
      </c>
      <c r="J2734" s="81" t="s">
        <v>223</v>
      </c>
    </row>
    <row r="2735" spans="1:10" x14ac:dyDescent="0.2">
      <c r="A2735" s="79">
        <v>44659</v>
      </c>
      <c r="B2735" s="76">
        <v>44656</v>
      </c>
      <c r="C2735" s="80">
        <v>0.5</v>
      </c>
      <c r="D2735" s="81" t="s">
        <v>350</v>
      </c>
      <c r="E2735" s="81" t="s">
        <v>223</v>
      </c>
      <c r="F2735" s="81" t="s">
        <v>351</v>
      </c>
      <c r="G2735" s="81" t="s">
        <v>352</v>
      </c>
      <c r="H2735" s="81" t="s">
        <v>301</v>
      </c>
      <c r="I2735" s="81" t="s">
        <v>223</v>
      </c>
      <c r="J2735" s="81" t="s">
        <v>223</v>
      </c>
    </row>
    <row r="2736" spans="1:10" x14ac:dyDescent="0.2">
      <c r="A2736" s="79">
        <v>44659</v>
      </c>
      <c r="B2736" s="76">
        <v>44657</v>
      </c>
      <c r="C2736" s="80">
        <v>1</v>
      </c>
      <c r="D2736" s="81" t="s">
        <v>350</v>
      </c>
      <c r="E2736" s="81" t="s">
        <v>223</v>
      </c>
      <c r="F2736" s="81" t="s">
        <v>351</v>
      </c>
      <c r="G2736" s="81" t="s">
        <v>352</v>
      </c>
      <c r="H2736" s="81" t="s">
        <v>301</v>
      </c>
      <c r="I2736" s="81" t="s">
        <v>223</v>
      </c>
      <c r="J2736" s="81" t="s">
        <v>223</v>
      </c>
    </row>
    <row r="2737" spans="1:10" x14ac:dyDescent="0.2">
      <c r="A2737" s="79">
        <v>44659</v>
      </c>
      <c r="B2737" s="76">
        <v>44658</v>
      </c>
      <c r="C2737" s="80">
        <v>0.5</v>
      </c>
      <c r="D2737" s="81" t="s">
        <v>350</v>
      </c>
      <c r="E2737" s="81" t="s">
        <v>223</v>
      </c>
      <c r="F2737" s="81" t="s">
        <v>351</v>
      </c>
      <c r="G2737" s="81" t="s">
        <v>352</v>
      </c>
      <c r="H2737" s="81" t="s">
        <v>301</v>
      </c>
      <c r="I2737" s="81" t="s">
        <v>223</v>
      </c>
      <c r="J2737" s="81" t="s">
        <v>223</v>
      </c>
    </row>
    <row r="2738" spans="1:10" x14ac:dyDescent="0.2">
      <c r="A2738" s="79">
        <v>44673</v>
      </c>
      <c r="B2738" s="76">
        <v>44662</v>
      </c>
      <c r="C2738" s="80">
        <v>0.5</v>
      </c>
      <c r="D2738" s="81" t="s">
        <v>350</v>
      </c>
      <c r="E2738" s="81" t="s">
        <v>223</v>
      </c>
      <c r="F2738" s="81" t="s">
        <v>351</v>
      </c>
      <c r="G2738" s="81" t="s">
        <v>352</v>
      </c>
      <c r="H2738" s="81" t="s">
        <v>301</v>
      </c>
      <c r="I2738" s="81" t="s">
        <v>223</v>
      </c>
      <c r="J2738" s="81" t="s">
        <v>223</v>
      </c>
    </row>
    <row r="2739" spans="1:10" x14ac:dyDescent="0.2">
      <c r="A2739" s="79">
        <v>44673</v>
      </c>
      <c r="B2739" s="76">
        <v>44665</v>
      </c>
      <c r="C2739" s="80">
        <v>0.5</v>
      </c>
      <c r="D2739" s="81" t="s">
        <v>350</v>
      </c>
      <c r="E2739" s="81" t="s">
        <v>223</v>
      </c>
      <c r="F2739" s="81" t="s">
        <v>351</v>
      </c>
      <c r="G2739" s="81" t="s">
        <v>352</v>
      </c>
      <c r="H2739" s="81" t="s">
        <v>301</v>
      </c>
      <c r="I2739" s="81" t="s">
        <v>223</v>
      </c>
      <c r="J2739" s="81" t="s">
        <v>223</v>
      </c>
    </row>
    <row r="2740" spans="1:10" x14ac:dyDescent="0.2">
      <c r="A2740" s="79">
        <v>44673</v>
      </c>
      <c r="B2740" s="76">
        <v>44669</v>
      </c>
      <c r="C2740" s="80">
        <v>2</v>
      </c>
      <c r="D2740" s="81" t="s">
        <v>350</v>
      </c>
      <c r="E2740" s="81" t="s">
        <v>223</v>
      </c>
      <c r="F2740" s="81" t="s">
        <v>351</v>
      </c>
      <c r="G2740" s="81" t="s">
        <v>352</v>
      </c>
      <c r="H2740" s="81" t="s">
        <v>301</v>
      </c>
      <c r="I2740" s="81" t="s">
        <v>223</v>
      </c>
      <c r="J2740" s="81" t="s">
        <v>223</v>
      </c>
    </row>
    <row r="2741" spans="1:10" x14ac:dyDescent="0.2">
      <c r="A2741" s="79">
        <v>44673</v>
      </c>
      <c r="B2741" s="76">
        <v>44670</v>
      </c>
      <c r="C2741" s="80">
        <v>2</v>
      </c>
      <c r="D2741" s="81" t="s">
        <v>350</v>
      </c>
      <c r="E2741" s="81" t="s">
        <v>223</v>
      </c>
      <c r="F2741" s="81" t="s">
        <v>351</v>
      </c>
      <c r="G2741" s="81" t="s">
        <v>352</v>
      </c>
      <c r="H2741" s="81" t="s">
        <v>301</v>
      </c>
      <c r="I2741" s="81" t="s">
        <v>223</v>
      </c>
      <c r="J2741" s="81" t="s">
        <v>223</v>
      </c>
    </row>
    <row r="2742" spans="1:10" x14ac:dyDescent="0.2">
      <c r="A2742" s="79">
        <v>44673</v>
      </c>
      <c r="B2742" s="76">
        <v>44671</v>
      </c>
      <c r="C2742" s="80">
        <v>1</v>
      </c>
      <c r="D2742" s="81" t="s">
        <v>350</v>
      </c>
      <c r="E2742" s="81" t="s">
        <v>223</v>
      </c>
      <c r="F2742" s="81" t="s">
        <v>351</v>
      </c>
      <c r="G2742" s="81" t="s">
        <v>352</v>
      </c>
      <c r="H2742" s="81" t="s">
        <v>301</v>
      </c>
      <c r="I2742" s="81" t="s">
        <v>223</v>
      </c>
      <c r="J2742" s="81" t="s">
        <v>223</v>
      </c>
    </row>
    <row r="2743" spans="1:10" x14ac:dyDescent="0.2">
      <c r="A2743" s="79">
        <v>44673</v>
      </c>
      <c r="B2743" s="76">
        <v>44672</v>
      </c>
      <c r="C2743" s="80">
        <v>1</v>
      </c>
      <c r="D2743" s="81" t="s">
        <v>350</v>
      </c>
      <c r="E2743" s="81" t="s">
        <v>223</v>
      </c>
      <c r="F2743" s="81" t="s">
        <v>351</v>
      </c>
      <c r="G2743" s="81" t="s">
        <v>352</v>
      </c>
      <c r="H2743" s="81" t="s">
        <v>301</v>
      </c>
      <c r="I2743" s="81" t="s">
        <v>223</v>
      </c>
      <c r="J2743" s="81" t="s">
        <v>223</v>
      </c>
    </row>
    <row r="2744" spans="1:10" x14ac:dyDescent="0.2">
      <c r="A2744" s="79">
        <v>44673</v>
      </c>
      <c r="B2744" s="76">
        <v>44673</v>
      </c>
      <c r="C2744" s="80">
        <v>1</v>
      </c>
      <c r="D2744" s="81" t="s">
        <v>350</v>
      </c>
      <c r="E2744" s="81" t="s">
        <v>223</v>
      </c>
      <c r="F2744" s="81" t="s">
        <v>351</v>
      </c>
      <c r="G2744" s="81" t="s">
        <v>352</v>
      </c>
      <c r="H2744" s="81" t="s">
        <v>301</v>
      </c>
      <c r="I2744" s="81" t="s">
        <v>223</v>
      </c>
      <c r="J2744" s="81" t="s">
        <v>223</v>
      </c>
    </row>
    <row r="2745" spans="1:10" x14ac:dyDescent="0.2">
      <c r="A2745" s="79">
        <v>44687</v>
      </c>
      <c r="B2745" s="76">
        <v>44676</v>
      </c>
      <c r="C2745" s="80">
        <v>2</v>
      </c>
      <c r="D2745" s="81" t="s">
        <v>350</v>
      </c>
      <c r="E2745" s="81" t="s">
        <v>223</v>
      </c>
      <c r="F2745" s="81" t="s">
        <v>351</v>
      </c>
      <c r="G2745" s="81" t="s">
        <v>352</v>
      </c>
      <c r="H2745" s="81" t="s">
        <v>301</v>
      </c>
      <c r="I2745" s="81" t="s">
        <v>223</v>
      </c>
      <c r="J2745" s="81" t="s">
        <v>223</v>
      </c>
    </row>
    <row r="2746" spans="1:10" x14ac:dyDescent="0.2">
      <c r="A2746" s="79">
        <v>44687</v>
      </c>
      <c r="B2746" s="76">
        <v>44677</v>
      </c>
      <c r="C2746" s="80">
        <v>3</v>
      </c>
      <c r="D2746" s="81" t="s">
        <v>350</v>
      </c>
      <c r="E2746" s="81" t="s">
        <v>223</v>
      </c>
      <c r="F2746" s="81" t="s">
        <v>351</v>
      </c>
      <c r="G2746" s="81" t="s">
        <v>352</v>
      </c>
      <c r="H2746" s="81" t="s">
        <v>301</v>
      </c>
      <c r="I2746" s="81" t="s">
        <v>223</v>
      </c>
      <c r="J2746" s="81" t="s">
        <v>223</v>
      </c>
    </row>
    <row r="2747" spans="1:10" x14ac:dyDescent="0.2">
      <c r="A2747" s="79">
        <v>44687</v>
      </c>
      <c r="B2747" s="76">
        <v>44678</v>
      </c>
      <c r="C2747" s="80">
        <v>3</v>
      </c>
      <c r="D2747" s="81" t="s">
        <v>350</v>
      </c>
      <c r="E2747" s="81" t="s">
        <v>223</v>
      </c>
      <c r="F2747" s="81" t="s">
        <v>351</v>
      </c>
      <c r="G2747" s="81" t="s">
        <v>352</v>
      </c>
      <c r="H2747" s="81" t="s">
        <v>301</v>
      </c>
      <c r="I2747" s="81" t="s">
        <v>223</v>
      </c>
      <c r="J2747" s="81" t="s">
        <v>223</v>
      </c>
    </row>
    <row r="2748" spans="1:10" x14ac:dyDescent="0.2">
      <c r="A2748" s="79">
        <v>44687</v>
      </c>
      <c r="B2748" s="76">
        <v>44679</v>
      </c>
      <c r="C2748" s="80">
        <v>6</v>
      </c>
      <c r="D2748" s="81" t="s">
        <v>350</v>
      </c>
      <c r="E2748" s="81" t="s">
        <v>223</v>
      </c>
      <c r="F2748" s="81" t="s">
        <v>351</v>
      </c>
      <c r="G2748" s="81" t="s">
        <v>352</v>
      </c>
      <c r="H2748" s="81" t="s">
        <v>301</v>
      </c>
      <c r="I2748" s="81" t="s">
        <v>223</v>
      </c>
      <c r="J2748" s="81" t="s">
        <v>223</v>
      </c>
    </row>
    <row r="2749" spans="1:10" x14ac:dyDescent="0.2">
      <c r="A2749" s="79">
        <v>44687</v>
      </c>
      <c r="B2749" s="76">
        <v>44680</v>
      </c>
      <c r="C2749" s="80">
        <v>7.5</v>
      </c>
      <c r="D2749" s="81" t="s">
        <v>350</v>
      </c>
      <c r="E2749" s="81" t="s">
        <v>223</v>
      </c>
      <c r="F2749" s="81" t="s">
        <v>351</v>
      </c>
      <c r="G2749" s="81" t="s">
        <v>352</v>
      </c>
      <c r="H2749" s="81" t="s">
        <v>301</v>
      </c>
      <c r="I2749" s="81" t="s">
        <v>223</v>
      </c>
      <c r="J2749" s="81" t="s">
        <v>223</v>
      </c>
    </row>
    <row r="2750" spans="1:10" x14ac:dyDescent="0.2">
      <c r="A2750" s="79">
        <v>44687</v>
      </c>
      <c r="B2750" s="76">
        <v>44683</v>
      </c>
      <c r="C2750" s="80">
        <v>3</v>
      </c>
      <c r="D2750" s="81" t="s">
        <v>350</v>
      </c>
      <c r="E2750" s="81" t="s">
        <v>223</v>
      </c>
      <c r="F2750" s="81" t="s">
        <v>351</v>
      </c>
      <c r="G2750" s="81" t="s">
        <v>352</v>
      </c>
      <c r="H2750" s="81" t="s">
        <v>301</v>
      </c>
      <c r="I2750" s="81" t="s">
        <v>223</v>
      </c>
      <c r="J2750" s="81" t="s">
        <v>223</v>
      </c>
    </row>
    <row r="2751" spans="1:10" x14ac:dyDescent="0.2">
      <c r="A2751" s="79">
        <v>44687</v>
      </c>
      <c r="B2751" s="76">
        <v>44684</v>
      </c>
      <c r="C2751" s="80">
        <v>2</v>
      </c>
      <c r="D2751" s="81" t="s">
        <v>350</v>
      </c>
      <c r="E2751" s="81" t="s">
        <v>223</v>
      </c>
      <c r="F2751" s="81" t="s">
        <v>351</v>
      </c>
      <c r="G2751" s="81" t="s">
        <v>352</v>
      </c>
      <c r="H2751" s="81" t="s">
        <v>301</v>
      </c>
      <c r="I2751" s="81" t="s">
        <v>223</v>
      </c>
      <c r="J2751" s="81" t="s">
        <v>223</v>
      </c>
    </row>
    <row r="2752" spans="1:10" x14ac:dyDescent="0.2">
      <c r="A2752" s="79">
        <v>44687</v>
      </c>
      <c r="B2752" s="76">
        <v>44685</v>
      </c>
      <c r="C2752" s="80">
        <v>5</v>
      </c>
      <c r="D2752" s="81" t="s">
        <v>350</v>
      </c>
      <c r="E2752" s="81" t="s">
        <v>223</v>
      </c>
      <c r="F2752" s="81" t="s">
        <v>351</v>
      </c>
      <c r="G2752" s="81" t="s">
        <v>352</v>
      </c>
      <c r="H2752" s="81" t="s">
        <v>301</v>
      </c>
      <c r="I2752" s="81" t="s">
        <v>223</v>
      </c>
      <c r="J2752" s="81" t="s">
        <v>223</v>
      </c>
    </row>
    <row r="2753" spans="1:10" x14ac:dyDescent="0.2">
      <c r="A2753" s="79">
        <v>44687</v>
      </c>
      <c r="B2753" s="76">
        <v>44686</v>
      </c>
      <c r="C2753" s="80">
        <v>1.5</v>
      </c>
      <c r="D2753" s="81" t="s">
        <v>350</v>
      </c>
      <c r="E2753" s="81" t="s">
        <v>223</v>
      </c>
      <c r="F2753" s="81" t="s">
        <v>351</v>
      </c>
      <c r="G2753" s="81" t="s">
        <v>352</v>
      </c>
      <c r="H2753" s="81" t="s">
        <v>301</v>
      </c>
      <c r="I2753" s="81" t="s">
        <v>223</v>
      </c>
      <c r="J2753" s="81" t="s">
        <v>223</v>
      </c>
    </row>
    <row r="2754" spans="1:10" x14ac:dyDescent="0.2">
      <c r="A2754" s="79">
        <v>44687</v>
      </c>
      <c r="B2754" s="76">
        <v>44687</v>
      </c>
      <c r="C2754" s="80">
        <v>3.5</v>
      </c>
      <c r="D2754" s="81" t="s">
        <v>350</v>
      </c>
      <c r="E2754" s="81" t="s">
        <v>223</v>
      </c>
      <c r="F2754" s="81" t="s">
        <v>351</v>
      </c>
      <c r="G2754" s="81" t="s">
        <v>352</v>
      </c>
      <c r="H2754" s="81" t="s">
        <v>301</v>
      </c>
      <c r="I2754" s="81" t="s">
        <v>223</v>
      </c>
      <c r="J2754" s="81" t="s">
        <v>223</v>
      </c>
    </row>
    <row r="2755" spans="1:10" x14ac:dyDescent="0.2">
      <c r="A2755" s="79">
        <v>44694</v>
      </c>
      <c r="B2755" s="76">
        <v>44690</v>
      </c>
      <c r="C2755" s="80">
        <v>2</v>
      </c>
      <c r="D2755" s="81" t="s">
        <v>350</v>
      </c>
      <c r="E2755" s="81" t="s">
        <v>223</v>
      </c>
      <c r="F2755" s="81" t="s">
        <v>351</v>
      </c>
      <c r="G2755" s="81" t="s">
        <v>352</v>
      </c>
      <c r="H2755" s="81" t="s">
        <v>301</v>
      </c>
      <c r="I2755" s="81" t="s">
        <v>223</v>
      </c>
      <c r="J2755" s="81" t="s">
        <v>223</v>
      </c>
    </row>
    <row r="2756" spans="1:10" x14ac:dyDescent="0.2">
      <c r="A2756" s="79">
        <v>44694</v>
      </c>
      <c r="B2756" s="76">
        <v>44691</v>
      </c>
      <c r="C2756" s="80">
        <v>1.5</v>
      </c>
      <c r="D2756" s="81" t="s">
        <v>350</v>
      </c>
      <c r="E2756" s="81" t="s">
        <v>223</v>
      </c>
      <c r="F2756" s="81" t="s">
        <v>351</v>
      </c>
      <c r="G2756" s="81" t="s">
        <v>352</v>
      </c>
      <c r="H2756" s="81" t="s">
        <v>301</v>
      </c>
      <c r="I2756" s="81" t="s">
        <v>223</v>
      </c>
      <c r="J2756" s="81" t="s">
        <v>223</v>
      </c>
    </row>
    <row r="2757" spans="1:10" x14ac:dyDescent="0.2">
      <c r="A2757" s="79">
        <v>44694</v>
      </c>
      <c r="B2757" s="76">
        <v>44692</v>
      </c>
      <c r="C2757" s="80">
        <v>2</v>
      </c>
      <c r="D2757" s="81" t="s">
        <v>350</v>
      </c>
      <c r="E2757" s="81" t="s">
        <v>223</v>
      </c>
      <c r="F2757" s="81" t="s">
        <v>351</v>
      </c>
      <c r="G2757" s="81" t="s">
        <v>352</v>
      </c>
      <c r="H2757" s="81" t="s">
        <v>301</v>
      </c>
      <c r="I2757" s="81" t="s">
        <v>223</v>
      </c>
      <c r="J2757" s="81" t="s">
        <v>223</v>
      </c>
    </row>
    <row r="2758" spans="1:10" x14ac:dyDescent="0.2">
      <c r="A2758" s="79">
        <v>44694</v>
      </c>
      <c r="B2758" s="76">
        <v>44693</v>
      </c>
      <c r="C2758" s="80">
        <v>1</v>
      </c>
      <c r="D2758" s="81" t="s">
        <v>350</v>
      </c>
      <c r="E2758" s="81" t="s">
        <v>223</v>
      </c>
      <c r="F2758" s="81" t="s">
        <v>351</v>
      </c>
      <c r="G2758" s="81" t="s">
        <v>352</v>
      </c>
      <c r="H2758" s="81" t="s">
        <v>301</v>
      </c>
      <c r="I2758" s="81" t="s">
        <v>223</v>
      </c>
      <c r="J2758" s="81" t="s">
        <v>223</v>
      </c>
    </row>
    <row r="2759" spans="1:10" x14ac:dyDescent="0.2">
      <c r="A2759" s="79">
        <v>44694</v>
      </c>
      <c r="B2759" s="76">
        <v>44694</v>
      </c>
      <c r="C2759" s="80">
        <v>2.5</v>
      </c>
      <c r="D2759" s="81" t="s">
        <v>350</v>
      </c>
      <c r="E2759" s="81" t="s">
        <v>223</v>
      </c>
      <c r="F2759" s="81" t="s">
        <v>351</v>
      </c>
      <c r="G2759" s="81" t="s">
        <v>352</v>
      </c>
      <c r="H2759" s="81" t="s">
        <v>301</v>
      </c>
      <c r="I2759" s="81" t="s">
        <v>223</v>
      </c>
      <c r="J2759" s="81" t="s">
        <v>223</v>
      </c>
    </row>
    <row r="2760" spans="1:10" x14ac:dyDescent="0.2">
      <c r="A2760" s="79">
        <v>44714</v>
      </c>
      <c r="B2760" s="76">
        <v>44705</v>
      </c>
      <c r="C2760" s="80">
        <v>4</v>
      </c>
      <c r="D2760" s="81" t="s">
        <v>350</v>
      </c>
      <c r="E2760" s="81" t="s">
        <v>223</v>
      </c>
      <c r="F2760" s="81" t="s">
        <v>351</v>
      </c>
      <c r="G2760" s="81" t="s">
        <v>352</v>
      </c>
      <c r="H2760" s="81" t="s">
        <v>301</v>
      </c>
      <c r="I2760" s="81" t="s">
        <v>223</v>
      </c>
      <c r="J2760" s="81" t="s">
        <v>223</v>
      </c>
    </row>
    <row r="2761" spans="1:10" x14ac:dyDescent="0.2">
      <c r="A2761" s="79">
        <v>44714</v>
      </c>
      <c r="B2761" s="76">
        <v>44706</v>
      </c>
      <c r="C2761" s="80">
        <v>4</v>
      </c>
      <c r="D2761" s="81" t="s">
        <v>350</v>
      </c>
      <c r="E2761" s="81" t="s">
        <v>223</v>
      </c>
      <c r="F2761" s="81" t="s">
        <v>351</v>
      </c>
      <c r="G2761" s="81" t="s">
        <v>352</v>
      </c>
      <c r="H2761" s="81" t="s">
        <v>301</v>
      </c>
      <c r="I2761" s="81" t="s">
        <v>223</v>
      </c>
      <c r="J2761" s="81" t="s">
        <v>223</v>
      </c>
    </row>
    <row r="2762" spans="1:10" x14ac:dyDescent="0.2">
      <c r="A2762" s="79">
        <v>44714</v>
      </c>
      <c r="B2762" s="76">
        <v>44707</v>
      </c>
      <c r="C2762" s="80">
        <v>4</v>
      </c>
      <c r="D2762" s="81" t="s">
        <v>350</v>
      </c>
      <c r="E2762" s="81" t="s">
        <v>223</v>
      </c>
      <c r="F2762" s="81" t="s">
        <v>351</v>
      </c>
      <c r="G2762" s="81" t="s">
        <v>352</v>
      </c>
      <c r="H2762" s="81" t="s">
        <v>301</v>
      </c>
      <c r="I2762" s="81" t="s">
        <v>223</v>
      </c>
      <c r="J2762" s="81" t="s">
        <v>223</v>
      </c>
    </row>
    <row r="2763" spans="1:10" x14ac:dyDescent="0.2">
      <c r="A2763" s="79">
        <v>44714</v>
      </c>
      <c r="B2763" s="76">
        <v>44708</v>
      </c>
      <c r="C2763" s="80">
        <v>8</v>
      </c>
      <c r="D2763" s="81" t="s">
        <v>350</v>
      </c>
      <c r="E2763" s="81" t="s">
        <v>223</v>
      </c>
      <c r="F2763" s="81" t="s">
        <v>351</v>
      </c>
      <c r="G2763" s="81" t="s">
        <v>352</v>
      </c>
      <c r="H2763" s="81" t="s">
        <v>301</v>
      </c>
      <c r="I2763" s="81" t="s">
        <v>223</v>
      </c>
      <c r="J2763" s="81" t="s">
        <v>223</v>
      </c>
    </row>
    <row r="2764" spans="1:10" x14ac:dyDescent="0.2">
      <c r="A2764" s="79">
        <v>44714</v>
      </c>
      <c r="B2764" s="76">
        <v>44712</v>
      </c>
      <c r="C2764" s="80">
        <v>6</v>
      </c>
      <c r="D2764" s="81" t="s">
        <v>350</v>
      </c>
      <c r="E2764" s="81" t="s">
        <v>223</v>
      </c>
      <c r="F2764" s="81" t="s">
        <v>351</v>
      </c>
      <c r="G2764" s="81" t="s">
        <v>352</v>
      </c>
      <c r="H2764" s="81" t="s">
        <v>301</v>
      </c>
      <c r="I2764" s="81" t="s">
        <v>223</v>
      </c>
      <c r="J2764" s="81" t="s">
        <v>223</v>
      </c>
    </row>
    <row r="2765" spans="1:10" x14ac:dyDescent="0.2">
      <c r="A2765" s="79">
        <v>44714</v>
      </c>
      <c r="B2765" s="76">
        <v>44713</v>
      </c>
      <c r="C2765" s="80">
        <v>1</v>
      </c>
      <c r="D2765" s="81" t="s">
        <v>350</v>
      </c>
      <c r="E2765" s="81" t="s">
        <v>223</v>
      </c>
      <c r="F2765" s="81" t="s">
        <v>351</v>
      </c>
      <c r="G2765" s="81" t="s">
        <v>352</v>
      </c>
      <c r="H2765" s="81" t="s">
        <v>301</v>
      </c>
      <c r="I2765" s="81" t="s">
        <v>223</v>
      </c>
      <c r="J2765" s="81" t="s">
        <v>223</v>
      </c>
    </row>
    <row r="2766" spans="1:10" x14ac:dyDescent="0.2">
      <c r="A2766" s="79">
        <v>44715</v>
      </c>
      <c r="B2766" s="76">
        <v>44715</v>
      </c>
      <c r="C2766" s="80">
        <v>3</v>
      </c>
      <c r="D2766" s="81" t="s">
        <v>350</v>
      </c>
      <c r="E2766" s="81" t="s">
        <v>223</v>
      </c>
      <c r="F2766" s="81" t="s">
        <v>351</v>
      </c>
      <c r="G2766" s="81" t="s">
        <v>352</v>
      </c>
      <c r="H2766" s="81" t="s">
        <v>301</v>
      </c>
      <c r="I2766" s="81" t="s">
        <v>223</v>
      </c>
      <c r="J2766" s="81" t="s">
        <v>223</v>
      </c>
    </row>
    <row r="2767" spans="1:10" x14ac:dyDescent="0.2">
      <c r="A2767" s="79">
        <v>44726</v>
      </c>
      <c r="B2767" s="76">
        <v>44718</v>
      </c>
      <c r="C2767" s="80">
        <v>1</v>
      </c>
      <c r="D2767" s="81" t="s">
        <v>350</v>
      </c>
      <c r="E2767" s="81" t="s">
        <v>223</v>
      </c>
      <c r="F2767" s="81" t="s">
        <v>351</v>
      </c>
      <c r="G2767" s="81" t="s">
        <v>352</v>
      </c>
      <c r="H2767" s="81" t="s">
        <v>301</v>
      </c>
      <c r="I2767" s="81" t="s">
        <v>223</v>
      </c>
      <c r="J2767" s="81" t="s">
        <v>223</v>
      </c>
    </row>
    <row r="2768" spans="1:10" x14ac:dyDescent="0.2">
      <c r="A2768" s="79">
        <v>44726</v>
      </c>
      <c r="B2768" s="76">
        <v>44721</v>
      </c>
      <c r="C2768" s="80">
        <v>2</v>
      </c>
      <c r="D2768" s="81" t="s">
        <v>350</v>
      </c>
      <c r="E2768" s="81" t="s">
        <v>223</v>
      </c>
      <c r="F2768" s="81" t="s">
        <v>351</v>
      </c>
      <c r="G2768" s="81" t="s">
        <v>352</v>
      </c>
      <c r="H2768" s="81" t="s">
        <v>301</v>
      </c>
      <c r="I2768" s="81" t="s">
        <v>223</v>
      </c>
      <c r="J2768" s="81" t="s">
        <v>223</v>
      </c>
    </row>
    <row r="2769" spans="1:10" x14ac:dyDescent="0.2">
      <c r="A2769" s="79">
        <v>44726</v>
      </c>
      <c r="B2769" s="76">
        <v>44722</v>
      </c>
      <c r="C2769" s="80">
        <v>6</v>
      </c>
      <c r="D2769" s="81" t="s">
        <v>350</v>
      </c>
      <c r="E2769" s="81" t="s">
        <v>223</v>
      </c>
      <c r="F2769" s="81" t="s">
        <v>351</v>
      </c>
      <c r="G2769" s="81" t="s">
        <v>352</v>
      </c>
      <c r="H2769" s="81" t="s">
        <v>301</v>
      </c>
      <c r="I2769" s="81" t="s">
        <v>223</v>
      </c>
      <c r="J2769" s="81" t="s">
        <v>223</v>
      </c>
    </row>
    <row r="2770" spans="1:10" x14ac:dyDescent="0.2">
      <c r="A2770" s="79">
        <v>44726</v>
      </c>
      <c r="B2770" s="76">
        <v>44725</v>
      </c>
      <c r="C2770" s="80">
        <v>4</v>
      </c>
      <c r="D2770" s="81" t="s">
        <v>350</v>
      </c>
      <c r="E2770" s="81" t="s">
        <v>223</v>
      </c>
      <c r="F2770" s="81" t="s">
        <v>351</v>
      </c>
      <c r="G2770" s="81" t="s">
        <v>352</v>
      </c>
      <c r="H2770" s="81" t="s">
        <v>301</v>
      </c>
      <c r="I2770" s="81" t="s">
        <v>223</v>
      </c>
      <c r="J2770" s="81" t="s">
        <v>223</v>
      </c>
    </row>
    <row r="2771" spans="1:10" x14ac:dyDescent="0.2">
      <c r="A2771" s="79">
        <v>44726</v>
      </c>
      <c r="B2771" s="76">
        <v>44726</v>
      </c>
      <c r="C2771" s="80">
        <v>4</v>
      </c>
      <c r="D2771" s="81" t="s">
        <v>350</v>
      </c>
      <c r="E2771" s="81" t="s">
        <v>223</v>
      </c>
      <c r="F2771" s="81" t="s">
        <v>351</v>
      </c>
      <c r="G2771" s="81" t="s">
        <v>352</v>
      </c>
      <c r="H2771" s="81" t="s">
        <v>301</v>
      </c>
      <c r="I2771" s="81" t="s">
        <v>223</v>
      </c>
      <c r="J2771" s="81" t="s">
        <v>223</v>
      </c>
    </row>
    <row r="2772" spans="1:10" x14ac:dyDescent="0.2">
      <c r="A2772" s="79">
        <v>44728</v>
      </c>
      <c r="B2772" s="76">
        <v>44727</v>
      </c>
      <c r="C2772" s="80">
        <v>3</v>
      </c>
      <c r="D2772" s="81" t="s">
        <v>350</v>
      </c>
      <c r="E2772" s="81" t="s">
        <v>223</v>
      </c>
      <c r="F2772" s="81" t="s">
        <v>351</v>
      </c>
      <c r="G2772" s="81" t="s">
        <v>352</v>
      </c>
      <c r="H2772" s="81" t="s">
        <v>301</v>
      </c>
      <c r="I2772" s="81" t="s">
        <v>223</v>
      </c>
      <c r="J2772" s="81" t="s">
        <v>223</v>
      </c>
    </row>
    <row r="2773" spans="1:10" x14ac:dyDescent="0.2">
      <c r="A2773" s="79">
        <v>44728</v>
      </c>
      <c r="B2773" s="76">
        <v>44728</v>
      </c>
      <c r="C2773" s="80">
        <v>4</v>
      </c>
      <c r="D2773" s="81" t="s">
        <v>350</v>
      </c>
      <c r="E2773" s="81" t="s">
        <v>223</v>
      </c>
      <c r="F2773" s="81" t="s">
        <v>351</v>
      </c>
      <c r="G2773" s="81" t="s">
        <v>352</v>
      </c>
      <c r="H2773" s="81" t="s">
        <v>301</v>
      </c>
      <c r="I2773" s="81" t="s">
        <v>223</v>
      </c>
      <c r="J2773" s="81" t="s">
        <v>223</v>
      </c>
    </row>
    <row r="2774" spans="1:10" x14ac:dyDescent="0.2">
      <c r="A2774" s="79">
        <v>44750</v>
      </c>
      <c r="B2774" s="76">
        <v>44732</v>
      </c>
      <c r="C2774" s="80">
        <v>6</v>
      </c>
      <c r="D2774" s="81" t="s">
        <v>350</v>
      </c>
      <c r="E2774" s="81" t="s">
        <v>223</v>
      </c>
      <c r="F2774" s="81" t="s">
        <v>351</v>
      </c>
      <c r="G2774" s="81" t="s">
        <v>352</v>
      </c>
      <c r="H2774" s="81" t="s">
        <v>301</v>
      </c>
      <c r="I2774" s="81" t="s">
        <v>223</v>
      </c>
      <c r="J2774" s="81" t="s">
        <v>223</v>
      </c>
    </row>
    <row r="2775" spans="1:10" x14ac:dyDescent="0.2">
      <c r="A2775" s="79">
        <v>44750</v>
      </c>
      <c r="B2775" s="76">
        <v>44733</v>
      </c>
      <c r="C2775" s="80">
        <v>7</v>
      </c>
      <c r="D2775" s="81" t="s">
        <v>350</v>
      </c>
      <c r="E2775" s="81" t="s">
        <v>223</v>
      </c>
      <c r="F2775" s="81" t="s">
        <v>351</v>
      </c>
      <c r="G2775" s="81" t="s">
        <v>352</v>
      </c>
      <c r="H2775" s="81" t="s">
        <v>301</v>
      </c>
      <c r="I2775" s="81" t="s">
        <v>223</v>
      </c>
      <c r="J2775" s="81" t="s">
        <v>223</v>
      </c>
    </row>
    <row r="2776" spans="1:10" x14ac:dyDescent="0.2">
      <c r="A2776" s="79">
        <v>44750</v>
      </c>
      <c r="B2776" s="76">
        <v>44734</v>
      </c>
      <c r="C2776" s="80">
        <v>6.5</v>
      </c>
      <c r="D2776" s="81" t="s">
        <v>350</v>
      </c>
      <c r="E2776" s="81" t="s">
        <v>223</v>
      </c>
      <c r="F2776" s="81" t="s">
        <v>351</v>
      </c>
      <c r="G2776" s="81" t="s">
        <v>352</v>
      </c>
      <c r="H2776" s="81" t="s">
        <v>301</v>
      </c>
      <c r="I2776" s="81" t="s">
        <v>223</v>
      </c>
      <c r="J2776" s="81" t="s">
        <v>223</v>
      </c>
    </row>
    <row r="2777" spans="1:10" x14ac:dyDescent="0.2">
      <c r="A2777" s="79">
        <v>44750</v>
      </c>
      <c r="B2777" s="76">
        <v>44735</v>
      </c>
      <c r="C2777" s="80">
        <v>5.5</v>
      </c>
      <c r="D2777" s="81" t="s">
        <v>350</v>
      </c>
      <c r="E2777" s="81" t="s">
        <v>223</v>
      </c>
      <c r="F2777" s="81" t="s">
        <v>351</v>
      </c>
      <c r="G2777" s="81" t="s">
        <v>352</v>
      </c>
      <c r="H2777" s="81" t="s">
        <v>301</v>
      </c>
      <c r="I2777" s="81" t="s">
        <v>223</v>
      </c>
      <c r="J2777" s="81" t="s">
        <v>223</v>
      </c>
    </row>
    <row r="2778" spans="1:10" x14ac:dyDescent="0.2">
      <c r="A2778" s="79">
        <v>44750</v>
      </c>
      <c r="B2778" s="76">
        <v>44736</v>
      </c>
      <c r="C2778" s="80">
        <v>6</v>
      </c>
      <c r="D2778" s="81" t="s">
        <v>350</v>
      </c>
      <c r="E2778" s="81" t="s">
        <v>223</v>
      </c>
      <c r="F2778" s="81" t="s">
        <v>351</v>
      </c>
      <c r="G2778" s="81" t="s">
        <v>352</v>
      </c>
      <c r="H2778" s="81" t="s">
        <v>301</v>
      </c>
      <c r="I2778" s="81" t="s">
        <v>223</v>
      </c>
      <c r="J2778" s="81" t="s">
        <v>223</v>
      </c>
    </row>
    <row r="2779" spans="1:10" x14ac:dyDescent="0.2">
      <c r="A2779" s="79">
        <v>44750</v>
      </c>
      <c r="B2779" s="76">
        <v>44739</v>
      </c>
      <c r="C2779" s="80">
        <v>6.5</v>
      </c>
      <c r="D2779" s="81" t="s">
        <v>350</v>
      </c>
      <c r="E2779" s="81" t="s">
        <v>223</v>
      </c>
      <c r="F2779" s="81" t="s">
        <v>351</v>
      </c>
      <c r="G2779" s="81" t="s">
        <v>352</v>
      </c>
      <c r="H2779" s="81" t="s">
        <v>301</v>
      </c>
      <c r="I2779" s="81" t="s">
        <v>223</v>
      </c>
      <c r="J2779" s="81" t="s">
        <v>223</v>
      </c>
    </row>
    <row r="2780" spans="1:10" x14ac:dyDescent="0.2">
      <c r="A2780" s="79">
        <v>44750</v>
      </c>
      <c r="B2780" s="76">
        <v>44740</v>
      </c>
      <c r="C2780" s="80">
        <v>6</v>
      </c>
      <c r="D2780" s="81" t="s">
        <v>350</v>
      </c>
      <c r="E2780" s="81" t="s">
        <v>223</v>
      </c>
      <c r="F2780" s="81" t="s">
        <v>351</v>
      </c>
      <c r="G2780" s="81" t="s">
        <v>352</v>
      </c>
      <c r="H2780" s="81" t="s">
        <v>301</v>
      </c>
      <c r="I2780" s="81" t="s">
        <v>223</v>
      </c>
      <c r="J2780" s="81" t="s">
        <v>223</v>
      </c>
    </row>
    <row r="2781" spans="1:10" x14ac:dyDescent="0.2">
      <c r="A2781" s="79">
        <v>44750</v>
      </c>
      <c r="B2781" s="76">
        <v>44741</v>
      </c>
      <c r="C2781" s="80">
        <v>6.5</v>
      </c>
      <c r="D2781" s="81" t="s">
        <v>350</v>
      </c>
      <c r="E2781" s="81" t="s">
        <v>223</v>
      </c>
      <c r="F2781" s="81" t="s">
        <v>351</v>
      </c>
      <c r="G2781" s="81" t="s">
        <v>352</v>
      </c>
      <c r="H2781" s="81" t="s">
        <v>301</v>
      </c>
      <c r="I2781" s="81" t="s">
        <v>223</v>
      </c>
      <c r="J2781" s="81" t="s">
        <v>223</v>
      </c>
    </row>
    <row r="2782" spans="1:10" x14ac:dyDescent="0.2">
      <c r="A2782" s="79">
        <v>44750</v>
      </c>
      <c r="B2782" s="76">
        <v>44742</v>
      </c>
      <c r="C2782" s="80">
        <v>6</v>
      </c>
      <c r="D2782" s="81" t="s">
        <v>350</v>
      </c>
      <c r="E2782" s="81" t="s">
        <v>223</v>
      </c>
      <c r="F2782" s="81" t="s">
        <v>351</v>
      </c>
      <c r="G2782" s="81" t="s">
        <v>352</v>
      </c>
      <c r="H2782" s="81" t="s">
        <v>301</v>
      </c>
      <c r="I2782" s="81" t="s">
        <v>223</v>
      </c>
      <c r="J2782" s="81" t="s">
        <v>223</v>
      </c>
    </row>
    <row r="2783" spans="1:10" x14ac:dyDescent="0.2">
      <c r="A2783" s="79">
        <v>44750</v>
      </c>
      <c r="B2783" s="76">
        <v>44743</v>
      </c>
      <c r="C2783" s="80">
        <v>7</v>
      </c>
      <c r="D2783" s="81" t="s">
        <v>350</v>
      </c>
      <c r="E2783" s="81" t="s">
        <v>223</v>
      </c>
      <c r="F2783" s="81" t="s">
        <v>351</v>
      </c>
      <c r="G2783" s="81" t="s">
        <v>352</v>
      </c>
      <c r="H2783" s="81" t="s">
        <v>301</v>
      </c>
      <c r="I2783" s="81" t="s">
        <v>223</v>
      </c>
      <c r="J2783" s="81" t="s">
        <v>223</v>
      </c>
    </row>
    <row r="2784" spans="1:10" x14ac:dyDescent="0.2">
      <c r="A2784" s="79">
        <v>44750</v>
      </c>
      <c r="B2784" s="76">
        <v>44747</v>
      </c>
      <c r="C2784" s="80">
        <v>6</v>
      </c>
      <c r="D2784" s="81" t="s">
        <v>350</v>
      </c>
      <c r="E2784" s="81" t="s">
        <v>223</v>
      </c>
      <c r="F2784" s="81" t="s">
        <v>351</v>
      </c>
      <c r="G2784" s="81" t="s">
        <v>352</v>
      </c>
      <c r="H2784" s="81" t="s">
        <v>301</v>
      </c>
      <c r="I2784" s="81" t="s">
        <v>223</v>
      </c>
      <c r="J2784" s="81" t="s">
        <v>223</v>
      </c>
    </row>
    <row r="2785" spans="1:10" x14ac:dyDescent="0.2">
      <c r="A2785" s="79">
        <v>44750</v>
      </c>
      <c r="B2785" s="76">
        <v>44748</v>
      </c>
      <c r="C2785" s="80">
        <v>5</v>
      </c>
      <c r="D2785" s="81" t="s">
        <v>350</v>
      </c>
      <c r="E2785" s="81" t="s">
        <v>223</v>
      </c>
      <c r="F2785" s="81" t="s">
        <v>351</v>
      </c>
      <c r="G2785" s="81" t="s">
        <v>352</v>
      </c>
      <c r="H2785" s="81" t="s">
        <v>301</v>
      </c>
      <c r="I2785" s="81" t="s">
        <v>223</v>
      </c>
      <c r="J2785" s="81" t="s">
        <v>223</v>
      </c>
    </row>
    <row r="2786" spans="1:10" x14ac:dyDescent="0.2">
      <c r="A2786" s="79">
        <v>44750</v>
      </c>
      <c r="B2786" s="76">
        <v>44749</v>
      </c>
      <c r="C2786" s="80">
        <v>3.5</v>
      </c>
      <c r="D2786" s="81" t="s">
        <v>350</v>
      </c>
      <c r="E2786" s="81" t="s">
        <v>223</v>
      </c>
      <c r="F2786" s="81" t="s">
        <v>351</v>
      </c>
      <c r="G2786" s="81" t="s">
        <v>352</v>
      </c>
      <c r="H2786" s="81" t="s">
        <v>301</v>
      </c>
      <c r="I2786" s="81" t="s">
        <v>223</v>
      </c>
      <c r="J2786" s="81" t="s">
        <v>223</v>
      </c>
    </row>
    <row r="2787" spans="1:10" x14ac:dyDescent="0.2">
      <c r="A2787" s="79">
        <v>44750</v>
      </c>
      <c r="B2787" s="76">
        <v>44750</v>
      </c>
      <c r="C2787" s="80">
        <v>3</v>
      </c>
      <c r="D2787" s="81" t="s">
        <v>350</v>
      </c>
      <c r="E2787" s="81" t="s">
        <v>223</v>
      </c>
      <c r="F2787" s="81" t="s">
        <v>351</v>
      </c>
      <c r="G2787" s="81" t="s">
        <v>352</v>
      </c>
      <c r="H2787" s="81" t="s">
        <v>301</v>
      </c>
      <c r="I2787" s="81" t="s">
        <v>223</v>
      </c>
      <c r="J2787" s="81" t="s">
        <v>223</v>
      </c>
    </row>
    <row r="2788" spans="1:10" x14ac:dyDescent="0.2">
      <c r="A2788" s="79">
        <v>44761</v>
      </c>
      <c r="B2788" s="76">
        <v>44753</v>
      </c>
      <c r="C2788" s="80">
        <v>3.75</v>
      </c>
      <c r="D2788" s="81" t="s">
        <v>350</v>
      </c>
      <c r="E2788" s="81" t="s">
        <v>223</v>
      </c>
      <c r="F2788" s="81" t="s">
        <v>351</v>
      </c>
      <c r="G2788" s="81" t="s">
        <v>352</v>
      </c>
      <c r="H2788" s="81" t="s">
        <v>301</v>
      </c>
      <c r="I2788" s="81" t="s">
        <v>223</v>
      </c>
      <c r="J2788" s="81" t="s">
        <v>223</v>
      </c>
    </row>
    <row r="2789" spans="1:10" x14ac:dyDescent="0.2">
      <c r="A2789" s="79">
        <v>44761</v>
      </c>
      <c r="B2789" s="76">
        <v>44754</v>
      </c>
      <c r="C2789" s="80">
        <v>2.5</v>
      </c>
      <c r="D2789" s="81" t="s">
        <v>350</v>
      </c>
      <c r="E2789" s="81" t="s">
        <v>223</v>
      </c>
      <c r="F2789" s="81" t="s">
        <v>351</v>
      </c>
      <c r="G2789" s="81" t="s">
        <v>352</v>
      </c>
      <c r="H2789" s="81" t="s">
        <v>301</v>
      </c>
      <c r="I2789" s="81" t="s">
        <v>223</v>
      </c>
      <c r="J2789" s="81" t="s">
        <v>223</v>
      </c>
    </row>
    <row r="2790" spans="1:10" x14ac:dyDescent="0.2">
      <c r="A2790" s="79">
        <v>44761</v>
      </c>
      <c r="B2790" s="76">
        <v>44755</v>
      </c>
      <c r="C2790" s="80">
        <v>4.5</v>
      </c>
      <c r="D2790" s="81" t="s">
        <v>350</v>
      </c>
      <c r="E2790" s="81" t="s">
        <v>223</v>
      </c>
      <c r="F2790" s="81" t="s">
        <v>351</v>
      </c>
      <c r="G2790" s="81" t="s">
        <v>352</v>
      </c>
      <c r="H2790" s="81" t="s">
        <v>301</v>
      </c>
      <c r="I2790" s="81" t="s">
        <v>223</v>
      </c>
      <c r="J2790" s="81" t="s">
        <v>223</v>
      </c>
    </row>
    <row r="2791" spans="1:10" x14ac:dyDescent="0.2">
      <c r="A2791" s="79">
        <v>44761</v>
      </c>
      <c r="B2791" s="76">
        <v>44756</v>
      </c>
      <c r="C2791" s="80">
        <v>5</v>
      </c>
      <c r="D2791" s="81" t="s">
        <v>350</v>
      </c>
      <c r="E2791" s="81" t="s">
        <v>223</v>
      </c>
      <c r="F2791" s="81" t="s">
        <v>351</v>
      </c>
      <c r="G2791" s="81" t="s">
        <v>352</v>
      </c>
      <c r="H2791" s="81" t="s">
        <v>301</v>
      </c>
      <c r="I2791" s="81" t="s">
        <v>223</v>
      </c>
      <c r="J2791" s="81" t="s">
        <v>223</v>
      </c>
    </row>
    <row r="2792" spans="1:10" x14ac:dyDescent="0.2">
      <c r="A2792" s="79">
        <v>44761</v>
      </c>
      <c r="B2792" s="76">
        <v>44757</v>
      </c>
      <c r="C2792" s="80">
        <v>6.75</v>
      </c>
      <c r="D2792" s="81" t="s">
        <v>350</v>
      </c>
      <c r="E2792" s="81" t="s">
        <v>223</v>
      </c>
      <c r="F2792" s="81" t="s">
        <v>351</v>
      </c>
      <c r="G2792" s="81" t="s">
        <v>352</v>
      </c>
      <c r="H2792" s="81" t="s">
        <v>301</v>
      </c>
      <c r="I2792" s="81" t="s">
        <v>223</v>
      </c>
      <c r="J2792" s="81" t="s">
        <v>223</v>
      </c>
    </row>
    <row r="2793" spans="1:10" x14ac:dyDescent="0.2">
      <c r="A2793" s="79">
        <v>44761</v>
      </c>
      <c r="B2793" s="76">
        <v>44760</v>
      </c>
      <c r="C2793" s="80">
        <v>2.5</v>
      </c>
      <c r="D2793" s="81" t="s">
        <v>350</v>
      </c>
      <c r="E2793" s="81" t="s">
        <v>223</v>
      </c>
      <c r="F2793" s="81" t="s">
        <v>351</v>
      </c>
      <c r="G2793" s="81" t="s">
        <v>352</v>
      </c>
      <c r="H2793" s="81" t="s">
        <v>301</v>
      </c>
      <c r="I2793" s="81" t="s">
        <v>223</v>
      </c>
      <c r="J2793" s="81" t="s">
        <v>223</v>
      </c>
    </row>
    <row r="2794" spans="1:10" x14ac:dyDescent="0.2">
      <c r="A2794" s="79">
        <v>44761</v>
      </c>
      <c r="B2794" s="76">
        <v>44761</v>
      </c>
      <c r="C2794" s="80">
        <v>1.25</v>
      </c>
      <c r="D2794" s="81" t="s">
        <v>350</v>
      </c>
      <c r="E2794" s="81" t="s">
        <v>223</v>
      </c>
      <c r="F2794" s="81" t="s">
        <v>351</v>
      </c>
      <c r="G2794" s="81" t="s">
        <v>352</v>
      </c>
      <c r="H2794" s="81" t="s">
        <v>301</v>
      </c>
      <c r="I2794" s="81" t="s">
        <v>223</v>
      </c>
      <c r="J2794" s="81" t="s">
        <v>223</v>
      </c>
    </row>
    <row r="2795" spans="1:10" x14ac:dyDescent="0.2">
      <c r="A2795" s="79">
        <v>44763</v>
      </c>
      <c r="B2795" s="76">
        <v>44762</v>
      </c>
      <c r="C2795" s="80">
        <v>1</v>
      </c>
      <c r="D2795" s="81" t="s">
        <v>350</v>
      </c>
      <c r="E2795" s="81" t="s">
        <v>223</v>
      </c>
      <c r="F2795" s="81" t="s">
        <v>351</v>
      </c>
      <c r="G2795" s="81" t="s">
        <v>352</v>
      </c>
      <c r="H2795" s="81" t="s">
        <v>301</v>
      </c>
      <c r="I2795" s="81" t="s">
        <v>223</v>
      </c>
      <c r="J2795" s="81" t="s">
        <v>223</v>
      </c>
    </row>
    <row r="2796" spans="1:10" x14ac:dyDescent="0.2">
      <c r="A2796" s="79">
        <v>44763</v>
      </c>
      <c r="B2796" s="76">
        <v>44763</v>
      </c>
      <c r="C2796" s="80">
        <v>2.5</v>
      </c>
      <c r="D2796" s="81" t="s">
        <v>350</v>
      </c>
      <c r="E2796" s="81" t="s">
        <v>223</v>
      </c>
      <c r="F2796" s="81" t="s">
        <v>351</v>
      </c>
      <c r="G2796" s="81" t="s">
        <v>352</v>
      </c>
      <c r="H2796" s="81" t="s">
        <v>301</v>
      </c>
      <c r="I2796" s="81" t="s">
        <v>223</v>
      </c>
      <c r="J2796" s="81" t="s">
        <v>223</v>
      </c>
    </row>
    <row r="2797" spans="1:10" x14ac:dyDescent="0.2">
      <c r="A2797" s="79">
        <v>44764</v>
      </c>
      <c r="B2797" s="76">
        <v>44764</v>
      </c>
      <c r="C2797" s="80">
        <v>1</v>
      </c>
      <c r="D2797" s="81" t="s">
        <v>350</v>
      </c>
      <c r="E2797" s="81" t="s">
        <v>223</v>
      </c>
      <c r="F2797" s="81" t="s">
        <v>351</v>
      </c>
      <c r="G2797" s="81" t="s">
        <v>352</v>
      </c>
      <c r="H2797" s="81" t="s">
        <v>301</v>
      </c>
      <c r="I2797" s="81" t="s">
        <v>223</v>
      </c>
      <c r="J2797" s="81" t="s">
        <v>223</v>
      </c>
    </row>
    <row r="2798" spans="1:10" x14ac:dyDescent="0.2">
      <c r="A2798" s="79">
        <v>44771</v>
      </c>
      <c r="B2798" s="76">
        <v>44767</v>
      </c>
      <c r="C2798" s="80">
        <v>1.5</v>
      </c>
      <c r="D2798" s="81" t="s">
        <v>350</v>
      </c>
      <c r="E2798" s="81" t="s">
        <v>223</v>
      </c>
      <c r="F2798" s="81" t="s">
        <v>351</v>
      </c>
      <c r="G2798" s="81" t="s">
        <v>352</v>
      </c>
      <c r="H2798" s="81" t="s">
        <v>301</v>
      </c>
      <c r="I2798" s="81" t="s">
        <v>223</v>
      </c>
      <c r="J2798" s="81" t="s">
        <v>223</v>
      </c>
    </row>
    <row r="2799" spans="1:10" x14ac:dyDescent="0.2">
      <c r="A2799" s="79">
        <v>44771</v>
      </c>
      <c r="B2799" s="76">
        <v>44768</v>
      </c>
      <c r="C2799" s="80">
        <v>3.5</v>
      </c>
      <c r="D2799" s="81" t="s">
        <v>350</v>
      </c>
      <c r="E2799" s="81" t="s">
        <v>223</v>
      </c>
      <c r="F2799" s="81" t="s">
        <v>351</v>
      </c>
      <c r="G2799" s="81" t="s">
        <v>352</v>
      </c>
      <c r="H2799" s="81" t="s">
        <v>301</v>
      </c>
      <c r="I2799" s="81" t="s">
        <v>223</v>
      </c>
      <c r="J2799" s="81" t="s">
        <v>223</v>
      </c>
    </row>
    <row r="2800" spans="1:10" x14ac:dyDescent="0.2">
      <c r="A2800" s="79">
        <v>44771</v>
      </c>
      <c r="B2800" s="76">
        <v>44769</v>
      </c>
      <c r="C2800" s="80">
        <v>1</v>
      </c>
      <c r="D2800" s="81" t="s">
        <v>350</v>
      </c>
      <c r="E2800" s="81" t="s">
        <v>223</v>
      </c>
      <c r="F2800" s="81" t="s">
        <v>351</v>
      </c>
      <c r="G2800" s="81" t="s">
        <v>352</v>
      </c>
      <c r="H2800" s="81" t="s">
        <v>301</v>
      </c>
      <c r="I2800" s="81" t="s">
        <v>223</v>
      </c>
      <c r="J2800" s="81" t="s">
        <v>223</v>
      </c>
    </row>
    <row r="2801" spans="1:10" x14ac:dyDescent="0.2">
      <c r="A2801" s="79">
        <v>44771</v>
      </c>
      <c r="B2801" s="76">
        <v>44770</v>
      </c>
      <c r="C2801" s="80">
        <v>1</v>
      </c>
      <c r="D2801" s="81" t="s">
        <v>350</v>
      </c>
      <c r="E2801" s="81" t="s">
        <v>223</v>
      </c>
      <c r="F2801" s="81" t="s">
        <v>351</v>
      </c>
      <c r="G2801" s="81" t="s">
        <v>352</v>
      </c>
      <c r="H2801" s="81" t="s">
        <v>301</v>
      </c>
      <c r="I2801" s="81" t="s">
        <v>223</v>
      </c>
      <c r="J2801" s="81" t="s">
        <v>223</v>
      </c>
    </row>
    <row r="2802" spans="1:10" x14ac:dyDescent="0.2">
      <c r="A2802" s="79">
        <v>44771</v>
      </c>
      <c r="B2802" s="76">
        <v>44771</v>
      </c>
      <c r="C2802" s="80">
        <v>0.5</v>
      </c>
      <c r="D2802" s="81" t="s">
        <v>350</v>
      </c>
      <c r="E2802" s="81" t="s">
        <v>223</v>
      </c>
      <c r="F2802" s="81" t="s">
        <v>351</v>
      </c>
      <c r="G2802" s="81" t="s">
        <v>352</v>
      </c>
      <c r="H2802" s="81" t="s">
        <v>301</v>
      </c>
      <c r="I2802" s="81" t="s">
        <v>223</v>
      </c>
      <c r="J2802" s="81" t="s">
        <v>223</v>
      </c>
    </row>
    <row r="2803" spans="1:10" x14ac:dyDescent="0.2">
      <c r="A2803" s="79">
        <v>44778</v>
      </c>
      <c r="B2803" s="76">
        <v>44774</v>
      </c>
      <c r="C2803" s="80">
        <v>1.5</v>
      </c>
      <c r="D2803" s="81" t="s">
        <v>350</v>
      </c>
      <c r="E2803" s="81" t="s">
        <v>223</v>
      </c>
      <c r="F2803" s="81" t="s">
        <v>351</v>
      </c>
      <c r="G2803" s="81" t="s">
        <v>352</v>
      </c>
      <c r="H2803" s="81" t="s">
        <v>301</v>
      </c>
      <c r="I2803" s="81" t="s">
        <v>223</v>
      </c>
      <c r="J2803" s="81" t="s">
        <v>223</v>
      </c>
    </row>
    <row r="2804" spans="1:10" x14ac:dyDescent="0.2">
      <c r="A2804" s="79">
        <v>44778</v>
      </c>
      <c r="B2804" s="76">
        <v>44775</v>
      </c>
      <c r="C2804" s="80">
        <v>1</v>
      </c>
      <c r="D2804" s="81" t="s">
        <v>350</v>
      </c>
      <c r="E2804" s="81" t="s">
        <v>223</v>
      </c>
      <c r="F2804" s="81" t="s">
        <v>351</v>
      </c>
      <c r="G2804" s="81" t="s">
        <v>352</v>
      </c>
      <c r="H2804" s="81" t="s">
        <v>301</v>
      </c>
      <c r="I2804" s="81" t="s">
        <v>223</v>
      </c>
      <c r="J2804" s="81" t="s">
        <v>223</v>
      </c>
    </row>
    <row r="2805" spans="1:10" x14ac:dyDescent="0.2">
      <c r="A2805" s="79">
        <v>44778</v>
      </c>
      <c r="B2805" s="76">
        <v>44776</v>
      </c>
      <c r="C2805" s="80">
        <v>1</v>
      </c>
      <c r="D2805" s="81" t="s">
        <v>350</v>
      </c>
      <c r="E2805" s="81" t="s">
        <v>223</v>
      </c>
      <c r="F2805" s="81" t="s">
        <v>351</v>
      </c>
      <c r="G2805" s="81" t="s">
        <v>352</v>
      </c>
      <c r="H2805" s="81" t="s">
        <v>301</v>
      </c>
      <c r="I2805" s="81" t="s">
        <v>223</v>
      </c>
      <c r="J2805" s="81" t="s">
        <v>223</v>
      </c>
    </row>
    <row r="2806" spans="1:10" x14ac:dyDescent="0.2">
      <c r="A2806" s="79">
        <v>44778</v>
      </c>
      <c r="B2806" s="76">
        <v>44777</v>
      </c>
      <c r="C2806" s="80">
        <v>2.5</v>
      </c>
      <c r="D2806" s="81" t="s">
        <v>350</v>
      </c>
      <c r="E2806" s="81" t="s">
        <v>223</v>
      </c>
      <c r="F2806" s="81" t="s">
        <v>351</v>
      </c>
      <c r="G2806" s="81" t="s">
        <v>352</v>
      </c>
      <c r="H2806" s="81" t="s">
        <v>301</v>
      </c>
      <c r="I2806" s="81" t="s">
        <v>223</v>
      </c>
      <c r="J2806" s="81" t="s">
        <v>223</v>
      </c>
    </row>
    <row r="2807" spans="1:10" x14ac:dyDescent="0.2">
      <c r="A2807" s="79">
        <v>44778</v>
      </c>
      <c r="B2807" s="76">
        <v>44778</v>
      </c>
      <c r="C2807" s="80">
        <v>2</v>
      </c>
      <c r="D2807" s="81" t="s">
        <v>350</v>
      </c>
      <c r="E2807" s="81" t="s">
        <v>223</v>
      </c>
      <c r="F2807" s="81" t="s">
        <v>351</v>
      </c>
      <c r="G2807" s="81" t="s">
        <v>352</v>
      </c>
      <c r="H2807" s="81" t="s">
        <v>301</v>
      </c>
      <c r="I2807" s="81" t="s">
        <v>223</v>
      </c>
      <c r="J2807" s="81" t="s">
        <v>223</v>
      </c>
    </row>
    <row r="2808" spans="1:10" x14ac:dyDescent="0.2">
      <c r="A2808" s="79">
        <v>44785</v>
      </c>
      <c r="B2808" s="76">
        <v>44781</v>
      </c>
      <c r="C2808" s="80">
        <v>1.25</v>
      </c>
      <c r="D2808" s="81" t="s">
        <v>350</v>
      </c>
      <c r="E2808" s="81" t="s">
        <v>223</v>
      </c>
      <c r="F2808" s="81" t="s">
        <v>351</v>
      </c>
      <c r="G2808" s="81" t="s">
        <v>352</v>
      </c>
      <c r="H2808" s="81" t="s">
        <v>301</v>
      </c>
      <c r="I2808" s="81" t="s">
        <v>223</v>
      </c>
      <c r="J2808" s="81" t="s">
        <v>223</v>
      </c>
    </row>
    <row r="2809" spans="1:10" x14ac:dyDescent="0.2">
      <c r="A2809" s="79">
        <v>44785</v>
      </c>
      <c r="B2809" s="76">
        <v>44782</v>
      </c>
      <c r="C2809" s="80">
        <v>1</v>
      </c>
      <c r="D2809" s="81" t="s">
        <v>350</v>
      </c>
      <c r="E2809" s="81" t="s">
        <v>223</v>
      </c>
      <c r="F2809" s="81" t="s">
        <v>351</v>
      </c>
      <c r="G2809" s="81" t="s">
        <v>352</v>
      </c>
      <c r="H2809" s="81" t="s">
        <v>301</v>
      </c>
      <c r="I2809" s="81" t="s">
        <v>223</v>
      </c>
      <c r="J2809" s="81" t="s">
        <v>223</v>
      </c>
    </row>
    <row r="2810" spans="1:10" x14ac:dyDescent="0.2">
      <c r="A2810" s="79">
        <v>44785</v>
      </c>
      <c r="B2810" s="76">
        <v>44783</v>
      </c>
      <c r="C2810" s="80">
        <v>1</v>
      </c>
      <c r="D2810" s="81" t="s">
        <v>350</v>
      </c>
      <c r="E2810" s="81" t="s">
        <v>223</v>
      </c>
      <c r="F2810" s="81" t="s">
        <v>351</v>
      </c>
      <c r="G2810" s="81" t="s">
        <v>352</v>
      </c>
      <c r="H2810" s="81" t="s">
        <v>301</v>
      </c>
      <c r="I2810" s="81" t="s">
        <v>223</v>
      </c>
      <c r="J2810" s="81" t="s">
        <v>223</v>
      </c>
    </row>
    <row r="2811" spans="1:10" x14ac:dyDescent="0.2">
      <c r="A2811" s="79">
        <v>44785</v>
      </c>
      <c r="B2811" s="76">
        <v>44784</v>
      </c>
      <c r="C2811" s="80">
        <v>1.75</v>
      </c>
      <c r="D2811" s="81" t="s">
        <v>350</v>
      </c>
      <c r="E2811" s="81" t="s">
        <v>223</v>
      </c>
      <c r="F2811" s="81" t="s">
        <v>351</v>
      </c>
      <c r="G2811" s="81" t="s">
        <v>352</v>
      </c>
      <c r="H2811" s="81" t="s">
        <v>301</v>
      </c>
      <c r="I2811" s="81" t="s">
        <v>223</v>
      </c>
      <c r="J2811" s="81" t="s">
        <v>223</v>
      </c>
    </row>
    <row r="2812" spans="1:10" x14ac:dyDescent="0.2">
      <c r="A2812" s="79">
        <v>44785</v>
      </c>
      <c r="B2812" s="76">
        <v>44785</v>
      </c>
      <c r="C2812" s="80">
        <v>2</v>
      </c>
      <c r="D2812" s="81" t="s">
        <v>350</v>
      </c>
      <c r="E2812" s="81" t="s">
        <v>223</v>
      </c>
      <c r="F2812" s="81" t="s">
        <v>351</v>
      </c>
      <c r="G2812" s="81" t="s">
        <v>352</v>
      </c>
      <c r="H2812" s="81" t="s">
        <v>301</v>
      </c>
      <c r="I2812" s="81" t="s">
        <v>223</v>
      </c>
      <c r="J2812" s="81" t="s">
        <v>223</v>
      </c>
    </row>
    <row r="2813" spans="1:10" x14ac:dyDescent="0.2">
      <c r="A2813" s="79">
        <v>44797</v>
      </c>
      <c r="B2813" s="76">
        <v>44788</v>
      </c>
      <c r="C2813" s="80">
        <v>1.25</v>
      </c>
      <c r="D2813" s="81" t="s">
        <v>350</v>
      </c>
      <c r="E2813" s="81" t="s">
        <v>223</v>
      </c>
      <c r="F2813" s="81" t="s">
        <v>351</v>
      </c>
      <c r="G2813" s="81" t="s">
        <v>352</v>
      </c>
      <c r="H2813" s="81" t="s">
        <v>301</v>
      </c>
      <c r="I2813" s="81" t="s">
        <v>223</v>
      </c>
      <c r="J2813" s="81" t="s">
        <v>223</v>
      </c>
    </row>
    <row r="2814" spans="1:10" x14ac:dyDescent="0.2">
      <c r="A2814" s="79">
        <v>44797</v>
      </c>
      <c r="B2814" s="76">
        <v>44789</v>
      </c>
      <c r="C2814" s="80">
        <v>0.75</v>
      </c>
      <c r="D2814" s="81" t="s">
        <v>350</v>
      </c>
      <c r="E2814" s="81" t="s">
        <v>223</v>
      </c>
      <c r="F2814" s="81" t="s">
        <v>351</v>
      </c>
      <c r="G2814" s="81" t="s">
        <v>352</v>
      </c>
      <c r="H2814" s="81" t="s">
        <v>301</v>
      </c>
      <c r="I2814" s="81" t="s">
        <v>223</v>
      </c>
      <c r="J2814" s="81" t="s">
        <v>223</v>
      </c>
    </row>
    <row r="2815" spans="1:10" x14ac:dyDescent="0.2">
      <c r="A2815" s="79">
        <v>44797</v>
      </c>
      <c r="B2815" s="76">
        <v>44790</v>
      </c>
      <c r="C2815" s="80">
        <v>1</v>
      </c>
      <c r="D2815" s="81" t="s">
        <v>350</v>
      </c>
      <c r="E2815" s="81" t="s">
        <v>223</v>
      </c>
      <c r="F2815" s="81" t="s">
        <v>351</v>
      </c>
      <c r="G2815" s="81" t="s">
        <v>352</v>
      </c>
      <c r="H2815" s="81" t="s">
        <v>301</v>
      </c>
      <c r="I2815" s="81" t="s">
        <v>223</v>
      </c>
      <c r="J2815" s="81" t="s">
        <v>223</v>
      </c>
    </row>
    <row r="2816" spans="1:10" x14ac:dyDescent="0.2">
      <c r="A2816" s="79">
        <v>44797</v>
      </c>
      <c r="B2816" s="76">
        <v>44791</v>
      </c>
      <c r="C2816" s="80">
        <v>2.5</v>
      </c>
      <c r="D2816" s="81" t="s">
        <v>350</v>
      </c>
      <c r="E2816" s="81" t="s">
        <v>223</v>
      </c>
      <c r="F2816" s="81" t="s">
        <v>351</v>
      </c>
      <c r="G2816" s="81" t="s">
        <v>352</v>
      </c>
      <c r="H2816" s="81" t="s">
        <v>301</v>
      </c>
      <c r="I2816" s="81" t="s">
        <v>223</v>
      </c>
      <c r="J2816" s="81" t="s">
        <v>223</v>
      </c>
    </row>
    <row r="2817" spans="1:10" x14ac:dyDescent="0.2">
      <c r="A2817" s="79">
        <v>44797</v>
      </c>
      <c r="B2817" s="76">
        <v>44792</v>
      </c>
      <c r="C2817" s="80">
        <v>2</v>
      </c>
      <c r="D2817" s="81" t="s">
        <v>350</v>
      </c>
      <c r="E2817" s="81" t="s">
        <v>223</v>
      </c>
      <c r="F2817" s="81" t="s">
        <v>351</v>
      </c>
      <c r="G2817" s="81" t="s">
        <v>352</v>
      </c>
      <c r="H2817" s="81" t="s">
        <v>301</v>
      </c>
      <c r="I2817" s="81" t="s">
        <v>223</v>
      </c>
      <c r="J2817" s="81" t="s">
        <v>223</v>
      </c>
    </row>
    <row r="2818" spans="1:10" x14ac:dyDescent="0.2">
      <c r="A2818" s="79">
        <v>44797</v>
      </c>
      <c r="B2818" s="76">
        <v>44795</v>
      </c>
      <c r="C2818" s="80">
        <v>2</v>
      </c>
      <c r="D2818" s="81" t="s">
        <v>350</v>
      </c>
      <c r="E2818" s="81" t="s">
        <v>223</v>
      </c>
      <c r="F2818" s="81" t="s">
        <v>351</v>
      </c>
      <c r="G2818" s="81" t="s">
        <v>352</v>
      </c>
      <c r="H2818" s="81" t="s">
        <v>301</v>
      </c>
      <c r="I2818" s="81" t="s">
        <v>223</v>
      </c>
      <c r="J2818" s="81" t="s">
        <v>223</v>
      </c>
    </row>
    <row r="2819" spans="1:10" x14ac:dyDescent="0.2">
      <c r="A2819" s="79">
        <v>44797</v>
      </c>
      <c r="B2819" s="76">
        <v>44796</v>
      </c>
      <c r="C2819" s="80">
        <v>2.25</v>
      </c>
      <c r="D2819" s="81" t="s">
        <v>350</v>
      </c>
      <c r="E2819" s="81" t="s">
        <v>223</v>
      </c>
      <c r="F2819" s="81" t="s">
        <v>351</v>
      </c>
      <c r="G2819" s="81" t="s">
        <v>352</v>
      </c>
      <c r="H2819" s="81" t="s">
        <v>301</v>
      </c>
      <c r="I2819" s="81" t="s">
        <v>223</v>
      </c>
      <c r="J2819" s="81" t="s">
        <v>223</v>
      </c>
    </row>
    <row r="2820" spans="1:10" x14ac:dyDescent="0.2">
      <c r="A2820" s="79">
        <v>44797</v>
      </c>
      <c r="B2820" s="76">
        <v>44797</v>
      </c>
      <c r="C2820" s="80">
        <v>2.5</v>
      </c>
      <c r="D2820" s="81" t="s">
        <v>350</v>
      </c>
      <c r="E2820" s="81" t="s">
        <v>223</v>
      </c>
      <c r="F2820" s="81" t="s">
        <v>351</v>
      </c>
      <c r="G2820" s="81" t="s">
        <v>352</v>
      </c>
      <c r="H2820" s="81" t="s">
        <v>301</v>
      </c>
      <c r="I2820" s="81" t="s">
        <v>223</v>
      </c>
      <c r="J2820" s="81" t="s">
        <v>223</v>
      </c>
    </row>
    <row r="2821" spans="1:10" x14ac:dyDescent="0.2">
      <c r="A2821" s="79">
        <v>44693</v>
      </c>
      <c r="B2821" s="76">
        <v>44564</v>
      </c>
      <c r="C2821" s="80">
        <v>1</v>
      </c>
      <c r="D2821" s="81" t="s">
        <v>363</v>
      </c>
      <c r="E2821" s="81" t="s">
        <v>223</v>
      </c>
      <c r="F2821" s="81" t="s">
        <v>364</v>
      </c>
      <c r="G2821" s="81" t="s">
        <v>365</v>
      </c>
      <c r="H2821" s="81" t="s">
        <v>306</v>
      </c>
      <c r="I2821" s="81" t="s">
        <v>223</v>
      </c>
      <c r="J2821" s="81" t="s">
        <v>223</v>
      </c>
    </row>
    <row r="2822" spans="1:10" x14ac:dyDescent="0.2">
      <c r="A2822" s="79">
        <v>44693</v>
      </c>
      <c r="B2822" s="76">
        <v>44565</v>
      </c>
      <c r="C2822" s="80">
        <v>1</v>
      </c>
      <c r="D2822" s="81" t="s">
        <v>363</v>
      </c>
      <c r="E2822" s="81" t="s">
        <v>223</v>
      </c>
      <c r="F2822" s="81" t="s">
        <v>364</v>
      </c>
      <c r="G2822" s="81" t="s">
        <v>365</v>
      </c>
      <c r="H2822" s="81" t="s">
        <v>306</v>
      </c>
      <c r="I2822" s="81" t="s">
        <v>223</v>
      </c>
      <c r="J2822" s="81" t="s">
        <v>223</v>
      </c>
    </row>
    <row r="2823" spans="1:10" x14ac:dyDescent="0.2">
      <c r="A2823" s="79">
        <v>44693</v>
      </c>
      <c r="B2823" s="76">
        <v>44566</v>
      </c>
      <c r="C2823" s="80">
        <v>1</v>
      </c>
      <c r="D2823" s="81" t="s">
        <v>363</v>
      </c>
      <c r="E2823" s="81" t="s">
        <v>223</v>
      </c>
      <c r="F2823" s="81" t="s">
        <v>364</v>
      </c>
      <c r="G2823" s="81" t="s">
        <v>365</v>
      </c>
      <c r="H2823" s="81" t="s">
        <v>306</v>
      </c>
      <c r="I2823" s="81" t="s">
        <v>223</v>
      </c>
      <c r="J2823" s="81" t="s">
        <v>223</v>
      </c>
    </row>
    <row r="2824" spans="1:10" x14ac:dyDescent="0.2">
      <c r="A2824" s="79">
        <v>44693</v>
      </c>
      <c r="B2824" s="76">
        <v>44567</v>
      </c>
      <c r="C2824" s="80">
        <v>1</v>
      </c>
      <c r="D2824" s="81" t="s">
        <v>363</v>
      </c>
      <c r="E2824" s="81" t="s">
        <v>223</v>
      </c>
      <c r="F2824" s="81" t="s">
        <v>364</v>
      </c>
      <c r="G2824" s="81" t="s">
        <v>365</v>
      </c>
      <c r="H2824" s="81" t="s">
        <v>306</v>
      </c>
      <c r="I2824" s="81" t="s">
        <v>223</v>
      </c>
      <c r="J2824" s="81" t="s">
        <v>223</v>
      </c>
    </row>
    <row r="2825" spans="1:10" x14ac:dyDescent="0.2">
      <c r="A2825" s="79">
        <v>44693</v>
      </c>
      <c r="B2825" s="76">
        <v>44568</v>
      </c>
      <c r="C2825" s="80">
        <v>1</v>
      </c>
      <c r="D2825" s="81" t="s">
        <v>363</v>
      </c>
      <c r="E2825" s="81" t="s">
        <v>223</v>
      </c>
      <c r="F2825" s="81" t="s">
        <v>364</v>
      </c>
      <c r="G2825" s="81" t="s">
        <v>365</v>
      </c>
      <c r="H2825" s="81" t="s">
        <v>306</v>
      </c>
      <c r="I2825" s="81" t="s">
        <v>223</v>
      </c>
      <c r="J2825" s="81" t="s">
        <v>223</v>
      </c>
    </row>
    <row r="2826" spans="1:10" x14ac:dyDescent="0.2">
      <c r="A2826" s="79">
        <v>44693</v>
      </c>
      <c r="B2826" s="76">
        <v>44571</v>
      </c>
      <c r="C2826" s="80">
        <v>1</v>
      </c>
      <c r="D2826" s="81" t="s">
        <v>363</v>
      </c>
      <c r="E2826" s="81" t="s">
        <v>223</v>
      </c>
      <c r="F2826" s="81" t="s">
        <v>364</v>
      </c>
      <c r="G2826" s="81" t="s">
        <v>365</v>
      </c>
      <c r="H2826" s="81" t="s">
        <v>306</v>
      </c>
      <c r="I2826" s="81" t="s">
        <v>223</v>
      </c>
      <c r="J2826" s="81" t="s">
        <v>223</v>
      </c>
    </row>
    <row r="2827" spans="1:10" x14ac:dyDescent="0.2">
      <c r="A2827" s="79">
        <v>44693</v>
      </c>
      <c r="B2827" s="76">
        <v>44572</v>
      </c>
      <c r="C2827" s="80">
        <v>1</v>
      </c>
      <c r="D2827" s="81" t="s">
        <v>363</v>
      </c>
      <c r="E2827" s="81" t="s">
        <v>223</v>
      </c>
      <c r="F2827" s="81" t="s">
        <v>364</v>
      </c>
      <c r="G2827" s="81" t="s">
        <v>365</v>
      </c>
      <c r="H2827" s="81" t="s">
        <v>306</v>
      </c>
      <c r="I2827" s="81" t="s">
        <v>223</v>
      </c>
      <c r="J2827" s="81" t="s">
        <v>223</v>
      </c>
    </row>
    <row r="2828" spans="1:10" x14ac:dyDescent="0.2">
      <c r="A2828" s="79">
        <v>44693</v>
      </c>
      <c r="B2828" s="76">
        <v>44573</v>
      </c>
      <c r="C2828" s="80">
        <v>1</v>
      </c>
      <c r="D2828" s="81" t="s">
        <v>363</v>
      </c>
      <c r="E2828" s="81" t="s">
        <v>223</v>
      </c>
      <c r="F2828" s="81" t="s">
        <v>364</v>
      </c>
      <c r="G2828" s="81" t="s">
        <v>365</v>
      </c>
      <c r="H2828" s="81" t="s">
        <v>306</v>
      </c>
      <c r="I2828" s="81" t="s">
        <v>223</v>
      </c>
      <c r="J2828" s="81" t="s">
        <v>223</v>
      </c>
    </row>
    <row r="2829" spans="1:10" x14ac:dyDescent="0.2">
      <c r="A2829" s="79">
        <v>44693</v>
      </c>
      <c r="B2829" s="76">
        <v>44574</v>
      </c>
      <c r="C2829" s="80">
        <v>1</v>
      </c>
      <c r="D2829" s="81" t="s">
        <v>363</v>
      </c>
      <c r="E2829" s="81" t="s">
        <v>223</v>
      </c>
      <c r="F2829" s="81" t="s">
        <v>364</v>
      </c>
      <c r="G2829" s="81" t="s">
        <v>365</v>
      </c>
      <c r="H2829" s="81" t="s">
        <v>306</v>
      </c>
      <c r="I2829" s="81" t="s">
        <v>223</v>
      </c>
      <c r="J2829" s="81" t="s">
        <v>223</v>
      </c>
    </row>
    <row r="2830" spans="1:10" x14ac:dyDescent="0.2">
      <c r="A2830" s="79">
        <v>44693</v>
      </c>
      <c r="B2830" s="76">
        <v>44575</v>
      </c>
      <c r="C2830" s="80">
        <v>1</v>
      </c>
      <c r="D2830" s="81" t="s">
        <v>363</v>
      </c>
      <c r="E2830" s="81" t="s">
        <v>223</v>
      </c>
      <c r="F2830" s="81" t="s">
        <v>364</v>
      </c>
      <c r="G2830" s="81" t="s">
        <v>365</v>
      </c>
      <c r="H2830" s="81" t="s">
        <v>306</v>
      </c>
      <c r="I2830" s="81" t="s">
        <v>223</v>
      </c>
      <c r="J2830" s="81" t="s">
        <v>223</v>
      </c>
    </row>
    <row r="2831" spans="1:10" x14ac:dyDescent="0.2">
      <c r="A2831" s="79">
        <v>44693</v>
      </c>
      <c r="B2831" s="76">
        <v>44579</v>
      </c>
      <c r="C2831" s="80">
        <v>1</v>
      </c>
      <c r="D2831" s="81" t="s">
        <v>363</v>
      </c>
      <c r="E2831" s="81" t="s">
        <v>223</v>
      </c>
      <c r="F2831" s="81" t="s">
        <v>364</v>
      </c>
      <c r="G2831" s="81" t="s">
        <v>365</v>
      </c>
      <c r="H2831" s="81" t="s">
        <v>306</v>
      </c>
      <c r="I2831" s="81" t="s">
        <v>223</v>
      </c>
      <c r="J2831" s="81" t="s">
        <v>223</v>
      </c>
    </row>
    <row r="2832" spans="1:10" x14ac:dyDescent="0.2">
      <c r="A2832" s="79">
        <v>44693</v>
      </c>
      <c r="B2832" s="76">
        <v>44580</v>
      </c>
      <c r="C2832" s="80">
        <v>1</v>
      </c>
      <c r="D2832" s="81" t="s">
        <v>363</v>
      </c>
      <c r="E2832" s="81" t="s">
        <v>223</v>
      </c>
      <c r="F2832" s="81" t="s">
        <v>364</v>
      </c>
      <c r="G2832" s="81" t="s">
        <v>365</v>
      </c>
      <c r="H2832" s="81" t="s">
        <v>306</v>
      </c>
      <c r="I2832" s="81" t="s">
        <v>223</v>
      </c>
      <c r="J2832" s="81" t="s">
        <v>223</v>
      </c>
    </row>
    <row r="2833" spans="1:10" x14ac:dyDescent="0.2">
      <c r="A2833" s="79">
        <v>44693</v>
      </c>
      <c r="B2833" s="76">
        <v>44581</v>
      </c>
      <c r="C2833" s="80">
        <v>1</v>
      </c>
      <c r="D2833" s="81" t="s">
        <v>363</v>
      </c>
      <c r="E2833" s="81" t="s">
        <v>223</v>
      </c>
      <c r="F2833" s="81" t="s">
        <v>364</v>
      </c>
      <c r="G2833" s="81" t="s">
        <v>365</v>
      </c>
      <c r="H2833" s="81" t="s">
        <v>306</v>
      </c>
      <c r="I2833" s="81" t="s">
        <v>223</v>
      </c>
      <c r="J2833" s="81" t="s">
        <v>223</v>
      </c>
    </row>
    <row r="2834" spans="1:10" x14ac:dyDescent="0.2">
      <c r="A2834" s="79">
        <v>44693</v>
      </c>
      <c r="B2834" s="76">
        <v>44582</v>
      </c>
      <c r="C2834" s="80">
        <v>1</v>
      </c>
      <c r="D2834" s="81" t="s">
        <v>363</v>
      </c>
      <c r="E2834" s="81" t="s">
        <v>223</v>
      </c>
      <c r="F2834" s="81" t="s">
        <v>364</v>
      </c>
      <c r="G2834" s="81" t="s">
        <v>365</v>
      </c>
      <c r="H2834" s="81" t="s">
        <v>306</v>
      </c>
      <c r="I2834" s="81" t="s">
        <v>223</v>
      </c>
      <c r="J2834" s="81" t="s">
        <v>223</v>
      </c>
    </row>
    <row r="2835" spans="1:10" x14ac:dyDescent="0.2">
      <c r="A2835" s="79">
        <v>44693</v>
      </c>
      <c r="B2835" s="76">
        <v>44585</v>
      </c>
      <c r="C2835" s="80">
        <v>1</v>
      </c>
      <c r="D2835" s="81" t="s">
        <v>363</v>
      </c>
      <c r="E2835" s="81" t="s">
        <v>223</v>
      </c>
      <c r="F2835" s="81" t="s">
        <v>364</v>
      </c>
      <c r="G2835" s="81" t="s">
        <v>365</v>
      </c>
      <c r="H2835" s="81" t="s">
        <v>306</v>
      </c>
      <c r="I2835" s="81" t="s">
        <v>223</v>
      </c>
      <c r="J2835" s="81" t="s">
        <v>223</v>
      </c>
    </row>
    <row r="2836" spans="1:10" x14ac:dyDescent="0.2">
      <c r="A2836" s="79">
        <v>44693</v>
      </c>
      <c r="B2836" s="76">
        <v>44586</v>
      </c>
      <c r="C2836" s="80">
        <v>1</v>
      </c>
      <c r="D2836" s="81" t="s">
        <v>363</v>
      </c>
      <c r="E2836" s="81" t="s">
        <v>223</v>
      </c>
      <c r="F2836" s="81" t="s">
        <v>364</v>
      </c>
      <c r="G2836" s="81" t="s">
        <v>365</v>
      </c>
      <c r="H2836" s="81" t="s">
        <v>306</v>
      </c>
      <c r="I2836" s="81" t="s">
        <v>223</v>
      </c>
      <c r="J2836" s="81" t="s">
        <v>223</v>
      </c>
    </row>
    <row r="2837" spans="1:10" x14ac:dyDescent="0.2">
      <c r="A2837" s="79">
        <v>44693</v>
      </c>
      <c r="B2837" s="76">
        <v>44587</v>
      </c>
      <c r="C2837" s="80">
        <v>1</v>
      </c>
      <c r="D2837" s="81" t="s">
        <v>363</v>
      </c>
      <c r="E2837" s="81" t="s">
        <v>223</v>
      </c>
      <c r="F2837" s="81" t="s">
        <v>364</v>
      </c>
      <c r="G2837" s="81" t="s">
        <v>365</v>
      </c>
      <c r="H2837" s="81" t="s">
        <v>306</v>
      </c>
      <c r="I2837" s="81" t="s">
        <v>223</v>
      </c>
      <c r="J2837" s="81" t="s">
        <v>223</v>
      </c>
    </row>
    <row r="2838" spans="1:10" x14ac:dyDescent="0.2">
      <c r="A2838" s="79">
        <v>44693</v>
      </c>
      <c r="B2838" s="76">
        <v>44588</v>
      </c>
      <c r="C2838" s="80">
        <v>1</v>
      </c>
      <c r="D2838" s="81" t="s">
        <v>363</v>
      </c>
      <c r="E2838" s="81" t="s">
        <v>223</v>
      </c>
      <c r="F2838" s="81" t="s">
        <v>364</v>
      </c>
      <c r="G2838" s="81" t="s">
        <v>365</v>
      </c>
      <c r="H2838" s="81" t="s">
        <v>306</v>
      </c>
      <c r="I2838" s="81" t="s">
        <v>223</v>
      </c>
      <c r="J2838" s="81" t="s">
        <v>223</v>
      </c>
    </row>
    <row r="2839" spans="1:10" x14ac:dyDescent="0.2">
      <c r="A2839" s="79">
        <v>44693</v>
      </c>
      <c r="B2839" s="76">
        <v>44589</v>
      </c>
      <c r="C2839" s="80">
        <v>1</v>
      </c>
      <c r="D2839" s="81" t="s">
        <v>363</v>
      </c>
      <c r="E2839" s="81" t="s">
        <v>223</v>
      </c>
      <c r="F2839" s="81" t="s">
        <v>364</v>
      </c>
      <c r="G2839" s="81" t="s">
        <v>365</v>
      </c>
      <c r="H2839" s="81" t="s">
        <v>306</v>
      </c>
      <c r="I2839" s="81" t="s">
        <v>223</v>
      </c>
      <c r="J2839" s="81" t="s">
        <v>223</v>
      </c>
    </row>
    <row r="2840" spans="1:10" x14ac:dyDescent="0.2">
      <c r="A2840" s="79">
        <v>44693</v>
      </c>
      <c r="B2840" s="76">
        <v>44592</v>
      </c>
      <c r="C2840" s="80">
        <v>1</v>
      </c>
      <c r="D2840" s="81" t="s">
        <v>363</v>
      </c>
      <c r="E2840" s="81" t="s">
        <v>223</v>
      </c>
      <c r="F2840" s="81" t="s">
        <v>364</v>
      </c>
      <c r="G2840" s="81" t="s">
        <v>365</v>
      </c>
      <c r="H2840" s="81" t="s">
        <v>306</v>
      </c>
      <c r="I2840" s="81" t="s">
        <v>223</v>
      </c>
      <c r="J2840" s="81" t="s">
        <v>223</v>
      </c>
    </row>
    <row r="2841" spans="1:10" x14ac:dyDescent="0.2">
      <c r="A2841" s="79">
        <v>44693</v>
      </c>
      <c r="B2841" s="76">
        <v>44593</v>
      </c>
      <c r="C2841" s="80">
        <v>1</v>
      </c>
      <c r="D2841" s="81" t="s">
        <v>363</v>
      </c>
      <c r="E2841" s="81" t="s">
        <v>223</v>
      </c>
      <c r="F2841" s="81" t="s">
        <v>364</v>
      </c>
      <c r="G2841" s="81" t="s">
        <v>365</v>
      </c>
      <c r="H2841" s="81" t="s">
        <v>306</v>
      </c>
      <c r="I2841" s="81" t="s">
        <v>223</v>
      </c>
      <c r="J2841" s="81" t="s">
        <v>223</v>
      </c>
    </row>
    <row r="2842" spans="1:10" x14ac:dyDescent="0.2">
      <c r="A2842" s="79">
        <v>44693</v>
      </c>
      <c r="B2842" s="76">
        <v>44594</v>
      </c>
      <c r="C2842" s="80">
        <v>1</v>
      </c>
      <c r="D2842" s="81" t="s">
        <v>363</v>
      </c>
      <c r="E2842" s="81" t="s">
        <v>223</v>
      </c>
      <c r="F2842" s="81" t="s">
        <v>364</v>
      </c>
      <c r="G2842" s="81" t="s">
        <v>365</v>
      </c>
      <c r="H2842" s="81" t="s">
        <v>306</v>
      </c>
      <c r="I2842" s="81" t="s">
        <v>223</v>
      </c>
      <c r="J2842" s="81" t="s">
        <v>223</v>
      </c>
    </row>
    <row r="2843" spans="1:10" x14ac:dyDescent="0.2">
      <c r="A2843" s="79">
        <v>44693</v>
      </c>
      <c r="B2843" s="76">
        <v>44595</v>
      </c>
      <c r="C2843" s="80">
        <v>1</v>
      </c>
      <c r="D2843" s="81" t="s">
        <v>363</v>
      </c>
      <c r="E2843" s="81" t="s">
        <v>223</v>
      </c>
      <c r="F2843" s="81" t="s">
        <v>364</v>
      </c>
      <c r="G2843" s="81" t="s">
        <v>365</v>
      </c>
      <c r="H2843" s="81" t="s">
        <v>306</v>
      </c>
      <c r="I2843" s="81" t="s">
        <v>223</v>
      </c>
      <c r="J2843" s="81" t="s">
        <v>223</v>
      </c>
    </row>
    <row r="2844" spans="1:10" x14ac:dyDescent="0.2">
      <c r="A2844" s="79">
        <v>44693</v>
      </c>
      <c r="B2844" s="76">
        <v>44596</v>
      </c>
      <c r="C2844" s="80">
        <v>1</v>
      </c>
      <c r="D2844" s="81" t="s">
        <v>363</v>
      </c>
      <c r="E2844" s="81" t="s">
        <v>223</v>
      </c>
      <c r="F2844" s="81" t="s">
        <v>364</v>
      </c>
      <c r="G2844" s="81" t="s">
        <v>365</v>
      </c>
      <c r="H2844" s="81" t="s">
        <v>306</v>
      </c>
      <c r="I2844" s="81" t="s">
        <v>223</v>
      </c>
      <c r="J2844" s="81" t="s">
        <v>223</v>
      </c>
    </row>
    <row r="2845" spans="1:10" x14ac:dyDescent="0.2">
      <c r="A2845" s="79">
        <v>44693</v>
      </c>
      <c r="B2845" s="76">
        <v>44599</v>
      </c>
      <c r="C2845" s="80">
        <v>1</v>
      </c>
      <c r="D2845" s="81" t="s">
        <v>363</v>
      </c>
      <c r="E2845" s="81" t="s">
        <v>223</v>
      </c>
      <c r="F2845" s="81" t="s">
        <v>364</v>
      </c>
      <c r="G2845" s="81" t="s">
        <v>365</v>
      </c>
      <c r="H2845" s="81" t="s">
        <v>306</v>
      </c>
      <c r="I2845" s="81" t="s">
        <v>223</v>
      </c>
      <c r="J2845" s="81" t="s">
        <v>223</v>
      </c>
    </row>
    <row r="2846" spans="1:10" x14ac:dyDescent="0.2">
      <c r="A2846" s="79">
        <v>44693</v>
      </c>
      <c r="B2846" s="76">
        <v>44600</v>
      </c>
      <c r="C2846" s="80">
        <v>1</v>
      </c>
      <c r="D2846" s="81" t="s">
        <v>363</v>
      </c>
      <c r="E2846" s="81" t="s">
        <v>223</v>
      </c>
      <c r="F2846" s="81" t="s">
        <v>364</v>
      </c>
      <c r="G2846" s="81" t="s">
        <v>365</v>
      </c>
      <c r="H2846" s="81" t="s">
        <v>306</v>
      </c>
      <c r="I2846" s="81" t="s">
        <v>223</v>
      </c>
      <c r="J2846" s="81" t="s">
        <v>223</v>
      </c>
    </row>
    <row r="2847" spans="1:10" x14ac:dyDescent="0.2">
      <c r="A2847" s="79">
        <v>44693</v>
      </c>
      <c r="B2847" s="76">
        <v>44601</v>
      </c>
      <c r="C2847" s="80">
        <v>1</v>
      </c>
      <c r="D2847" s="81" t="s">
        <v>363</v>
      </c>
      <c r="E2847" s="81" t="s">
        <v>223</v>
      </c>
      <c r="F2847" s="81" t="s">
        <v>364</v>
      </c>
      <c r="G2847" s="81" t="s">
        <v>365</v>
      </c>
      <c r="H2847" s="81" t="s">
        <v>306</v>
      </c>
      <c r="I2847" s="81" t="s">
        <v>223</v>
      </c>
      <c r="J2847" s="81" t="s">
        <v>223</v>
      </c>
    </row>
    <row r="2848" spans="1:10" x14ac:dyDescent="0.2">
      <c r="A2848" s="79">
        <v>44693</v>
      </c>
      <c r="B2848" s="76">
        <v>44602</v>
      </c>
      <c r="C2848" s="80">
        <v>1</v>
      </c>
      <c r="D2848" s="81" t="s">
        <v>363</v>
      </c>
      <c r="E2848" s="81" t="s">
        <v>223</v>
      </c>
      <c r="F2848" s="81" t="s">
        <v>364</v>
      </c>
      <c r="G2848" s="81" t="s">
        <v>365</v>
      </c>
      <c r="H2848" s="81" t="s">
        <v>306</v>
      </c>
      <c r="I2848" s="81" t="s">
        <v>223</v>
      </c>
      <c r="J2848" s="81" t="s">
        <v>223</v>
      </c>
    </row>
    <row r="2849" spans="1:10" x14ac:dyDescent="0.2">
      <c r="A2849" s="79">
        <v>44693</v>
      </c>
      <c r="B2849" s="76">
        <v>44603</v>
      </c>
      <c r="C2849" s="80">
        <v>1</v>
      </c>
      <c r="D2849" s="81" t="s">
        <v>363</v>
      </c>
      <c r="E2849" s="81" t="s">
        <v>223</v>
      </c>
      <c r="F2849" s="81" t="s">
        <v>364</v>
      </c>
      <c r="G2849" s="81" t="s">
        <v>365</v>
      </c>
      <c r="H2849" s="81" t="s">
        <v>306</v>
      </c>
      <c r="I2849" s="81" t="s">
        <v>223</v>
      </c>
      <c r="J2849" s="81" t="s">
        <v>223</v>
      </c>
    </row>
    <row r="2850" spans="1:10" x14ac:dyDescent="0.2">
      <c r="A2850" s="79">
        <v>44693</v>
      </c>
      <c r="B2850" s="76">
        <v>44606</v>
      </c>
      <c r="C2850" s="80">
        <v>1</v>
      </c>
      <c r="D2850" s="81" t="s">
        <v>363</v>
      </c>
      <c r="E2850" s="81" t="s">
        <v>223</v>
      </c>
      <c r="F2850" s="81" t="s">
        <v>364</v>
      </c>
      <c r="G2850" s="81" t="s">
        <v>365</v>
      </c>
      <c r="H2850" s="81" t="s">
        <v>306</v>
      </c>
      <c r="I2850" s="81" t="s">
        <v>223</v>
      </c>
      <c r="J2850" s="81" t="s">
        <v>223</v>
      </c>
    </row>
    <row r="2851" spans="1:10" x14ac:dyDescent="0.2">
      <c r="A2851" s="79">
        <v>44693</v>
      </c>
      <c r="B2851" s="76">
        <v>44607</v>
      </c>
      <c r="C2851" s="80">
        <v>1</v>
      </c>
      <c r="D2851" s="81" t="s">
        <v>363</v>
      </c>
      <c r="E2851" s="81" t="s">
        <v>223</v>
      </c>
      <c r="F2851" s="81" t="s">
        <v>364</v>
      </c>
      <c r="G2851" s="81" t="s">
        <v>365</v>
      </c>
      <c r="H2851" s="81" t="s">
        <v>306</v>
      </c>
      <c r="I2851" s="81" t="s">
        <v>223</v>
      </c>
      <c r="J2851" s="81" t="s">
        <v>223</v>
      </c>
    </row>
    <row r="2852" spans="1:10" x14ac:dyDescent="0.2">
      <c r="A2852" s="79">
        <v>44693</v>
      </c>
      <c r="B2852" s="76">
        <v>44608</v>
      </c>
      <c r="C2852" s="80">
        <v>1</v>
      </c>
      <c r="D2852" s="81" t="s">
        <v>363</v>
      </c>
      <c r="E2852" s="81" t="s">
        <v>223</v>
      </c>
      <c r="F2852" s="81" t="s">
        <v>364</v>
      </c>
      <c r="G2852" s="81" t="s">
        <v>365</v>
      </c>
      <c r="H2852" s="81" t="s">
        <v>306</v>
      </c>
      <c r="I2852" s="81" t="s">
        <v>223</v>
      </c>
      <c r="J2852" s="81" t="s">
        <v>223</v>
      </c>
    </row>
    <row r="2853" spans="1:10" x14ac:dyDescent="0.2">
      <c r="A2853" s="79">
        <v>44693</v>
      </c>
      <c r="B2853" s="76">
        <v>44615</v>
      </c>
      <c r="C2853" s="80">
        <v>1</v>
      </c>
      <c r="D2853" s="81" t="s">
        <v>363</v>
      </c>
      <c r="E2853" s="81" t="s">
        <v>223</v>
      </c>
      <c r="F2853" s="81" t="s">
        <v>364</v>
      </c>
      <c r="G2853" s="81" t="s">
        <v>365</v>
      </c>
      <c r="H2853" s="81" t="s">
        <v>306</v>
      </c>
      <c r="I2853" s="81" t="s">
        <v>223</v>
      </c>
      <c r="J2853" s="81" t="s">
        <v>223</v>
      </c>
    </row>
    <row r="2854" spans="1:10" x14ac:dyDescent="0.2">
      <c r="A2854" s="79">
        <v>44693</v>
      </c>
      <c r="B2854" s="76">
        <v>44616</v>
      </c>
      <c r="C2854" s="80">
        <v>1</v>
      </c>
      <c r="D2854" s="81" t="s">
        <v>363</v>
      </c>
      <c r="E2854" s="81" t="s">
        <v>223</v>
      </c>
      <c r="F2854" s="81" t="s">
        <v>364</v>
      </c>
      <c r="G2854" s="81" t="s">
        <v>365</v>
      </c>
      <c r="H2854" s="81" t="s">
        <v>306</v>
      </c>
      <c r="I2854" s="81" t="s">
        <v>223</v>
      </c>
      <c r="J2854" s="81" t="s">
        <v>223</v>
      </c>
    </row>
    <row r="2855" spans="1:10" x14ac:dyDescent="0.2">
      <c r="A2855" s="79">
        <v>44693</v>
      </c>
      <c r="B2855" s="76">
        <v>44617</v>
      </c>
      <c r="C2855" s="80">
        <v>1</v>
      </c>
      <c r="D2855" s="81" t="s">
        <v>363</v>
      </c>
      <c r="E2855" s="81" t="s">
        <v>223</v>
      </c>
      <c r="F2855" s="81" t="s">
        <v>364</v>
      </c>
      <c r="G2855" s="81" t="s">
        <v>365</v>
      </c>
      <c r="H2855" s="81" t="s">
        <v>306</v>
      </c>
      <c r="I2855" s="81" t="s">
        <v>223</v>
      </c>
      <c r="J2855" s="81" t="s">
        <v>223</v>
      </c>
    </row>
    <row r="2856" spans="1:10" x14ac:dyDescent="0.2">
      <c r="A2856" s="79">
        <v>44693</v>
      </c>
      <c r="B2856" s="76">
        <v>44620</v>
      </c>
      <c r="C2856" s="80">
        <v>1</v>
      </c>
      <c r="D2856" s="81" t="s">
        <v>363</v>
      </c>
      <c r="E2856" s="81" t="s">
        <v>223</v>
      </c>
      <c r="F2856" s="81" t="s">
        <v>364</v>
      </c>
      <c r="G2856" s="81" t="s">
        <v>365</v>
      </c>
      <c r="H2856" s="81" t="s">
        <v>306</v>
      </c>
      <c r="I2856" s="81" t="s">
        <v>223</v>
      </c>
      <c r="J2856" s="81" t="s">
        <v>223</v>
      </c>
    </row>
    <row r="2857" spans="1:10" x14ac:dyDescent="0.2">
      <c r="A2857" s="79">
        <v>44693</v>
      </c>
      <c r="B2857" s="76">
        <v>44621</v>
      </c>
      <c r="C2857" s="80">
        <v>1</v>
      </c>
      <c r="D2857" s="81" t="s">
        <v>363</v>
      </c>
      <c r="E2857" s="81" t="s">
        <v>223</v>
      </c>
      <c r="F2857" s="81" t="s">
        <v>364</v>
      </c>
      <c r="G2857" s="81" t="s">
        <v>365</v>
      </c>
      <c r="H2857" s="81" t="s">
        <v>306</v>
      </c>
      <c r="I2857" s="81" t="s">
        <v>223</v>
      </c>
      <c r="J2857" s="81" t="s">
        <v>223</v>
      </c>
    </row>
    <row r="2858" spans="1:10" x14ac:dyDescent="0.2">
      <c r="A2858" s="79">
        <v>44693</v>
      </c>
      <c r="B2858" s="76">
        <v>44622</v>
      </c>
      <c r="C2858" s="80">
        <v>1</v>
      </c>
      <c r="D2858" s="81" t="s">
        <v>363</v>
      </c>
      <c r="E2858" s="81" t="s">
        <v>223</v>
      </c>
      <c r="F2858" s="81" t="s">
        <v>364</v>
      </c>
      <c r="G2858" s="81" t="s">
        <v>365</v>
      </c>
      <c r="H2858" s="81" t="s">
        <v>306</v>
      </c>
      <c r="I2858" s="81" t="s">
        <v>223</v>
      </c>
      <c r="J2858" s="81" t="s">
        <v>223</v>
      </c>
    </row>
    <row r="2859" spans="1:10" x14ac:dyDescent="0.2">
      <c r="A2859" s="79">
        <v>44693</v>
      </c>
      <c r="B2859" s="76">
        <v>44623</v>
      </c>
      <c r="C2859" s="80">
        <v>1</v>
      </c>
      <c r="D2859" s="81" t="s">
        <v>363</v>
      </c>
      <c r="E2859" s="81" t="s">
        <v>223</v>
      </c>
      <c r="F2859" s="81" t="s">
        <v>364</v>
      </c>
      <c r="G2859" s="81" t="s">
        <v>365</v>
      </c>
      <c r="H2859" s="81" t="s">
        <v>306</v>
      </c>
      <c r="I2859" s="81" t="s">
        <v>223</v>
      </c>
      <c r="J2859" s="81" t="s">
        <v>223</v>
      </c>
    </row>
    <row r="2860" spans="1:10" x14ac:dyDescent="0.2">
      <c r="A2860" s="79">
        <v>44693</v>
      </c>
      <c r="B2860" s="76">
        <v>44624</v>
      </c>
      <c r="C2860" s="80">
        <v>1</v>
      </c>
      <c r="D2860" s="81" t="s">
        <v>363</v>
      </c>
      <c r="E2860" s="81" t="s">
        <v>223</v>
      </c>
      <c r="F2860" s="81" t="s">
        <v>364</v>
      </c>
      <c r="G2860" s="81" t="s">
        <v>365</v>
      </c>
      <c r="H2860" s="81" t="s">
        <v>306</v>
      </c>
      <c r="I2860" s="81" t="s">
        <v>223</v>
      </c>
      <c r="J2860" s="81" t="s">
        <v>223</v>
      </c>
    </row>
    <row r="2861" spans="1:10" x14ac:dyDescent="0.2">
      <c r="A2861" s="79">
        <v>44693</v>
      </c>
      <c r="B2861" s="76">
        <v>44627</v>
      </c>
      <c r="C2861" s="80">
        <v>1</v>
      </c>
      <c r="D2861" s="81" t="s">
        <v>363</v>
      </c>
      <c r="E2861" s="81" t="s">
        <v>223</v>
      </c>
      <c r="F2861" s="81" t="s">
        <v>364</v>
      </c>
      <c r="G2861" s="81" t="s">
        <v>365</v>
      </c>
      <c r="H2861" s="81" t="s">
        <v>306</v>
      </c>
      <c r="I2861" s="81" t="s">
        <v>223</v>
      </c>
      <c r="J2861" s="81" t="s">
        <v>223</v>
      </c>
    </row>
    <row r="2862" spans="1:10" x14ac:dyDescent="0.2">
      <c r="A2862" s="79">
        <v>44693</v>
      </c>
      <c r="B2862" s="76">
        <v>44628</v>
      </c>
      <c r="C2862" s="80">
        <v>1</v>
      </c>
      <c r="D2862" s="81" t="s">
        <v>363</v>
      </c>
      <c r="E2862" s="81" t="s">
        <v>223</v>
      </c>
      <c r="F2862" s="81" t="s">
        <v>364</v>
      </c>
      <c r="G2862" s="81" t="s">
        <v>365</v>
      </c>
      <c r="H2862" s="81" t="s">
        <v>306</v>
      </c>
      <c r="I2862" s="81" t="s">
        <v>223</v>
      </c>
      <c r="J2862" s="81" t="s">
        <v>223</v>
      </c>
    </row>
    <row r="2863" spans="1:10" x14ac:dyDescent="0.2">
      <c r="A2863" s="79">
        <v>44693</v>
      </c>
      <c r="B2863" s="76">
        <v>44629</v>
      </c>
      <c r="C2863" s="80">
        <v>1</v>
      </c>
      <c r="D2863" s="81" t="s">
        <v>363</v>
      </c>
      <c r="E2863" s="81" t="s">
        <v>223</v>
      </c>
      <c r="F2863" s="81" t="s">
        <v>364</v>
      </c>
      <c r="G2863" s="81" t="s">
        <v>365</v>
      </c>
      <c r="H2863" s="81" t="s">
        <v>306</v>
      </c>
      <c r="I2863" s="81" t="s">
        <v>223</v>
      </c>
      <c r="J2863" s="81" t="s">
        <v>223</v>
      </c>
    </row>
    <row r="2864" spans="1:10" x14ac:dyDescent="0.2">
      <c r="A2864" s="79">
        <v>44693</v>
      </c>
      <c r="B2864" s="76">
        <v>44630</v>
      </c>
      <c r="C2864" s="80">
        <v>1</v>
      </c>
      <c r="D2864" s="81" t="s">
        <v>363</v>
      </c>
      <c r="E2864" s="81" t="s">
        <v>223</v>
      </c>
      <c r="F2864" s="81" t="s">
        <v>364</v>
      </c>
      <c r="G2864" s="81" t="s">
        <v>365</v>
      </c>
      <c r="H2864" s="81" t="s">
        <v>306</v>
      </c>
      <c r="I2864" s="81" t="s">
        <v>223</v>
      </c>
      <c r="J2864" s="81" t="s">
        <v>223</v>
      </c>
    </row>
    <row r="2865" spans="1:10" x14ac:dyDescent="0.2">
      <c r="A2865" s="79">
        <v>44693</v>
      </c>
      <c r="B2865" s="76">
        <v>44631</v>
      </c>
      <c r="C2865" s="80">
        <v>1</v>
      </c>
      <c r="D2865" s="81" t="s">
        <v>363</v>
      </c>
      <c r="E2865" s="81" t="s">
        <v>223</v>
      </c>
      <c r="F2865" s="81" t="s">
        <v>364</v>
      </c>
      <c r="G2865" s="81" t="s">
        <v>365</v>
      </c>
      <c r="H2865" s="81" t="s">
        <v>306</v>
      </c>
      <c r="I2865" s="81" t="s">
        <v>223</v>
      </c>
      <c r="J2865" s="81" t="s">
        <v>223</v>
      </c>
    </row>
    <row r="2866" spans="1:10" x14ac:dyDescent="0.2">
      <c r="A2866" s="79">
        <v>44693</v>
      </c>
      <c r="B2866" s="76">
        <v>44634</v>
      </c>
      <c r="C2866" s="80">
        <v>1</v>
      </c>
      <c r="D2866" s="81" t="s">
        <v>363</v>
      </c>
      <c r="E2866" s="81" t="s">
        <v>223</v>
      </c>
      <c r="F2866" s="81" t="s">
        <v>364</v>
      </c>
      <c r="G2866" s="81" t="s">
        <v>365</v>
      </c>
      <c r="H2866" s="81" t="s">
        <v>306</v>
      </c>
      <c r="I2866" s="81" t="s">
        <v>223</v>
      </c>
      <c r="J2866" s="81" t="s">
        <v>223</v>
      </c>
    </row>
    <row r="2867" spans="1:10" x14ac:dyDescent="0.2">
      <c r="A2867" s="79">
        <v>44693</v>
      </c>
      <c r="B2867" s="76">
        <v>44635</v>
      </c>
      <c r="C2867" s="80">
        <v>1</v>
      </c>
      <c r="D2867" s="81" t="s">
        <v>363</v>
      </c>
      <c r="E2867" s="81" t="s">
        <v>223</v>
      </c>
      <c r="F2867" s="81" t="s">
        <v>364</v>
      </c>
      <c r="G2867" s="81" t="s">
        <v>365</v>
      </c>
      <c r="H2867" s="81" t="s">
        <v>306</v>
      </c>
      <c r="I2867" s="81" t="s">
        <v>223</v>
      </c>
      <c r="J2867" s="81" t="s">
        <v>223</v>
      </c>
    </row>
    <row r="2868" spans="1:10" x14ac:dyDescent="0.2">
      <c r="A2868" s="79">
        <v>44693</v>
      </c>
      <c r="B2868" s="76">
        <v>44636</v>
      </c>
      <c r="C2868" s="80">
        <v>1</v>
      </c>
      <c r="D2868" s="81" t="s">
        <v>363</v>
      </c>
      <c r="E2868" s="81" t="s">
        <v>223</v>
      </c>
      <c r="F2868" s="81" t="s">
        <v>364</v>
      </c>
      <c r="G2868" s="81" t="s">
        <v>365</v>
      </c>
      <c r="H2868" s="81" t="s">
        <v>306</v>
      </c>
      <c r="I2868" s="81" t="s">
        <v>223</v>
      </c>
      <c r="J2868" s="81" t="s">
        <v>223</v>
      </c>
    </row>
    <row r="2869" spans="1:10" x14ac:dyDescent="0.2">
      <c r="A2869" s="79">
        <v>44693</v>
      </c>
      <c r="B2869" s="76">
        <v>44637</v>
      </c>
      <c r="C2869" s="80">
        <v>1</v>
      </c>
      <c r="D2869" s="81" t="s">
        <v>363</v>
      </c>
      <c r="E2869" s="81" t="s">
        <v>223</v>
      </c>
      <c r="F2869" s="81" t="s">
        <v>364</v>
      </c>
      <c r="G2869" s="81" t="s">
        <v>365</v>
      </c>
      <c r="H2869" s="81" t="s">
        <v>306</v>
      </c>
      <c r="I2869" s="81" t="s">
        <v>223</v>
      </c>
      <c r="J2869" s="81" t="s">
        <v>223</v>
      </c>
    </row>
    <row r="2870" spans="1:10" x14ac:dyDescent="0.2">
      <c r="A2870" s="79">
        <v>44693</v>
      </c>
      <c r="B2870" s="76">
        <v>44638</v>
      </c>
      <c r="C2870" s="80">
        <v>1</v>
      </c>
      <c r="D2870" s="81" t="s">
        <v>363</v>
      </c>
      <c r="E2870" s="81" t="s">
        <v>223</v>
      </c>
      <c r="F2870" s="81" t="s">
        <v>364</v>
      </c>
      <c r="G2870" s="81" t="s">
        <v>365</v>
      </c>
      <c r="H2870" s="81" t="s">
        <v>306</v>
      </c>
      <c r="I2870" s="81" t="s">
        <v>223</v>
      </c>
      <c r="J2870" s="81" t="s">
        <v>223</v>
      </c>
    </row>
    <row r="2871" spans="1:10" x14ac:dyDescent="0.2">
      <c r="A2871" s="79">
        <v>44693</v>
      </c>
      <c r="B2871" s="76">
        <v>44641</v>
      </c>
      <c r="C2871" s="80">
        <v>1</v>
      </c>
      <c r="D2871" s="81" t="s">
        <v>363</v>
      </c>
      <c r="E2871" s="81" t="s">
        <v>223</v>
      </c>
      <c r="F2871" s="81" t="s">
        <v>364</v>
      </c>
      <c r="G2871" s="81" t="s">
        <v>365</v>
      </c>
      <c r="H2871" s="81" t="s">
        <v>306</v>
      </c>
      <c r="I2871" s="81" t="s">
        <v>223</v>
      </c>
      <c r="J2871" s="81" t="s">
        <v>223</v>
      </c>
    </row>
    <row r="2872" spans="1:10" x14ac:dyDescent="0.2">
      <c r="A2872" s="79">
        <v>44693</v>
      </c>
      <c r="B2872" s="76">
        <v>44642</v>
      </c>
      <c r="C2872" s="80">
        <v>1</v>
      </c>
      <c r="D2872" s="81" t="s">
        <v>363</v>
      </c>
      <c r="E2872" s="81" t="s">
        <v>223</v>
      </c>
      <c r="F2872" s="81" t="s">
        <v>364</v>
      </c>
      <c r="G2872" s="81" t="s">
        <v>365</v>
      </c>
      <c r="H2872" s="81" t="s">
        <v>306</v>
      </c>
      <c r="I2872" s="81" t="s">
        <v>223</v>
      </c>
      <c r="J2872" s="81" t="s">
        <v>223</v>
      </c>
    </row>
    <row r="2873" spans="1:10" x14ac:dyDescent="0.2">
      <c r="A2873" s="79">
        <v>44693</v>
      </c>
      <c r="B2873" s="76">
        <v>44643</v>
      </c>
      <c r="C2873" s="80">
        <v>1</v>
      </c>
      <c r="D2873" s="81" t="s">
        <v>363</v>
      </c>
      <c r="E2873" s="81" t="s">
        <v>223</v>
      </c>
      <c r="F2873" s="81" t="s">
        <v>364</v>
      </c>
      <c r="G2873" s="81" t="s">
        <v>365</v>
      </c>
      <c r="H2873" s="81" t="s">
        <v>306</v>
      </c>
      <c r="I2873" s="81" t="s">
        <v>223</v>
      </c>
      <c r="J2873" s="81" t="s">
        <v>223</v>
      </c>
    </row>
    <row r="2874" spans="1:10" x14ac:dyDescent="0.2">
      <c r="A2874" s="79">
        <v>44693</v>
      </c>
      <c r="B2874" s="76">
        <v>44644</v>
      </c>
      <c r="C2874" s="80">
        <v>1</v>
      </c>
      <c r="D2874" s="81" t="s">
        <v>363</v>
      </c>
      <c r="E2874" s="81" t="s">
        <v>223</v>
      </c>
      <c r="F2874" s="81" t="s">
        <v>364</v>
      </c>
      <c r="G2874" s="81" t="s">
        <v>365</v>
      </c>
      <c r="H2874" s="81" t="s">
        <v>306</v>
      </c>
      <c r="I2874" s="81" t="s">
        <v>223</v>
      </c>
      <c r="J2874" s="81" t="s">
        <v>223</v>
      </c>
    </row>
    <row r="2875" spans="1:10" x14ac:dyDescent="0.2">
      <c r="A2875" s="79">
        <v>44693</v>
      </c>
      <c r="B2875" s="76">
        <v>44645</v>
      </c>
      <c r="C2875" s="80">
        <v>1</v>
      </c>
      <c r="D2875" s="81" t="s">
        <v>363</v>
      </c>
      <c r="E2875" s="81" t="s">
        <v>223</v>
      </c>
      <c r="F2875" s="81" t="s">
        <v>364</v>
      </c>
      <c r="G2875" s="81" t="s">
        <v>365</v>
      </c>
      <c r="H2875" s="81" t="s">
        <v>306</v>
      </c>
      <c r="I2875" s="81" t="s">
        <v>223</v>
      </c>
      <c r="J2875" s="81" t="s">
        <v>223</v>
      </c>
    </row>
    <row r="2876" spans="1:10" x14ac:dyDescent="0.2">
      <c r="A2876" s="79">
        <v>44693</v>
      </c>
      <c r="B2876" s="76">
        <v>44648</v>
      </c>
      <c r="C2876" s="80">
        <v>1</v>
      </c>
      <c r="D2876" s="81" t="s">
        <v>363</v>
      </c>
      <c r="E2876" s="81" t="s">
        <v>223</v>
      </c>
      <c r="F2876" s="81" t="s">
        <v>364</v>
      </c>
      <c r="G2876" s="81" t="s">
        <v>365</v>
      </c>
      <c r="H2876" s="81" t="s">
        <v>306</v>
      </c>
      <c r="I2876" s="81" t="s">
        <v>223</v>
      </c>
      <c r="J2876" s="81" t="s">
        <v>223</v>
      </c>
    </row>
    <row r="2877" spans="1:10" x14ac:dyDescent="0.2">
      <c r="A2877" s="79">
        <v>44693</v>
      </c>
      <c r="B2877" s="76">
        <v>44649</v>
      </c>
      <c r="C2877" s="80">
        <v>1</v>
      </c>
      <c r="D2877" s="81" t="s">
        <v>363</v>
      </c>
      <c r="E2877" s="81" t="s">
        <v>223</v>
      </c>
      <c r="F2877" s="81" t="s">
        <v>364</v>
      </c>
      <c r="G2877" s="81" t="s">
        <v>365</v>
      </c>
      <c r="H2877" s="81" t="s">
        <v>306</v>
      </c>
      <c r="I2877" s="81" t="s">
        <v>223</v>
      </c>
      <c r="J2877" s="81" t="s">
        <v>223</v>
      </c>
    </row>
    <row r="2878" spans="1:10" x14ac:dyDescent="0.2">
      <c r="A2878" s="79">
        <v>44693</v>
      </c>
      <c r="B2878" s="76">
        <v>44650</v>
      </c>
      <c r="C2878" s="80">
        <v>1</v>
      </c>
      <c r="D2878" s="81" t="s">
        <v>363</v>
      </c>
      <c r="E2878" s="81" t="s">
        <v>223</v>
      </c>
      <c r="F2878" s="81" t="s">
        <v>364</v>
      </c>
      <c r="G2878" s="81" t="s">
        <v>365</v>
      </c>
      <c r="H2878" s="81" t="s">
        <v>306</v>
      </c>
      <c r="I2878" s="81" t="s">
        <v>223</v>
      </c>
      <c r="J2878" s="81" t="s">
        <v>223</v>
      </c>
    </row>
    <row r="2879" spans="1:10" x14ac:dyDescent="0.2">
      <c r="A2879" s="79">
        <v>44693</v>
      </c>
      <c r="B2879" s="76">
        <v>44651</v>
      </c>
      <c r="C2879" s="80">
        <v>1</v>
      </c>
      <c r="D2879" s="81" t="s">
        <v>363</v>
      </c>
      <c r="E2879" s="81" t="s">
        <v>223</v>
      </c>
      <c r="F2879" s="81" t="s">
        <v>364</v>
      </c>
      <c r="G2879" s="81" t="s">
        <v>365</v>
      </c>
      <c r="H2879" s="81" t="s">
        <v>306</v>
      </c>
      <c r="I2879" s="81" t="s">
        <v>223</v>
      </c>
      <c r="J2879" s="81" t="s">
        <v>223</v>
      </c>
    </row>
    <row r="2880" spans="1:10" x14ac:dyDescent="0.2">
      <c r="A2880" s="79">
        <v>44693</v>
      </c>
      <c r="B2880" s="76">
        <v>44652</v>
      </c>
      <c r="C2880" s="80">
        <v>1</v>
      </c>
      <c r="D2880" s="81" t="s">
        <v>363</v>
      </c>
      <c r="E2880" s="81" t="s">
        <v>223</v>
      </c>
      <c r="F2880" s="81" t="s">
        <v>364</v>
      </c>
      <c r="G2880" s="81" t="s">
        <v>365</v>
      </c>
      <c r="H2880" s="81" t="s">
        <v>306</v>
      </c>
      <c r="I2880" s="81" t="s">
        <v>223</v>
      </c>
      <c r="J2880" s="81" t="s">
        <v>223</v>
      </c>
    </row>
    <row r="2881" spans="1:10" x14ac:dyDescent="0.2">
      <c r="A2881" s="79">
        <v>44693</v>
      </c>
      <c r="B2881" s="76">
        <v>44655</v>
      </c>
      <c r="C2881" s="80">
        <v>1</v>
      </c>
      <c r="D2881" s="81" t="s">
        <v>363</v>
      </c>
      <c r="E2881" s="81" t="s">
        <v>223</v>
      </c>
      <c r="F2881" s="81" t="s">
        <v>364</v>
      </c>
      <c r="G2881" s="81" t="s">
        <v>365</v>
      </c>
      <c r="H2881" s="81" t="s">
        <v>306</v>
      </c>
      <c r="I2881" s="81" t="s">
        <v>223</v>
      </c>
      <c r="J2881" s="81" t="s">
        <v>223</v>
      </c>
    </row>
    <row r="2882" spans="1:10" x14ac:dyDescent="0.2">
      <c r="A2882" s="79">
        <v>44693</v>
      </c>
      <c r="B2882" s="76">
        <v>44656</v>
      </c>
      <c r="C2882" s="80">
        <v>1</v>
      </c>
      <c r="D2882" s="81" t="s">
        <v>363</v>
      </c>
      <c r="E2882" s="81" t="s">
        <v>223</v>
      </c>
      <c r="F2882" s="81" t="s">
        <v>364</v>
      </c>
      <c r="G2882" s="81" t="s">
        <v>365</v>
      </c>
      <c r="H2882" s="81" t="s">
        <v>306</v>
      </c>
      <c r="I2882" s="81" t="s">
        <v>223</v>
      </c>
      <c r="J2882" s="81" t="s">
        <v>223</v>
      </c>
    </row>
    <row r="2883" spans="1:10" x14ac:dyDescent="0.2">
      <c r="A2883" s="79">
        <v>44693</v>
      </c>
      <c r="B2883" s="76">
        <v>44657</v>
      </c>
      <c r="C2883" s="80">
        <v>1</v>
      </c>
      <c r="D2883" s="81" t="s">
        <v>363</v>
      </c>
      <c r="E2883" s="81" t="s">
        <v>223</v>
      </c>
      <c r="F2883" s="81" t="s">
        <v>364</v>
      </c>
      <c r="G2883" s="81" t="s">
        <v>365</v>
      </c>
      <c r="H2883" s="81" t="s">
        <v>306</v>
      </c>
      <c r="I2883" s="81" t="s">
        <v>223</v>
      </c>
      <c r="J2883" s="81" t="s">
        <v>223</v>
      </c>
    </row>
    <row r="2884" spans="1:10" x14ac:dyDescent="0.2">
      <c r="A2884" s="79">
        <v>44693</v>
      </c>
      <c r="B2884" s="76">
        <v>44658</v>
      </c>
      <c r="C2884" s="80">
        <v>1</v>
      </c>
      <c r="D2884" s="81" t="s">
        <v>363</v>
      </c>
      <c r="E2884" s="81" t="s">
        <v>223</v>
      </c>
      <c r="F2884" s="81" t="s">
        <v>364</v>
      </c>
      <c r="G2884" s="81" t="s">
        <v>365</v>
      </c>
      <c r="H2884" s="81" t="s">
        <v>306</v>
      </c>
      <c r="I2884" s="81" t="s">
        <v>223</v>
      </c>
      <c r="J2884" s="81" t="s">
        <v>223</v>
      </c>
    </row>
    <row r="2885" spans="1:10" x14ac:dyDescent="0.2">
      <c r="A2885" s="79">
        <v>44693</v>
      </c>
      <c r="B2885" s="76">
        <v>44659</v>
      </c>
      <c r="C2885" s="80">
        <v>1</v>
      </c>
      <c r="D2885" s="81" t="s">
        <v>363</v>
      </c>
      <c r="E2885" s="81" t="s">
        <v>223</v>
      </c>
      <c r="F2885" s="81" t="s">
        <v>364</v>
      </c>
      <c r="G2885" s="81" t="s">
        <v>365</v>
      </c>
      <c r="H2885" s="81" t="s">
        <v>306</v>
      </c>
      <c r="I2885" s="81" t="s">
        <v>223</v>
      </c>
      <c r="J2885" s="81" t="s">
        <v>223</v>
      </c>
    </row>
    <row r="2886" spans="1:10" x14ac:dyDescent="0.2">
      <c r="A2886" s="79">
        <v>44693</v>
      </c>
      <c r="B2886" s="76">
        <v>44662</v>
      </c>
      <c r="C2886" s="80">
        <v>1</v>
      </c>
      <c r="D2886" s="81" t="s">
        <v>363</v>
      </c>
      <c r="E2886" s="81" t="s">
        <v>223</v>
      </c>
      <c r="F2886" s="81" t="s">
        <v>364</v>
      </c>
      <c r="G2886" s="81" t="s">
        <v>365</v>
      </c>
      <c r="H2886" s="81" t="s">
        <v>306</v>
      </c>
      <c r="I2886" s="81" t="s">
        <v>223</v>
      </c>
      <c r="J2886" s="81" t="s">
        <v>223</v>
      </c>
    </row>
    <row r="2887" spans="1:10" x14ac:dyDescent="0.2">
      <c r="A2887" s="79">
        <v>44693</v>
      </c>
      <c r="B2887" s="76">
        <v>44663</v>
      </c>
      <c r="C2887" s="80">
        <v>1</v>
      </c>
      <c r="D2887" s="81" t="s">
        <v>363</v>
      </c>
      <c r="E2887" s="81" t="s">
        <v>223</v>
      </c>
      <c r="F2887" s="81" t="s">
        <v>364</v>
      </c>
      <c r="G2887" s="81" t="s">
        <v>365</v>
      </c>
      <c r="H2887" s="81" t="s">
        <v>306</v>
      </c>
      <c r="I2887" s="81" t="s">
        <v>223</v>
      </c>
      <c r="J2887" s="81" t="s">
        <v>223</v>
      </c>
    </row>
    <row r="2888" spans="1:10" x14ac:dyDescent="0.2">
      <c r="A2888" s="79">
        <v>44693</v>
      </c>
      <c r="B2888" s="76">
        <v>44664</v>
      </c>
      <c r="C2888" s="80">
        <v>1</v>
      </c>
      <c r="D2888" s="81" t="s">
        <v>363</v>
      </c>
      <c r="E2888" s="81" t="s">
        <v>223</v>
      </c>
      <c r="F2888" s="81" t="s">
        <v>364</v>
      </c>
      <c r="G2888" s="81" t="s">
        <v>365</v>
      </c>
      <c r="H2888" s="81" t="s">
        <v>306</v>
      </c>
      <c r="I2888" s="81" t="s">
        <v>223</v>
      </c>
      <c r="J2888" s="81" t="s">
        <v>223</v>
      </c>
    </row>
    <row r="2889" spans="1:10" x14ac:dyDescent="0.2">
      <c r="A2889" s="79">
        <v>44693</v>
      </c>
      <c r="B2889" s="76">
        <v>44665</v>
      </c>
      <c r="C2889" s="80">
        <v>1</v>
      </c>
      <c r="D2889" s="81" t="s">
        <v>363</v>
      </c>
      <c r="E2889" s="81" t="s">
        <v>223</v>
      </c>
      <c r="F2889" s="81" t="s">
        <v>364</v>
      </c>
      <c r="G2889" s="81" t="s">
        <v>365</v>
      </c>
      <c r="H2889" s="81" t="s">
        <v>306</v>
      </c>
      <c r="I2889" s="81" t="s">
        <v>223</v>
      </c>
      <c r="J2889" s="81" t="s">
        <v>223</v>
      </c>
    </row>
    <row r="2890" spans="1:10" x14ac:dyDescent="0.2">
      <c r="A2890" s="79">
        <v>44693</v>
      </c>
      <c r="B2890" s="76">
        <v>44666</v>
      </c>
      <c r="C2890" s="80">
        <v>1</v>
      </c>
      <c r="D2890" s="81" t="s">
        <v>363</v>
      </c>
      <c r="E2890" s="81" t="s">
        <v>223</v>
      </c>
      <c r="F2890" s="81" t="s">
        <v>364</v>
      </c>
      <c r="G2890" s="81" t="s">
        <v>365</v>
      </c>
      <c r="H2890" s="81" t="s">
        <v>306</v>
      </c>
      <c r="I2890" s="81" t="s">
        <v>223</v>
      </c>
      <c r="J2890" s="81" t="s">
        <v>223</v>
      </c>
    </row>
    <row r="2891" spans="1:10" x14ac:dyDescent="0.2">
      <c r="A2891" s="79">
        <v>44693</v>
      </c>
      <c r="B2891" s="76">
        <v>44669</v>
      </c>
      <c r="C2891" s="80">
        <v>1</v>
      </c>
      <c r="D2891" s="81" t="s">
        <v>363</v>
      </c>
      <c r="E2891" s="81" t="s">
        <v>223</v>
      </c>
      <c r="F2891" s="81" t="s">
        <v>364</v>
      </c>
      <c r="G2891" s="81" t="s">
        <v>365</v>
      </c>
      <c r="H2891" s="81" t="s">
        <v>306</v>
      </c>
      <c r="I2891" s="81" t="s">
        <v>223</v>
      </c>
      <c r="J2891" s="81" t="s">
        <v>223</v>
      </c>
    </row>
    <row r="2892" spans="1:10" x14ac:dyDescent="0.2">
      <c r="A2892" s="79">
        <v>44693</v>
      </c>
      <c r="B2892" s="76">
        <v>44670</v>
      </c>
      <c r="C2892" s="80">
        <v>1</v>
      </c>
      <c r="D2892" s="81" t="s">
        <v>363</v>
      </c>
      <c r="E2892" s="81" t="s">
        <v>223</v>
      </c>
      <c r="F2892" s="81" t="s">
        <v>364</v>
      </c>
      <c r="G2892" s="81" t="s">
        <v>365</v>
      </c>
      <c r="H2892" s="81" t="s">
        <v>306</v>
      </c>
      <c r="I2892" s="81" t="s">
        <v>223</v>
      </c>
      <c r="J2892" s="81" t="s">
        <v>223</v>
      </c>
    </row>
    <row r="2893" spans="1:10" x14ac:dyDescent="0.2">
      <c r="A2893" s="79">
        <v>44693</v>
      </c>
      <c r="B2893" s="76">
        <v>44671</v>
      </c>
      <c r="C2893" s="80">
        <v>1</v>
      </c>
      <c r="D2893" s="81" t="s">
        <v>363</v>
      </c>
      <c r="E2893" s="81" t="s">
        <v>223</v>
      </c>
      <c r="F2893" s="81" t="s">
        <v>364</v>
      </c>
      <c r="G2893" s="81" t="s">
        <v>365</v>
      </c>
      <c r="H2893" s="81" t="s">
        <v>306</v>
      </c>
      <c r="I2893" s="81" t="s">
        <v>223</v>
      </c>
      <c r="J2893" s="81" t="s">
        <v>223</v>
      </c>
    </row>
    <row r="2894" spans="1:10" x14ac:dyDescent="0.2">
      <c r="A2894" s="79">
        <v>44693</v>
      </c>
      <c r="B2894" s="76">
        <v>44672</v>
      </c>
      <c r="C2894" s="80">
        <v>1</v>
      </c>
      <c r="D2894" s="81" t="s">
        <v>363</v>
      </c>
      <c r="E2894" s="81" t="s">
        <v>223</v>
      </c>
      <c r="F2894" s="81" t="s">
        <v>364</v>
      </c>
      <c r="G2894" s="81" t="s">
        <v>365</v>
      </c>
      <c r="H2894" s="81" t="s">
        <v>306</v>
      </c>
      <c r="I2894" s="81" t="s">
        <v>223</v>
      </c>
      <c r="J2894" s="81" t="s">
        <v>223</v>
      </c>
    </row>
    <row r="2895" spans="1:10" x14ac:dyDescent="0.2">
      <c r="A2895" s="79">
        <v>44693</v>
      </c>
      <c r="B2895" s="76">
        <v>44673</v>
      </c>
      <c r="C2895" s="80">
        <v>1</v>
      </c>
      <c r="D2895" s="81" t="s">
        <v>363</v>
      </c>
      <c r="E2895" s="81" t="s">
        <v>223</v>
      </c>
      <c r="F2895" s="81" t="s">
        <v>364</v>
      </c>
      <c r="G2895" s="81" t="s">
        <v>365</v>
      </c>
      <c r="H2895" s="81" t="s">
        <v>306</v>
      </c>
      <c r="I2895" s="81" t="s">
        <v>223</v>
      </c>
      <c r="J2895" s="81" t="s">
        <v>223</v>
      </c>
    </row>
    <row r="2896" spans="1:10" x14ac:dyDescent="0.2">
      <c r="A2896" s="79">
        <v>44693</v>
      </c>
      <c r="B2896" s="76">
        <v>44676</v>
      </c>
      <c r="C2896" s="80">
        <v>1</v>
      </c>
      <c r="D2896" s="81" t="s">
        <v>363</v>
      </c>
      <c r="E2896" s="81" t="s">
        <v>223</v>
      </c>
      <c r="F2896" s="81" t="s">
        <v>364</v>
      </c>
      <c r="G2896" s="81" t="s">
        <v>365</v>
      </c>
      <c r="H2896" s="81" t="s">
        <v>306</v>
      </c>
      <c r="I2896" s="81" t="s">
        <v>223</v>
      </c>
      <c r="J2896" s="81" t="s">
        <v>223</v>
      </c>
    </row>
    <row r="2897" spans="1:10" x14ac:dyDescent="0.2">
      <c r="A2897" s="79">
        <v>44693</v>
      </c>
      <c r="B2897" s="76">
        <v>44677</v>
      </c>
      <c r="C2897" s="80">
        <v>1</v>
      </c>
      <c r="D2897" s="81" t="s">
        <v>363</v>
      </c>
      <c r="E2897" s="81" t="s">
        <v>223</v>
      </c>
      <c r="F2897" s="81" t="s">
        <v>364</v>
      </c>
      <c r="G2897" s="81" t="s">
        <v>365</v>
      </c>
      <c r="H2897" s="81" t="s">
        <v>306</v>
      </c>
      <c r="I2897" s="81" t="s">
        <v>223</v>
      </c>
      <c r="J2897" s="81" t="s">
        <v>223</v>
      </c>
    </row>
    <row r="2898" spans="1:10" x14ac:dyDescent="0.2">
      <c r="A2898" s="79">
        <v>44693</v>
      </c>
      <c r="B2898" s="76">
        <v>44678</v>
      </c>
      <c r="C2898" s="80">
        <v>1</v>
      </c>
      <c r="D2898" s="81" t="s">
        <v>363</v>
      </c>
      <c r="E2898" s="81" t="s">
        <v>223</v>
      </c>
      <c r="F2898" s="81" t="s">
        <v>364</v>
      </c>
      <c r="G2898" s="81" t="s">
        <v>365</v>
      </c>
      <c r="H2898" s="81" t="s">
        <v>306</v>
      </c>
      <c r="I2898" s="81" t="s">
        <v>223</v>
      </c>
      <c r="J2898" s="81" t="s">
        <v>223</v>
      </c>
    </row>
    <row r="2899" spans="1:10" x14ac:dyDescent="0.2">
      <c r="A2899" s="79">
        <v>44693</v>
      </c>
      <c r="B2899" s="76">
        <v>44679</v>
      </c>
      <c r="C2899" s="80">
        <v>1</v>
      </c>
      <c r="D2899" s="81" t="s">
        <v>363</v>
      </c>
      <c r="E2899" s="81" t="s">
        <v>223</v>
      </c>
      <c r="F2899" s="81" t="s">
        <v>364</v>
      </c>
      <c r="G2899" s="81" t="s">
        <v>365</v>
      </c>
      <c r="H2899" s="81" t="s">
        <v>306</v>
      </c>
      <c r="I2899" s="81" t="s">
        <v>223</v>
      </c>
      <c r="J2899" s="81" t="s">
        <v>223</v>
      </c>
    </row>
    <row r="2900" spans="1:10" x14ac:dyDescent="0.2">
      <c r="A2900" s="79">
        <v>44693</v>
      </c>
      <c r="B2900" s="76">
        <v>44680</v>
      </c>
      <c r="C2900" s="80">
        <v>1</v>
      </c>
      <c r="D2900" s="81" t="s">
        <v>363</v>
      </c>
      <c r="E2900" s="81" t="s">
        <v>223</v>
      </c>
      <c r="F2900" s="81" t="s">
        <v>364</v>
      </c>
      <c r="G2900" s="81" t="s">
        <v>365</v>
      </c>
      <c r="H2900" s="81" t="s">
        <v>306</v>
      </c>
      <c r="I2900" s="81" t="s">
        <v>223</v>
      </c>
      <c r="J2900" s="81" t="s">
        <v>223</v>
      </c>
    </row>
    <row r="2901" spans="1:10" x14ac:dyDescent="0.2">
      <c r="A2901" s="79">
        <v>44706</v>
      </c>
      <c r="B2901" s="76">
        <v>44690</v>
      </c>
      <c r="C2901" s="80">
        <v>1</v>
      </c>
      <c r="D2901" s="81" t="s">
        <v>363</v>
      </c>
      <c r="E2901" s="81" t="s">
        <v>223</v>
      </c>
      <c r="F2901" s="81" t="s">
        <v>364</v>
      </c>
      <c r="G2901" s="81" t="s">
        <v>365</v>
      </c>
      <c r="H2901" s="81" t="s">
        <v>306</v>
      </c>
      <c r="I2901" s="81" t="s">
        <v>223</v>
      </c>
      <c r="J2901" s="81" t="s">
        <v>223</v>
      </c>
    </row>
    <row r="2902" spans="1:10" x14ac:dyDescent="0.2">
      <c r="A2902" s="79">
        <v>44706</v>
      </c>
      <c r="B2902" s="76">
        <v>44691</v>
      </c>
      <c r="C2902" s="80">
        <v>1</v>
      </c>
      <c r="D2902" s="81" t="s">
        <v>363</v>
      </c>
      <c r="E2902" s="81" t="s">
        <v>223</v>
      </c>
      <c r="F2902" s="81" t="s">
        <v>364</v>
      </c>
      <c r="G2902" s="81" t="s">
        <v>365</v>
      </c>
      <c r="H2902" s="81" t="s">
        <v>306</v>
      </c>
      <c r="I2902" s="81" t="s">
        <v>223</v>
      </c>
      <c r="J2902" s="81" t="s">
        <v>223</v>
      </c>
    </row>
    <row r="2903" spans="1:10" x14ac:dyDescent="0.2">
      <c r="A2903" s="79">
        <v>44706</v>
      </c>
      <c r="B2903" s="76">
        <v>44692</v>
      </c>
      <c r="C2903" s="80">
        <v>1</v>
      </c>
      <c r="D2903" s="81" t="s">
        <v>363</v>
      </c>
      <c r="E2903" s="81" t="s">
        <v>223</v>
      </c>
      <c r="F2903" s="81" t="s">
        <v>364</v>
      </c>
      <c r="G2903" s="81" t="s">
        <v>365</v>
      </c>
      <c r="H2903" s="81" t="s">
        <v>306</v>
      </c>
      <c r="I2903" s="81" t="s">
        <v>223</v>
      </c>
      <c r="J2903" s="81" t="s">
        <v>223</v>
      </c>
    </row>
    <row r="2904" spans="1:10" x14ac:dyDescent="0.2">
      <c r="A2904" s="79">
        <v>44706</v>
      </c>
      <c r="B2904" s="76">
        <v>44693</v>
      </c>
      <c r="C2904" s="80">
        <v>1</v>
      </c>
      <c r="D2904" s="81" t="s">
        <v>363</v>
      </c>
      <c r="E2904" s="81" t="s">
        <v>223</v>
      </c>
      <c r="F2904" s="81" t="s">
        <v>364</v>
      </c>
      <c r="G2904" s="81" t="s">
        <v>365</v>
      </c>
      <c r="H2904" s="81" t="s">
        <v>306</v>
      </c>
      <c r="I2904" s="81" t="s">
        <v>223</v>
      </c>
      <c r="J2904" s="81" t="s">
        <v>223</v>
      </c>
    </row>
    <row r="2905" spans="1:10" x14ac:dyDescent="0.2">
      <c r="A2905" s="79">
        <v>44706</v>
      </c>
      <c r="B2905" s="76">
        <v>44697</v>
      </c>
      <c r="C2905" s="80">
        <v>1</v>
      </c>
      <c r="D2905" s="81" t="s">
        <v>363</v>
      </c>
      <c r="E2905" s="81" t="s">
        <v>223</v>
      </c>
      <c r="F2905" s="81" t="s">
        <v>364</v>
      </c>
      <c r="G2905" s="81" t="s">
        <v>365</v>
      </c>
      <c r="H2905" s="81" t="s">
        <v>306</v>
      </c>
      <c r="I2905" s="81" t="s">
        <v>223</v>
      </c>
      <c r="J2905" s="81" t="s">
        <v>223</v>
      </c>
    </row>
    <row r="2906" spans="1:10" x14ac:dyDescent="0.2">
      <c r="A2906" s="79">
        <v>44706</v>
      </c>
      <c r="B2906" s="76">
        <v>44698</v>
      </c>
      <c r="C2906" s="80">
        <v>1</v>
      </c>
      <c r="D2906" s="81" t="s">
        <v>363</v>
      </c>
      <c r="E2906" s="81" t="s">
        <v>223</v>
      </c>
      <c r="F2906" s="81" t="s">
        <v>364</v>
      </c>
      <c r="G2906" s="81" t="s">
        <v>365</v>
      </c>
      <c r="H2906" s="81" t="s">
        <v>306</v>
      </c>
      <c r="I2906" s="81" t="s">
        <v>223</v>
      </c>
      <c r="J2906" s="81" t="s">
        <v>223</v>
      </c>
    </row>
    <row r="2907" spans="1:10" x14ac:dyDescent="0.2">
      <c r="A2907" s="79">
        <v>44706</v>
      </c>
      <c r="B2907" s="76">
        <v>44699</v>
      </c>
      <c r="C2907" s="80">
        <v>1</v>
      </c>
      <c r="D2907" s="81" t="s">
        <v>363</v>
      </c>
      <c r="E2907" s="81" t="s">
        <v>223</v>
      </c>
      <c r="F2907" s="81" t="s">
        <v>364</v>
      </c>
      <c r="G2907" s="81" t="s">
        <v>365</v>
      </c>
      <c r="H2907" s="81" t="s">
        <v>306</v>
      </c>
      <c r="I2907" s="81" t="s">
        <v>223</v>
      </c>
      <c r="J2907" s="81" t="s">
        <v>223</v>
      </c>
    </row>
    <row r="2908" spans="1:10" x14ac:dyDescent="0.2">
      <c r="A2908" s="79">
        <v>44706</v>
      </c>
      <c r="B2908" s="76">
        <v>44700</v>
      </c>
      <c r="C2908" s="80">
        <v>1</v>
      </c>
      <c r="D2908" s="81" t="s">
        <v>363</v>
      </c>
      <c r="E2908" s="81" t="s">
        <v>223</v>
      </c>
      <c r="F2908" s="81" t="s">
        <v>364</v>
      </c>
      <c r="G2908" s="81" t="s">
        <v>365</v>
      </c>
      <c r="H2908" s="81" t="s">
        <v>306</v>
      </c>
      <c r="I2908" s="81" t="s">
        <v>223</v>
      </c>
      <c r="J2908" s="81" t="s">
        <v>223</v>
      </c>
    </row>
    <row r="2909" spans="1:10" x14ac:dyDescent="0.2">
      <c r="A2909" s="79">
        <v>44706</v>
      </c>
      <c r="B2909" s="76">
        <v>44701</v>
      </c>
      <c r="C2909" s="80">
        <v>1</v>
      </c>
      <c r="D2909" s="81" t="s">
        <v>363</v>
      </c>
      <c r="E2909" s="81" t="s">
        <v>223</v>
      </c>
      <c r="F2909" s="81" t="s">
        <v>364</v>
      </c>
      <c r="G2909" s="81" t="s">
        <v>365</v>
      </c>
      <c r="H2909" s="81" t="s">
        <v>306</v>
      </c>
      <c r="I2909" s="81" t="s">
        <v>223</v>
      </c>
      <c r="J2909" s="81" t="s">
        <v>223</v>
      </c>
    </row>
    <row r="2910" spans="1:10" x14ac:dyDescent="0.2">
      <c r="A2910" s="79">
        <v>44722</v>
      </c>
      <c r="B2910" s="76">
        <v>44704</v>
      </c>
      <c r="C2910" s="80">
        <v>1</v>
      </c>
      <c r="D2910" s="81" t="s">
        <v>363</v>
      </c>
      <c r="E2910" s="81" t="s">
        <v>223</v>
      </c>
      <c r="F2910" s="81" t="s">
        <v>364</v>
      </c>
      <c r="G2910" s="81" t="s">
        <v>365</v>
      </c>
      <c r="H2910" s="81" t="s">
        <v>306</v>
      </c>
      <c r="I2910" s="81" t="s">
        <v>223</v>
      </c>
      <c r="J2910" s="81" t="s">
        <v>223</v>
      </c>
    </row>
    <row r="2911" spans="1:10" x14ac:dyDescent="0.2">
      <c r="A2911" s="79">
        <v>44722</v>
      </c>
      <c r="B2911" s="76">
        <v>44705</v>
      </c>
      <c r="C2911" s="80">
        <v>1</v>
      </c>
      <c r="D2911" s="81" t="s">
        <v>363</v>
      </c>
      <c r="E2911" s="81" t="s">
        <v>223</v>
      </c>
      <c r="F2911" s="81" t="s">
        <v>364</v>
      </c>
      <c r="G2911" s="81" t="s">
        <v>365</v>
      </c>
      <c r="H2911" s="81" t="s">
        <v>306</v>
      </c>
      <c r="I2911" s="81" t="s">
        <v>223</v>
      </c>
      <c r="J2911" s="81" t="s">
        <v>223</v>
      </c>
    </row>
    <row r="2912" spans="1:10" x14ac:dyDescent="0.2">
      <c r="A2912" s="79">
        <v>44722</v>
      </c>
      <c r="B2912" s="76">
        <v>44706</v>
      </c>
      <c r="C2912" s="80">
        <v>1</v>
      </c>
      <c r="D2912" s="81" t="s">
        <v>363</v>
      </c>
      <c r="E2912" s="81" t="s">
        <v>223</v>
      </c>
      <c r="F2912" s="81" t="s">
        <v>364</v>
      </c>
      <c r="G2912" s="81" t="s">
        <v>365</v>
      </c>
      <c r="H2912" s="81" t="s">
        <v>306</v>
      </c>
      <c r="I2912" s="81" t="s">
        <v>223</v>
      </c>
      <c r="J2912" s="81" t="s">
        <v>223</v>
      </c>
    </row>
    <row r="2913" spans="1:10" x14ac:dyDescent="0.2">
      <c r="A2913" s="79">
        <v>44722</v>
      </c>
      <c r="B2913" s="76">
        <v>44707</v>
      </c>
      <c r="C2913" s="80">
        <v>1</v>
      </c>
      <c r="D2913" s="81" t="s">
        <v>363</v>
      </c>
      <c r="E2913" s="81" t="s">
        <v>223</v>
      </c>
      <c r="F2913" s="81" t="s">
        <v>364</v>
      </c>
      <c r="G2913" s="81" t="s">
        <v>365</v>
      </c>
      <c r="H2913" s="81" t="s">
        <v>306</v>
      </c>
      <c r="I2913" s="81" t="s">
        <v>223</v>
      </c>
      <c r="J2913" s="81" t="s">
        <v>223</v>
      </c>
    </row>
    <row r="2914" spans="1:10" x14ac:dyDescent="0.2">
      <c r="A2914" s="79">
        <v>44722</v>
      </c>
      <c r="B2914" s="76">
        <v>44708</v>
      </c>
      <c r="C2914" s="80">
        <v>1</v>
      </c>
      <c r="D2914" s="81" t="s">
        <v>363</v>
      </c>
      <c r="E2914" s="81" t="s">
        <v>223</v>
      </c>
      <c r="F2914" s="81" t="s">
        <v>364</v>
      </c>
      <c r="G2914" s="81" t="s">
        <v>365</v>
      </c>
      <c r="H2914" s="81" t="s">
        <v>306</v>
      </c>
      <c r="I2914" s="81" t="s">
        <v>223</v>
      </c>
      <c r="J2914" s="81" t="s">
        <v>223</v>
      </c>
    </row>
    <row r="2915" spans="1:10" x14ac:dyDescent="0.2">
      <c r="A2915" s="79">
        <v>44722</v>
      </c>
      <c r="B2915" s="76">
        <v>44712</v>
      </c>
      <c r="C2915" s="80">
        <v>1</v>
      </c>
      <c r="D2915" s="81" t="s">
        <v>363</v>
      </c>
      <c r="E2915" s="81" t="s">
        <v>223</v>
      </c>
      <c r="F2915" s="81" t="s">
        <v>364</v>
      </c>
      <c r="G2915" s="81" t="s">
        <v>365</v>
      </c>
      <c r="H2915" s="81" t="s">
        <v>306</v>
      </c>
      <c r="I2915" s="81" t="s">
        <v>223</v>
      </c>
      <c r="J2915" s="81" t="s">
        <v>223</v>
      </c>
    </row>
    <row r="2916" spans="1:10" x14ac:dyDescent="0.2">
      <c r="A2916" s="79">
        <v>44722</v>
      </c>
      <c r="B2916" s="76">
        <v>44713</v>
      </c>
      <c r="C2916" s="80">
        <v>1</v>
      </c>
      <c r="D2916" s="81" t="s">
        <v>363</v>
      </c>
      <c r="E2916" s="81" t="s">
        <v>223</v>
      </c>
      <c r="F2916" s="81" t="s">
        <v>364</v>
      </c>
      <c r="G2916" s="81" t="s">
        <v>365</v>
      </c>
      <c r="H2916" s="81" t="s">
        <v>306</v>
      </c>
      <c r="I2916" s="81" t="s">
        <v>223</v>
      </c>
      <c r="J2916" s="81" t="s">
        <v>223</v>
      </c>
    </row>
    <row r="2917" spans="1:10" x14ac:dyDescent="0.2">
      <c r="A2917" s="79">
        <v>44722</v>
      </c>
      <c r="B2917" s="76">
        <v>44714</v>
      </c>
      <c r="C2917" s="80">
        <v>1</v>
      </c>
      <c r="D2917" s="81" t="s">
        <v>363</v>
      </c>
      <c r="E2917" s="81" t="s">
        <v>223</v>
      </c>
      <c r="F2917" s="81" t="s">
        <v>364</v>
      </c>
      <c r="G2917" s="81" t="s">
        <v>365</v>
      </c>
      <c r="H2917" s="81" t="s">
        <v>306</v>
      </c>
      <c r="I2917" s="81" t="s">
        <v>223</v>
      </c>
      <c r="J2917" s="81" t="s">
        <v>223</v>
      </c>
    </row>
    <row r="2918" spans="1:10" x14ac:dyDescent="0.2">
      <c r="A2918" s="79">
        <v>44722</v>
      </c>
      <c r="B2918" s="76">
        <v>44715</v>
      </c>
      <c r="C2918" s="80">
        <v>1</v>
      </c>
      <c r="D2918" s="81" t="s">
        <v>363</v>
      </c>
      <c r="E2918" s="81" t="s">
        <v>223</v>
      </c>
      <c r="F2918" s="81" t="s">
        <v>364</v>
      </c>
      <c r="G2918" s="81" t="s">
        <v>365</v>
      </c>
      <c r="H2918" s="81" t="s">
        <v>306</v>
      </c>
      <c r="I2918" s="81" t="s">
        <v>223</v>
      </c>
      <c r="J2918" s="81" t="s">
        <v>223</v>
      </c>
    </row>
    <row r="2919" spans="1:10" x14ac:dyDescent="0.2">
      <c r="A2919" s="79">
        <v>44739</v>
      </c>
      <c r="B2919" s="76">
        <v>44718</v>
      </c>
      <c r="C2919" s="80">
        <v>1</v>
      </c>
      <c r="D2919" s="81" t="s">
        <v>363</v>
      </c>
      <c r="E2919" s="81" t="s">
        <v>223</v>
      </c>
      <c r="F2919" s="81" t="s">
        <v>364</v>
      </c>
      <c r="G2919" s="81" t="s">
        <v>365</v>
      </c>
      <c r="H2919" s="81" t="s">
        <v>306</v>
      </c>
      <c r="I2919" s="81" t="s">
        <v>223</v>
      </c>
      <c r="J2919" s="81" t="s">
        <v>223</v>
      </c>
    </row>
    <row r="2920" spans="1:10" x14ac:dyDescent="0.2">
      <c r="A2920" s="79">
        <v>44739</v>
      </c>
      <c r="B2920" s="76">
        <v>44719</v>
      </c>
      <c r="C2920" s="80">
        <v>1</v>
      </c>
      <c r="D2920" s="81" t="s">
        <v>363</v>
      </c>
      <c r="E2920" s="81" t="s">
        <v>223</v>
      </c>
      <c r="F2920" s="81" t="s">
        <v>364</v>
      </c>
      <c r="G2920" s="81" t="s">
        <v>365</v>
      </c>
      <c r="H2920" s="81" t="s">
        <v>306</v>
      </c>
      <c r="I2920" s="81" t="s">
        <v>223</v>
      </c>
      <c r="J2920" s="81" t="s">
        <v>223</v>
      </c>
    </row>
    <row r="2921" spans="1:10" x14ac:dyDescent="0.2">
      <c r="A2921" s="79">
        <v>44739</v>
      </c>
      <c r="B2921" s="76">
        <v>44720</v>
      </c>
      <c r="C2921" s="80">
        <v>1</v>
      </c>
      <c r="D2921" s="81" t="s">
        <v>363</v>
      </c>
      <c r="E2921" s="81" t="s">
        <v>223</v>
      </c>
      <c r="F2921" s="81" t="s">
        <v>364</v>
      </c>
      <c r="G2921" s="81" t="s">
        <v>365</v>
      </c>
      <c r="H2921" s="81" t="s">
        <v>306</v>
      </c>
      <c r="I2921" s="81" t="s">
        <v>223</v>
      </c>
      <c r="J2921" s="81" t="s">
        <v>223</v>
      </c>
    </row>
    <row r="2922" spans="1:10" x14ac:dyDescent="0.2">
      <c r="A2922" s="79">
        <v>44739</v>
      </c>
      <c r="B2922" s="76">
        <v>44721</v>
      </c>
      <c r="C2922" s="80">
        <v>1</v>
      </c>
      <c r="D2922" s="81" t="s">
        <v>363</v>
      </c>
      <c r="E2922" s="81" t="s">
        <v>223</v>
      </c>
      <c r="F2922" s="81" t="s">
        <v>364</v>
      </c>
      <c r="G2922" s="81" t="s">
        <v>365</v>
      </c>
      <c r="H2922" s="81" t="s">
        <v>306</v>
      </c>
      <c r="I2922" s="81" t="s">
        <v>223</v>
      </c>
      <c r="J2922" s="81" t="s">
        <v>223</v>
      </c>
    </row>
    <row r="2923" spans="1:10" x14ac:dyDescent="0.2">
      <c r="A2923" s="79">
        <v>44739</v>
      </c>
      <c r="B2923" s="76">
        <v>44722</v>
      </c>
      <c r="C2923" s="80">
        <v>1</v>
      </c>
      <c r="D2923" s="81" t="s">
        <v>363</v>
      </c>
      <c r="E2923" s="81" t="s">
        <v>223</v>
      </c>
      <c r="F2923" s="81" t="s">
        <v>364</v>
      </c>
      <c r="G2923" s="81" t="s">
        <v>365</v>
      </c>
      <c r="H2923" s="81" t="s">
        <v>306</v>
      </c>
      <c r="I2923" s="81" t="s">
        <v>223</v>
      </c>
      <c r="J2923" s="81" t="s">
        <v>223</v>
      </c>
    </row>
    <row r="2924" spans="1:10" x14ac:dyDescent="0.2">
      <c r="A2924" s="79">
        <v>44739</v>
      </c>
      <c r="B2924" s="76">
        <v>44725</v>
      </c>
      <c r="C2924" s="80">
        <v>1</v>
      </c>
      <c r="D2924" s="81" t="s">
        <v>363</v>
      </c>
      <c r="E2924" s="81" t="s">
        <v>223</v>
      </c>
      <c r="F2924" s="81" t="s">
        <v>364</v>
      </c>
      <c r="G2924" s="81" t="s">
        <v>365</v>
      </c>
      <c r="H2924" s="81" t="s">
        <v>306</v>
      </c>
      <c r="I2924" s="81" t="s">
        <v>223</v>
      </c>
      <c r="J2924" s="81" t="s">
        <v>223</v>
      </c>
    </row>
    <row r="2925" spans="1:10" x14ac:dyDescent="0.2">
      <c r="A2925" s="79">
        <v>44739</v>
      </c>
      <c r="B2925" s="76">
        <v>44726</v>
      </c>
      <c r="C2925" s="80">
        <v>1</v>
      </c>
      <c r="D2925" s="81" t="s">
        <v>363</v>
      </c>
      <c r="E2925" s="81" t="s">
        <v>223</v>
      </c>
      <c r="F2925" s="81" t="s">
        <v>364</v>
      </c>
      <c r="G2925" s="81" t="s">
        <v>365</v>
      </c>
      <c r="H2925" s="81" t="s">
        <v>306</v>
      </c>
      <c r="I2925" s="81" t="s">
        <v>223</v>
      </c>
      <c r="J2925" s="81" t="s">
        <v>223</v>
      </c>
    </row>
    <row r="2926" spans="1:10" x14ac:dyDescent="0.2">
      <c r="A2926" s="79">
        <v>44739</v>
      </c>
      <c r="B2926" s="76">
        <v>44727</v>
      </c>
      <c r="C2926" s="80">
        <v>1</v>
      </c>
      <c r="D2926" s="81" t="s">
        <v>363</v>
      </c>
      <c r="E2926" s="81" t="s">
        <v>223</v>
      </c>
      <c r="F2926" s="81" t="s">
        <v>364</v>
      </c>
      <c r="G2926" s="81" t="s">
        <v>365</v>
      </c>
      <c r="H2926" s="81" t="s">
        <v>306</v>
      </c>
      <c r="I2926" s="81" t="s">
        <v>223</v>
      </c>
      <c r="J2926" s="81" t="s">
        <v>223</v>
      </c>
    </row>
    <row r="2927" spans="1:10" x14ac:dyDescent="0.2">
      <c r="A2927" s="79">
        <v>44739</v>
      </c>
      <c r="B2927" s="76">
        <v>44728</v>
      </c>
      <c r="C2927" s="80">
        <v>1</v>
      </c>
      <c r="D2927" s="81" t="s">
        <v>363</v>
      </c>
      <c r="E2927" s="81" t="s">
        <v>223</v>
      </c>
      <c r="F2927" s="81" t="s">
        <v>364</v>
      </c>
      <c r="G2927" s="81" t="s">
        <v>365</v>
      </c>
      <c r="H2927" s="81" t="s">
        <v>306</v>
      </c>
      <c r="I2927" s="81" t="s">
        <v>223</v>
      </c>
      <c r="J2927" s="81" t="s">
        <v>223</v>
      </c>
    </row>
    <row r="2928" spans="1:10" x14ac:dyDescent="0.2">
      <c r="A2928" s="79">
        <v>44739</v>
      </c>
      <c r="B2928" s="76">
        <v>44729</v>
      </c>
      <c r="C2928" s="80">
        <v>1</v>
      </c>
      <c r="D2928" s="81" t="s">
        <v>363</v>
      </c>
      <c r="E2928" s="81" t="s">
        <v>223</v>
      </c>
      <c r="F2928" s="81" t="s">
        <v>364</v>
      </c>
      <c r="G2928" s="81" t="s">
        <v>365</v>
      </c>
      <c r="H2928" s="81" t="s">
        <v>306</v>
      </c>
      <c r="I2928" s="81" t="s">
        <v>223</v>
      </c>
      <c r="J2928" s="81" t="s">
        <v>223</v>
      </c>
    </row>
    <row r="2929" spans="1:10" x14ac:dyDescent="0.2">
      <c r="A2929" s="79">
        <v>44749</v>
      </c>
      <c r="B2929" s="76">
        <v>44732</v>
      </c>
      <c r="C2929" s="80">
        <v>1</v>
      </c>
      <c r="D2929" s="81" t="s">
        <v>363</v>
      </c>
      <c r="E2929" s="81" t="s">
        <v>223</v>
      </c>
      <c r="F2929" s="81" t="s">
        <v>364</v>
      </c>
      <c r="G2929" s="81" t="s">
        <v>365</v>
      </c>
      <c r="H2929" s="81" t="s">
        <v>306</v>
      </c>
      <c r="I2929" s="81" t="s">
        <v>223</v>
      </c>
      <c r="J2929" s="81" t="s">
        <v>223</v>
      </c>
    </row>
    <row r="2930" spans="1:10" x14ac:dyDescent="0.2">
      <c r="A2930" s="79">
        <v>44749</v>
      </c>
      <c r="B2930" s="76">
        <v>44733</v>
      </c>
      <c r="C2930" s="80">
        <v>1</v>
      </c>
      <c r="D2930" s="81" t="s">
        <v>363</v>
      </c>
      <c r="E2930" s="81" t="s">
        <v>223</v>
      </c>
      <c r="F2930" s="81" t="s">
        <v>364</v>
      </c>
      <c r="G2930" s="81" t="s">
        <v>365</v>
      </c>
      <c r="H2930" s="81" t="s">
        <v>306</v>
      </c>
      <c r="I2930" s="81" t="s">
        <v>223</v>
      </c>
      <c r="J2930" s="81" t="s">
        <v>223</v>
      </c>
    </row>
    <row r="2931" spans="1:10" x14ac:dyDescent="0.2">
      <c r="A2931" s="79">
        <v>44749</v>
      </c>
      <c r="B2931" s="76">
        <v>44734</v>
      </c>
      <c r="C2931" s="80">
        <v>1</v>
      </c>
      <c r="D2931" s="81" t="s">
        <v>363</v>
      </c>
      <c r="E2931" s="81" t="s">
        <v>223</v>
      </c>
      <c r="F2931" s="81" t="s">
        <v>364</v>
      </c>
      <c r="G2931" s="81" t="s">
        <v>365</v>
      </c>
      <c r="H2931" s="81" t="s">
        <v>306</v>
      </c>
      <c r="I2931" s="81" t="s">
        <v>223</v>
      </c>
      <c r="J2931" s="81" t="s">
        <v>223</v>
      </c>
    </row>
    <row r="2932" spans="1:10" x14ac:dyDescent="0.2">
      <c r="A2932" s="79">
        <v>44749</v>
      </c>
      <c r="B2932" s="76">
        <v>44735</v>
      </c>
      <c r="C2932" s="80">
        <v>1</v>
      </c>
      <c r="D2932" s="81" t="s">
        <v>363</v>
      </c>
      <c r="E2932" s="81" t="s">
        <v>223</v>
      </c>
      <c r="F2932" s="81" t="s">
        <v>364</v>
      </c>
      <c r="G2932" s="81" t="s">
        <v>365</v>
      </c>
      <c r="H2932" s="81" t="s">
        <v>306</v>
      </c>
      <c r="I2932" s="81" t="s">
        <v>223</v>
      </c>
      <c r="J2932" s="81" t="s">
        <v>223</v>
      </c>
    </row>
    <row r="2933" spans="1:10" x14ac:dyDescent="0.2">
      <c r="A2933" s="79">
        <v>44749</v>
      </c>
      <c r="B2933" s="76">
        <v>44736</v>
      </c>
      <c r="C2933" s="80">
        <v>1</v>
      </c>
      <c r="D2933" s="81" t="s">
        <v>363</v>
      </c>
      <c r="E2933" s="81" t="s">
        <v>223</v>
      </c>
      <c r="F2933" s="81" t="s">
        <v>364</v>
      </c>
      <c r="G2933" s="81" t="s">
        <v>365</v>
      </c>
      <c r="H2933" s="81" t="s">
        <v>306</v>
      </c>
      <c r="I2933" s="81" t="s">
        <v>223</v>
      </c>
      <c r="J2933" s="81" t="s">
        <v>223</v>
      </c>
    </row>
    <row r="2934" spans="1:10" x14ac:dyDescent="0.2">
      <c r="A2934" s="79">
        <v>44749</v>
      </c>
      <c r="B2934" s="76">
        <v>44739</v>
      </c>
      <c r="C2934" s="80">
        <v>1</v>
      </c>
      <c r="D2934" s="81" t="s">
        <v>363</v>
      </c>
      <c r="E2934" s="81" t="s">
        <v>223</v>
      </c>
      <c r="F2934" s="81" t="s">
        <v>364</v>
      </c>
      <c r="G2934" s="81" t="s">
        <v>365</v>
      </c>
      <c r="H2934" s="81" t="s">
        <v>306</v>
      </c>
      <c r="I2934" s="81" t="s">
        <v>223</v>
      </c>
      <c r="J2934" s="81" t="s">
        <v>223</v>
      </c>
    </row>
    <row r="2935" spans="1:10" x14ac:dyDescent="0.2">
      <c r="A2935" s="79">
        <v>44749</v>
      </c>
      <c r="B2935" s="76">
        <v>44740</v>
      </c>
      <c r="C2935" s="80">
        <v>1</v>
      </c>
      <c r="D2935" s="81" t="s">
        <v>363</v>
      </c>
      <c r="E2935" s="81" t="s">
        <v>223</v>
      </c>
      <c r="F2935" s="81" t="s">
        <v>364</v>
      </c>
      <c r="G2935" s="81" t="s">
        <v>365</v>
      </c>
      <c r="H2935" s="81" t="s">
        <v>306</v>
      </c>
      <c r="I2935" s="81" t="s">
        <v>223</v>
      </c>
      <c r="J2935" s="81" t="s">
        <v>223</v>
      </c>
    </row>
    <row r="2936" spans="1:10" x14ac:dyDescent="0.2">
      <c r="A2936" s="79">
        <v>44749</v>
      </c>
      <c r="B2936" s="76">
        <v>44741</v>
      </c>
      <c r="C2936" s="80">
        <v>1</v>
      </c>
      <c r="D2936" s="81" t="s">
        <v>363</v>
      </c>
      <c r="E2936" s="81" t="s">
        <v>223</v>
      </c>
      <c r="F2936" s="81" t="s">
        <v>364</v>
      </c>
      <c r="G2936" s="81" t="s">
        <v>365</v>
      </c>
      <c r="H2936" s="81" t="s">
        <v>306</v>
      </c>
      <c r="I2936" s="81" t="s">
        <v>223</v>
      </c>
      <c r="J2936" s="81" t="s">
        <v>223</v>
      </c>
    </row>
    <row r="2937" spans="1:10" x14ac:dyDescent="0.2">
      <c r="A2937" s="79">
        <v>44749</v>
      </c>
      <c r="B2937" s="76">
        <v>44742</v>
      </c>
      <c r="C2937" s="80">
        <v>1</v>
      </c>
      <c r="D2937" s="81" t="s">
        <v>363</v>
      </c>
      <c r="E2937" s="81" t="s">
        <v>223</v>
      </c>
      <c r="F2937" s="81" t="s">
        <v>364</v>
      </c>
      <c r="G2937" s="81" t="s">
        <v>365</v>
      </c>
      <c r="H2937" s="81" t="s">
        <v>306</v>
      </c>
      <c r="I2937" s="81" t="s">
        <v>223</v>
      </c>
      <c r="J2937" s="81" t="s">
        <v>223</v>
      </c>
    </row>
    <row r="2938" spans="1:10" x14ac:dyDescent="0.2">
      <c r="A2938" s="79">
        <v>44749</v>
      </c>
      <c r="B2938" s="76">
        <v>44743</v>
      </c>
      <c r="C2938" s="80">
        <v>1</v>
      </c>
      <c r="D2938" s="81" t="s">
        <v>363</v>
      </c>
      <c r="E2938" s="81" t="s">
        <v>223</v>
      </c>
      <c r="F2938" s="81" t="s">
        <v>364</v>
      </c>
      <c r="G2938" s="81" t="s">
        <v>365</v>
      </c>
      <c r="H2938" s="81" t="s">
        <v>306</v>
      </c>
      <c r="I2938" s="81" t="s">
        <v>223</v>
      </c>
      <c r="J2938" s="81" t="s">
        <v>223</v>
      </c>
    </row>
    <row r="2939" spans="1:10" x14ac:dyDescent="0.2">
      <c r="A2939" s="79">
        <v>44798</v>
      </c>
      <c r="B2939" s="76">
        <v>44747</v>
      </c>
      <c r="C2939" s="80">
        <v>1</v>
      </c>
      <c r="D2939" s="81" t="s">
        <v>363</v>
      </c>
      <c r="E2939" s="81" t="s">
        <v>223</v>
      </c>
      <c r="F2939" s="81" t="s">
        <v>364</v>
      </c>
      <c r="G2939" s="81" t="s">
        <v>365</v>
      </c>
      <c r="H2939" s="81" t="s">
        <v>306</v>
      </c>
      <c r="I2939" s="81" t="s">
        <v>223</v>
      </c>
      <c r="J2939" s="81" t="s">
        <v>223</v>
      </c>
    </row>
    <row r="2940" spans="1:10" x14ac:dyDescent="0.2">
      <c r="A2940" s="79">
        <v>44798</v>
      </c>
      <c r="B2940" s="76">
        <v>44748</v>
      </c>
      <c r="C2940" s="80">
        <v>1</v>
      </c>
      <c r="D2940" s="81" t="s">
        <v>363</v>
      </c>
      <c r="E2940" s="81" t="s">
        <v>223</v>
      </c>
      <c r="F2940" s="81" t="s">
        <v>364</v>
      </c>
      <c r="G2940" s="81" t="s">
        <v>365</v>
      </c>
      <c r="H2940" s="81" t="s">
        <v>306</v>
      </c>
      <c r="I2940" s="81" t="s">
        <v>223</v>
      </c>
      <c r="J2940" s="81" t="s">
        <v>223</v>
      </c>
    </row>
    <row r="2941" spans="1:10" x14ac:dyDescent="0.2">
      <c r="A2941" s="79">
        <v>44798</v>
      </c>
      <c r="B2941" s="76">
        <v>44749</v>
      </c>
      <c r="C2941" s="80">
        <v>1</v>
      </c>
      <c r="D2941" s="81" t="s">
        <v>363</v>
      </c>
      <c r="E2941" s="81" t="s">
        <v>223</v>
      </c>
      <c r="F2941" s="81" t="s">
        <v>364</v>
      </c>
      <c r="G2941" s="81" t="s">
        <v>365</v>
      </c>
      <c r="H2941" s="81" t="s">
        <v>306</v>
      </c>
      <c r="I2941" s="81" t="s">
        <v>223</v>
      </c>
      <c r="J2941" s="81" t="s">
        <v>223</v>
      </c>
    </row>
    <row r="2942" spans="1:10" x14ac:dyDescent="0.2">
      <c r="A2942" s="79">
        <v>44798</v>
      </c>
      <c r="B2942" s="76">
        <v>44750</v>
      </c>
      <c r="C2942" s="80">
        <v>1</v>
      </c>
      <c r="D2942" s="81" t="s">
        <v>363</v>
      </c>
      <c r="E2942" s="81" t="s">
        <v>223</v>
      </c>
      <c r="F2942" s="81" t="s">
        <v>364</v>
      </c>
      <c r="G2942" s="81" t="s">
        <v>365</v>
      </c>
      <c r="H2942" s="81" t="s">
        <v>306</v>
      </c>
      <c r="I2942" s="81" t="s">
        <v>223</v>
      </c>
      <c r="J2942" s="81" t="s">
        <v>223</v>
      </c>
    </row>
    <row r="2943" spans="1:10" x14ac:dyDescent="0.2">
      <c r="A2943" s="79">
        <v>44798</v>
      </c>
      <c r="B2943" s="76">
        <v>44753</v>
      </c>
      <c r="C2943" s="80">
        <v>1</v>
      </c>
      <c r="D2943" s="81" t="s">
        <v>363</v>
      </c>
      <c r="E2943" s="81" t="s">
        <v>223</v>
      </c>
      <c r="F2943" s="81" t="s">
        <v>364</v>
      </c>
      <c r="G2943" s="81" t="s">
        <v>365</v>
      </c>
      <c r="H2943" s="81" t="s">
        <v>306</v>
      </c>
      <c r="I2943" s="81" t="s">
        <v>223</v>
      </c>
      <c r="J2943" s="81" t="s">
        <v>223</v>
      </c>
    </row>
    <row r="2944" spans="1:10" x14ac:dyDescent="0.2">
      <c r="A2944" s="79">
        <v>44798</v>
      </c>
      <c r="B2944" s="76">
        <v>44754</v>
      </c>
      <c r="C2944" s="80">
        <v>1</v>
      </c>
      <c r="D2944" s="81" t="s">
        <v>363</v>
      </c>
      <c r="E2944" s="81" t="s">
        <v>223</v>
      </c>
      <c r="F2944" s="81" t="s">
        <v>364</v>
      </c>
      <c r="G2944" s="81" t="s">
        <v>365</v>
      </c>
      <c r="H2944" s="81" t="s">
        <v>306</v>
      </c>
      <c r="I2944" s="81" t="s">
        <v>223</v>
      </c>
      <c r="J2944" s="81" t="s">
        <v>223</v>
      </c>
    </row>
    <row r="2945" spans="1:10" x14ac:dyDescent="0.2">
      <c r="A2945" s="79">
        <v>44798</v>
      </c>
      <c r="B2945" s="76">
        <v>44755</v>
      </c>
      <c r="C2945" s="80">
        <v>1</v>
      </c>
      <c r="D2945" s="81" t="s">
        <v>363</v>
      </c>
      <c r="E2945" s="81" t="s">
        <v>223</v>
      </c>
      <c r="F2945" s="81" t="s">
        <v>364</v>
      </c>
      <c r="G2945" s="81" t="s">
        <v>365</v>
      </c>
      <c r="H2945" s="81" t="s">
        <v>306</v>
      </c>
      <c r="I2945" s="81" t="s">
        <v>223</v>
      </c>
      <c r="J2945" s="81" t="s">
        <v>223</v>
      </c>
    </row>
    <row r="2946" spans="1:10" x14ac:dyDescent="0.2">
      <c r="A2946" s="79">
        <v>44798</v>
      </c>
      <c r="B2946" s="76">
        <v>44756</v>
      </c>
      <c r="C2946" s="80">
        <v>1</v>
      </c>
      <c r="D2946" s="81" t="s">
        <v>363</v>
      </c>
      <c r="E2946" s="81" t="s">
        <v>223</v>
      </c>
      <c r="F2946" s="81" t="s">
        <v>364</v>
      </c>
      <c r="G2946" s="81" t="s">
        <v>365</v>
      </c>
      <c r="H2946" s="81" t="s">
        <v>306</v>
      </c>
      <c r="I2946" s="81" t="s">
        <v>223</v>
      </c>
      <c r="J2946" s="81" t="s">
        <v>223</v>
      </c>
    </row>
    <row r="2947" spans="1:10" x14ac:dyDescent="0.2">
      <c r="A2947" s="79">
        <v>44798</v>
      </c>
      <c r="B2947" s="76">
        <v>44757</v>
      </c>
      <c r="C2947" s="80">
        <v>1</v>
      </c>
      <c r="D2947" s="81" t="s">
        <v>363</v>
      </c>
      <c r="E2947" s="81" t="s">
        <v>223</v>
      </c>
      <c r="F2947" s="81" t="s">
        <v>364</v>
      </c>
      <c r="G2947" s="81" t="s">
        <v>365</v>
      </c>
      <c r="H2947" s="81" t="s">
        <v>306</v>
      </c>
      <c r="I2947" s="81" t="s">
        <v>223</v>
      </c>
      <c r="J2947" s="81" t="s">
        <v>223</v>
      </c>
    </row>
    <row r="2948" spans="1:10" x14ac:dyDescent="0.2">
      <c r="A2948" s="79">
        <v>44798</v>
      </c>
      <c r="B2948" s="76">
        <v>44760</v>
      </c>
      <c r="C2948" s="80">
        <v>1</v>
      </c>
      <c r="D2948" s="81" t="s">
        <v>363</v>
      </c>
      <c r="E2948" s="81" t="s">
        <v>223</v>
      </c>
      <c r="F2948" s="81" t="s">
        <v>364</v>
      </c>
      <c r="G2948" s="81" t="s">
        <v>365</v>
      </c>
      <c r="H2948" s="81" t="s">
        <v>306</v>
      </c>
      <c r="I2948" s="81" t="s">
        <v>223</v>
      </c>
      <c r="J2948" s="81" t="s">
        <v>223</v>
      </c>
    </row>
    <row r="2949" spans="1:10" x14ac:dyDescent="0.2">
      <c r="A2949" s="79">
        <v>44798</v>
      </c>
      <c r="B2949" s="76">
        <v>44761</v>
      </c>
      <c r="C2949" s="80">
        <v>1</v>
      </c>
      <c r="D2949" s="81" t="s">
        <v>363</v>
      </c>
      <c r="E2949" s="81" t="s">
        <v>223</v>
      </c>
      <c r="F2949" s="81" t="s">
        <v>364</v>
      </c>
      <c r="G2949" s="81" t="s">
        <v>365</v>
      </c>
      <c r="H2949" s="81" t="s">
        <v>306</v>
      </c>
      <c r="I2949" s="81" t="s">
        <v>223</v>
      </c>
      <c r="J2949" s="81" t="s">
        <v>223</v>
      </c>
    </row>
    <row r="2950" spans="1:10" x14ac:dyDescent="0.2">
      <c r="A2950" s="79">
        <v>44798</v>
      </c>
      <c r="B2950" s="76">
        <v>44762</v>
      </c>
      <c r="C2950" s="80">
        <v>1</v>
      </c>
      <c r="D2950" s="81" t="s">
        <v>363</v>
      </c>
      <c r="E2950" s="81" t="s">
        <v>223</v>
      </c>
      <c r="F2950" s="81" t="s">
        <v>364</v>
      </c>
      <c r="G2950" s="81" t="s">
        <v>365</v>
      </c>
      <c r="H2950" s="81" t="s">
        <v>306</v>
      </c>
      <c r="I2950" s="81" t="s">
        <v>223</v>
      </c>
      <c r="J2950" s="81" t="s">
        <v>223</v>
      </c>
    </row>
    <row r="2951" spans="1:10" x14ac:dyDescent="0.2">
      <c r="A2951" s="79">
        <v>44798</v>
      </c>
      <c r="B2951" s="76">
        <v>44763</v>
      </c>
      <c r="C2951" s="80">
        <v>1</v>
      </c>
      <c r="D2951" s="81" t="s">
        <v>363</v>
      </c>
      <c r="E2951" s="81" t="s">
        <v>223</v>
      </c>
      <c r="F2951" s="81" t="s">
        <v>364</v>
      </c>
      <c r="G2951" s="81" t="s">
        <v>365</v>
      </c>
      <c r="H2951" s="81" t="s">
        <v>306</v>
      </c>
      <c r="I2951" s="81" t="s">
        <v>223</v>
      </c>
      <c r="J2951" s="81" t="s">
        <v>223</v>
      </c>
    </row>
    <row r="2952" spans="1:10" x14ac:dyDescent="0.2">
      <c r="A2952" s="79">
        <v>44798</v>
      </c>
      <c r="B2952" s="76">
        <v>44764</v>
      </c>
      <c r="C2952" s="80">
        <v>1</v>
      </c>
      <c r="D2952" s="81" t="s">
        <v>363</v>
      </c>
      <c r="E2952" s="81" t="s">
        <v>223</v>
      </c>
      <c r="F2952" s="81" t="s">
        <v>364</v>
      </c>
      <c r="G2952" s="81" t="s">
        <v>365</v>
      </c>
      <c r="H2952" s="81" t="s">
        <v>306</v>
      </c>
      <c r="I2952" s="81" t="s">
        <v>223</v>
      </c>
      <c r="J2952" s="81" t="s">
        <v>223</v>
      </c>
    </row>
    <row r="2953" spans="1:10" x14ac:dyDescent="0.2">
      <c r="A2953" s="79">
        <v>44798</v>
      </c>
      <c r="B2953" s="76">
        <v>44767</v>
      </c>
      <c r="C2953" s="80">
        <v>1</v>
      </c>
      <c r="D2953" s="81" t="s">
        <v>363</v>
      </c>
      <c r="E2953" s="81" t="s">
        <v>223</v>
      </c>
      <c r="F2953" s="81" t="s">
        <v>364</v>
      </c>
      <c r="G2953" s="81" t="s">
        <v>365</v>
      </c>
      <c r="H2953" s="81" t="s">
        <v>306</v>
      </c>
      <c r="I2953" s="81" t="s">
        <v>223</v>
      </c>
      <c r="J2953" s="81" t="s">
        <v>223</v>
      </c>
    </row>
    <row r="2954" spans="1:10" x14ac:dyDescent="0.2">
      <c r="A2954" s="79">
        <v>44798</v>
      </c>
      <c r="B2954" s="76">
        <v>44768</v>
      </c>
      <c r="C2954" s="80">
        <v>1</v>
      </c>
      <c r="D2954" s="81" t="s">
        <v>363</v>
      </c>
      <c r="E2954" s="81" t="s">
        <v>223</v>
      </c>
      <c r="F2954" s="81" t="s">
        <v>364</v>
      </c>
      <c r="G2954" s="81" t="s">
        <v>365</v>
      </c>
      <c r="H2954" s="81" t="s">
        <v>306</v>
      </c>
      <c r="I2954" s="81" t="s">
        <v>223</v>
      </c>
      <c r="J2954" s="81" t="s">
        <v>223</v>
      </c>
    </row>
    <row r="2955" spans="1:10" x14ac:dyDescent="0.2">
      <c r="A2955" s="79">
        <v>44798</v>
      </c>
      <c r="B2955" s="76">
        <v>44769</v>
      </c>
      <c r="C2955" s="80">
        <v>1</v>
      </c>
      <c r="D2955" s="81" t="s">
        <v>363</v>
      </c>
      <c r="E2955" s="81" t="s">
        <v>223</v>
      </c>
      <c r="F2955" s="81" t="s">
        <v>364</v>
      </c>
      <c r="G2955" s="81" t="s">
        <v>365</v>
      </c>
      <c r="H2955" s="81" t="s">
        <v>306</v>
      </c>
      <c r="I2955" s="81" t="s">
        <v>223</v>
      </c>
      <c r="J2955" s="81" t="s">
        <v>223</v>
      </c>
    </row>
    <row r="2956" spans="1:10" x14ac:dyDescent="0.2">
      <c r="A2956" s="79">
        <v>44798</v>
      </c>
      <c r="B2956" s="76">
        <v>44770</v>
      </c>
      <c r="C2956" s="80">
        <v>1</v>
      </c>
      <c r="D2956" s="81" t="s">
        <v>363</v>
      </c>
      <c r="E2956" s="81" t="s">
        <v>223</v>
      </c>
      <c r="F2956" s="81" t="s">
        <v>364</v>
      </c>
      <c r="G2956" s="81" t="s">
        <v>365</v>
      </c>
      <c r="H2956" s="81" t="s">
        <v>306</v>
      </c>
      <c r="I2956" s="81" t="s">
        <v>223</v>
      </c>
      <c r="J2956" s="81" t="s">
        <v>223</v>
      </c>
    </row>
    <row r="2957" spans="1:10" x14ac:dyDescent="0.2">
      <c r="A2957" s="79">
        <v>44798</v>
      </c>
      <c r="B2957" s="76">
        <v>44771</v>
      </c>
      <c r="C2957" s="80">
        <v>1</v>
      </c>
      <c r="D2957" s="81" t="s">
        <v>363</v>
      </c>
      <c r="E2957" s="81" t="s">
        <v>223</v>
      </c>
      <c r="F2957" s="81" t="s">
        <v>364</v>
      </c>
      <c r="G2957" s="81" t="s">
        <v>365</v>
      </c>
      <c r="H2957" s="81" t="s">
        <v>306</v>
      </c>
      <c r="I2957" s="81" t="s">
        <v>223</v>
      </c>
      <c r="J2957" s="81" t="s">
        <v>223</v>
      </c>
    </row>
    <row r="2958" spans="1:10" x14ac:dyDescent="0.2">
      <c r="A2958" s="79">
        <v>44798</v>
      </c>
      <c r="B2958" s="76">
        <v>44774</v>
      </c>
      <c r="C2958" s="80">
        <v>1</v>
      </c>
      <c r="D2958" s="81" t="s">
        <v>363</v>
      </c>
      <c r="E2958" s="81" t="s">
        <v>223</v>
      </c>
      <c r="F2958" s="81" t="s">
        <v>364</v>
      </c>
      <c r="G2958" s="81" t="s">
        <v>365</v>
      </c>
      <c r="H2958" s="81" t="s">
        <v>306</v>
      </c>
      <c r="I2958" s="81" t="s">
        <v>223</v>
      </c>
      <c r="J2958" s="81" t="s">
        <v>223</v>
      </c>
    </row>
    <row r="2959" spans="1:10" x14ac:dyDescent="0.2">
      <c r="A2959" s="79">
        <v>44798</v>
      </c>
      <c r="B2959" s="76">
        <v>44775</v>
      </c>
      <c r="C2959" s="80">
        <v>1</v>
      </c>
      <c r="D2959" s="81" t="s">
        <v>363</v>
      </c>
      <c r="E2959" s="81" t="s">
        <v>223</v>
      </c>
      <c r="F2959" s="81" t="s">
        <v>364</v>
      </c>
      <c r="G2959" s="81" t="s">
        <v>365</v>
      </c>
      <c r="H2959" s="81" t="s">
        <v>306</v>
      </c>
      <c r="I2959" s="81" t="s">
        <v>223</v>
      </c>
      <c r="J2959" s="81" t="s">
        <v>223</v>
      </c>
    </row>
    <row r="2960" spans="1:10" x14ac:dyDescent="0.2">
      <c r="A2960" s="79">
        <v>44798</v>
      </c>
      <c r="B2960" s="76">
        <v>44776</v>
      </c>
      <c r="C2960" s="80">
        <v>1</v>
      </c>
      <c r="D2960" s="81" t="s">
        <v>363</v>
      </c>
      <c r="E2960" s="81" t="s">
        <v>223</v>
      </c>
      <c r="F2960" s="81" t="s">
        <v>364</v>
      </c>
      <c r="G2960" s="81" t="s">
        <v>365</v>
      </c>
      <c r="H2960" s="81" t="s">
        <v>306</v>
      </c>
      <c r="I2960" s="81" t="s">
        <v>223</v>
      </c>
      <c r="J2960" s="81" t="s">
        <v>223</v>
      </c>
    </row>
    <row r="2961" spans="1:10" x14ac:dyDescent="0.2">
      <c r="A2961" s="79">
        <v>44798</v>
      </c>
      <c r="B2961" s="76">
        <v>44777</v>
      </c>
      <c r="C2961" s="80">
        <v>1</v>
      </c>
      <c r="D2961" s="81" t="s">
        <v>363</v>
      </c>
      <c r="E2961" s="81" t="s">
        <v>223</v>
      </c>
      <c r="F2961" s="81" t="s">
        <v>364</v>
      </c>
      <c r="G2961" s="81" t="s">
        <v>365</v>
      </c>
      <c r="H2961" s="81" t="s">
        <v>306</v>
      </c>
      <c r="I2961" s="81" t="s">
        <v>223</v>
      </c>
      <c r="J2961" s="81" t="s">
        <v>223</v>
      </c>
    </row>
    <row r="2962" spans="1:10" x14ac:dyDescent="0.2">
      <c r="A2962" s="79">
        <v>44798</v>
      </c>
      <c r="B2962" s="76">
        <v>44778</v>
      </c>
      <c r="C2962" s="80">
        <v>1</v>
      </c>
      <c r="D2962" s="81" t="s">
        <v>363</v>
      </c>
      <c r="E2962" s="81" t="s">
        <v>223</v>
      </c>
      <c r="F2962" s="81" t="s">
        <v>364</v>
      </c>
      <c r="G2962" s="81" t="s">
        <v>365</v>
      </c>
      <c r="H2962" s="81" t="s">
        <v>306</v>
      </c>
      <c r="I2962" s="81" t="s">
        <v>223</v>
      </c>
      <c r="J2962" s="81" t="s">
        <v>223</v>
      </c>
    </row>
    <row r="2963" spans="1:10" x14ac:dyDescent="0.2">
      <c r="A2963" s="79">
        <v>44749</v>
      </c>
      <c r="B2963" s="76">
        <v>44740</v>
      </c>
      <c r="C2963" s="80">
        <v>2</v>
      </c>
      <c r="D2963" s="81" t="s">
        <v>368</v>
      </c>
      <c r="E2963" s="81" t="s">
        <v>223</v>
      </c>
      <c r="F2963" s="81" t="s">
        <v>341</v>
      </c>
      <c r="G2963" s="81" t="s">
        <v>342</v>
      </c>
      <c r="H2963" s="81" t="s">
        <v>299</v>
      </c>
      <c r="I2963" s="81" t="s">
        <v>223</v>
      </c>
      <c r="J2963" s="81" t="s">
        <v>223</v>
      </c>
    </row>
    <row r="2964" spans="1:10" x14ac:dyDescent="0.2">
      <c r="A2964" s="79">
        <v>44749</v>
      </c>
      <c r="B2964" s="76">
        <v>44741</v>
      </c>
      <c r="C2964" s="80">
        <v>5</v>
      </c>
      <c r="D2964" s="81" t="s">
        <v>368</v>
      </c>
      <c r="E2964" s="81" t="s">
        <v>223</v>
      </c>
      <c r="F2964" s="81" t="s">
        <v>341</v>
      </c>
      <c r="G2964" s="81" t="s">
        <v>342</v>
      </c>
      <c r="H2964" s="81" t="s">
        <v>299</v>
      </c>
      <c r="I2964" s="81" t="s">
        <v>223</v>
      </c>
      <c r="J2964" s="81" t="s">
        <v>223</v>
      </c>
    </row>
    <row r="2965" spans="1:10" x14ac:dyDescent="0.2">
      <c r="A2965" s="79">
        <v>44749</v>
      </c>
      <c r="B2965" s="76">
        <v>44742</v>
      </c>
      <c r="C2965" s="80">
        <v>8</v>
      </c>
      <c r="D2965" s="81" t="s">
        <v>368</v>
      </c>
      <c r="E2965" s="81" t="s">
        <v>223</v>
      </c>
      <c r="F2965" s="81" t="s">
        <v>341</v>
      </c>
      <c r="G2965" s="81" t="s">
        <v>342</v>
      </c>
      <c r="H2965" s="81" t="s">
        <v>299</v>
      </c>
      <c r="I2965" s="81" t="s">
        <v>223</v>
      </c>
      <c r="J2965" s="81" t="s">
        <v>223</v>
      </c>
    </row>
    <row r="2966" spans="1:10" x14ac:dyDescent="0.2">
      <c r="A2966" s="79">
        <v>44749</v>
      </c>
      <c r="B2966" s="76">
        <v>44743</v>
      </c>
      <c r="C2966" s="80">
        <v>5</v>
      </c>
      <c r="D2966" s="81" t="s">
        <v>368</v>
      </c>
      <c r="E2966" s="81" t="s">
        <v>223</v>
      </c>
      <c r="F2966" s="81" t="s">
        <v>341</v>
      </c>
      <c r="G2966" s="81" t="s">
        <v>342</v>
      </c>
      <c r="H2966" s="81" t="s">
        <v>299</v>
      </c>
      <c r="I2966" s="81" t="s">
        <v>223</v>
      </c>
      <c r="J2966" s="81" t="s">
        <v>223</v>
      </c>
    </row>
    <row r="2967" spans="1:10" x14ac:dyDescent="0.2">
      <c r="A2967" s="79">
        <v>44749</v>
      </c>
      <c r="B2967" s="76">
        <v>44747</v>
      </c>
      <c r="C2967" s="80">
        <v>3</v>
      </c>
      <c r="D2967" s="81" t="s">
        <v>368</v>
      </c>
      <c r="E2967" s="81" t="s">
        <v>223</v>
      </c>
      <c r="F2967" s="81" t="s">
        <v>341</v>
      </c>
      <c r="G2967" s="81" t="s">
        <v>342</v>
      </c>
      <c r="H2967" s="81" t="s">
        <v>299</v>
      </c>
      <c r="I2967" s="81" t="s">
        <v>223</v>
      </c>
      <c r="J2967" s="81" t="s">
        <v>223</v>
      </c>
    </row>
    <row r="2968" spans="1:10" x14ac:dyDescent="0.2">
      <c r="A2968" s="79">
        <v>44749</v>
      </c>
      <c r="B2968" s="76">
        <v>44748</v>
      </c>
      <c r="C2968" s="80">
        <v>3</v>
      </c>
      <c r="D2968" s="81" t="s">
        <v>368</v>
      </c>
      <c r="E2968" s="81" t="s">
        <v>223</v>
      </c>
      <c r="F2968" s="81" t="s">
        <v>341</v>
      </c>
      <c r="G2968" s="81" t="s">
        <v>342</v>
      </c>
      <c r="H2968" s="81" t="s">
        <v>299</v>
      </c>
      <c r="I2968" s="81" t="s">
        <v>223</v>
      </c>
      <c r="J2968" s="81" t="s">
        <v>223</v>
      </c>
    </row>
    <row r="2969" spans="1:10" x14ac:dyDescent="0.2">
      <c r="A2969" s="79">
        <v>44792</v>
      </c>
      <c r="B2969" s="76">
        <v>44792</v>
      </c>
      <c r="C2969" s="80">
        <v>1</v>
      </c>
      <c r="D2969" s="81" t="s">
        <v>350</v>
      </c>
      <c r="E2969" s="81" t="s">
        <v>223</v>
      </c>
      <c r="F2969" s="81" t="s">
        <v>351</v>
      </c>
      <c r="G2969" s="81" t="s">
        <v>352</v>
      </c>
      <c r="H2969" s="81" t="s">
        <v>301</v>
      </c>
      <c r="I2969" s="81" t="s">
        <v>223</v>
      </c>
      <c r="J2969" s="81" t="s">
        <v>223</v>
      </c>
    </row>
    <row r="2970" spans="1:10" x14ac:dyDescent="0.2">
      <c r="A2970" s="79">
        <v>44796</v>
      </c>
      <c r="B2970" s="76">
        <v>44795</v>
      </c>
      <c r="C2970" s="80">
        <v>1</v>
      </c>
      <c r="D2970" s="81" t="s">
        <v>350</v>
      </c>
      <c r="E2970" s="81" t="s">
        <v>223</v>
      </c>
      <c r="F2970" s="81" t="s">
        <v>351</v>
      </c>
      <c r="G2970" s="81" t="s">
        <v>352</v>
      </c>
      <c r="H2970" s="81" t="s">
        <v>301</v>
      </c>
      <c r="I2970" s="81" t="s">
        <v>223</v>
      </c>
      <c r="J2970" s="81" t="s">
        <v>223</v>
      </c>
    </row>
    <row r="2971" spans="1:10" x14ac:dyDescent="0.2">
      <c r="A2971" s="83">
        <v>44798</v>
      </c>
      <c r="B2971" s="84">
        <v>44798</v>
      </c>
      <c r="C2971" s="85">
        <v>0.15</v>
      </c>
      <c r="D2971" s="86" t="s">
        <v>350</v>
      </c>
      <c r="E2971" s="86" t="s">
        <v>223</v>
      </c>
      <c r="F2971" s="86" t="s">
        <v>351</v>
      </c>
      <c r="G2971" s="86" t="s">
        <v>352</v>
      </c>
      <c r="H2971" s="86" t="s">
        <v>301</v>
      </c>
      <c r="I2971" s="86" t="s">
        <v>223</v>
      </c>
      <c r="J2971" s="86" t="s">
        <v>223</v>
      </c>
    </row>
    <row r="2972" spans="1:10" x14ac:dyDescent="0.2">
      <c r="A2972" s="88"/>
      <c r="B2972" s="89"/>
      <c r="C2972" s="90">
        <v>7968.47</v>
      </c>
      <c r="D2972" s="87" t="s">
        <v>223</v>
      </c>
      <c r="E2972" s="87" t="s">
        <v>223</v>
      </c>
      <c r="F2972" s="87" t="s">
        <v>223</v>
      </c>
      <c r="G2972" s="87" t="s">
        <v>223</v>
      </c>
      <c r="H2972" s="87" t="s">
        <v>223</v>
      </c>
      <c r="I2972" s="87" t="s">
        <v>223</v>
      </c>
      <c r="J2972" s="91" t="s">
        <v>223</v>
      </c>
    </row>
  </sheetData>
  <pageMargins left="0.75" right="0.75" top="1" bottom="1" header="0.4921259845" footer="0.492125984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CB7C-3B4E-4BC4-8FB0-3948344B718B}">
  <dimension ref="A1:V34"/>
  <sheetViews>
    <sheetView tabSelected="1" workbookViewId="0">
      <selection activeCell="E1" sqref="E1"/>
    </sheetView>
  </sheetViews>
  <sheetFormatPr defaultColWidth="8.85546875" defaultRowHeight="15" x14ac:dyDescent="0.25"/>
  <cols>
    <col min="1" max="1" width="34.140625" style="1" customWidth="1"/>
    <col min="2" max="3" width="12.85546875" style="1" customWidth="1"/>
    <col min="4" max="4" width="12.140625" style="1" customWidth="1"/>
    <col min="5" max="5" width="11.42578125" style="1" bestFit="1" customWidth="1"/>
    <col min="6" max="6" width="12.85546875" style="1" customWidth="1"/>
    <col min="7" max="7" width="7.140625" style="1" customWidth="1"/>
    <col min="8" max="8" width="8.85546875" style="1" bestFit="1" customWidth="1"/>
    <col min="9" max="9" width="13" style="1" bestFit="1" customWidth="1"/>
    <col min="10" max="12" width="12.5703125" style="1" bestFit="1" customWidth="1"/>
    <col min="13" max="19" width="14.140625" style="1" bestFit="1" customWidth="1"/>
    <col min="20" max="20" width="14.85546875" style="1" bestFit="1" customWidth="1"/>
    <col min="21" max="21" width="14.140625" style="1" bestFit="1" customWidth="1"/>
    <col min="22" max="22" width="11.42578125" style="2" bestFit="1" customWidth="1"/>
    <col min="23" max="16384" width="8.85546875" style="1"/>
  </cols>
  <sheetData>
    <row r="1" spans="1:22" x14ac:dyDescent="0.25">
      <c r="A1" s="243" t="s">
        <v>410</v>
      </c>
    </row>
    <row r="2" spans="1:22" x14ac:dyDescent="0.25">
      <c r="A2" s="243" t="s">
        <v>398</v>
      </c>
    </row>
    <row r="3" spans="1:22" s="31" customFormat="1" ht="75.75" x14ac:dyDescent="0.3">
      <c r="A3" s="31" t="s">
        <v>0</v>
      </c>
      <c r="I3" s="36"/>
      <c r="J3" s="36" t="s">
        <v>381</v>
      </c>
      <c r="K3" s="36" t="s">
        <v>381</v>
      </c>
      <c r="L3" s="36" t="s">
        <v>381</v>
      </c>
      <c r="M3" s="36" t="s">
        <v>381</v>
      </c>
      <c r="N3" s="36" t="s">
        <v>382</v>
      </c>
      <c r="O3" s="36" t="s">
        <v>383</v>
      </c>
      <c r="P3" s="36" t="s">
        <v>384</v>
      </c>
      <c r="Q3" s="36" t="s">
        <v>385</v>
      </c>
      <c r="R3" s="36" t="s">
        <v>386</v>
      </c>
      <c r="S3" s="36" t="s">
        <v>5</v>
      </c>
      <c r="V3" s="35"/>
    </row>
    <row r="4" spans="1:22" s="31" customFormat="1" ht="18.75" x14ac:dyDescent="0.3">
      <c r="A4" s="31" t="s">
        <v>6</v>
      </c>
      <c r="I4" s="34">
        <v>0.05</v>
      </c>
      <c r="J4" s="34">
        <v>0.1</v>
      </c>
      <c r="K4" s="34">
        <v>0.15</v>
      </c>
      <c r="L4" s="34">
        <v>0.15</v>
      </c>
      <c r="M4" s="34">
        <v>0.12</v>
      </c>
      <c r="N4" s="34">
        <v>0.1</v>
      </c>
      <c r="O4" s="34">
        <v>0.1</v>
      </c>
      <c r="P4" s="34">
        <v>0.08</v>
      </c>
      <c r="Q4" s="34">
        <v>0.05</v>
      </c>
      <c r="R4" s="34">
        <v>0.08</v>
      </c>
      <c r="S4" s="34">
        <v>0.02</v>
      </c>
      <c r="T4" s="34">
        <v>0</v>
      </c>
      <c r="U4" s="33">
        <f>SUM(I4:T4)</f>
        <v>1</v>
      </c>
      <c r="V4" s="32">
        <f>1-U4</f>
        <v>0</v>
      </c>
    </row>
    <row r="5" spans="1:22" s="3" customFormat="1" x14ac:dyDescent="0.25">
      <c r="I5" s="240" t="s">
        <v>387</v>
      </c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2"/>
      <c r="V5" s="30"/>
    </row>
    <row r="6" spans="1:22" s="3" customFormat="1" x14ac:dyDescent="0.25">
      <c r="B6" s="8">
        <v>2022</v>
      </c>
      <c r="C6" s="8">
        <v>2017</v>
      </c>
      <c r="D6" s="8"/>
      <c r="E6" s="8">
        <v>2003</v>
      </c>
      <c r="F6" s="8"/>
      <c r="H6" s="8" t="s">
        <v>9</v>
      </c>
      <c r="V6" s="30"/>
    </row>
    <row r="7" spans="1:22" s="3" customFormat="1" x14ac:dyDescent="0.25">
      <c r="A7" s="29" t="s">
        <v>17</v>
      </c>
      <c r="B7" s="27" t="s">
        <v>18</v>
      </c>
      <c r="C7" s="27" t="s">
        <v>18</v>
      </c>
      <c r="D7" s="27" t="s">
        <v>19</v>
      </c>
      <c r="E7" s="27" t="s">
        <v>18</v>
      </c>
      <c r="F7" s="27" t="s">
        <v>19</v>
      </c>
      <c r="H7" s="27">
        <v>2021</v>
      </c>
      <c r="I7" s="28">
        <v>44562</v>
      </c>
      <c r="J7" s="28">
        <v>44593</v>
      </c>
      <c r="K7" s="28">
        <v>44621</v>
      </c>
      <c r="L7" s="28">
        <v>44652</v>
      </c>
      <c r="M7" s="28">
        <v>44682</v>
      </c>
      <c r="N7" s="28">
        <v>44713</v>
      </c>
      <c r="O7" s="28">
        <v>44743</v>
      </c>
      <c r="P7" s="28">
        <v>44774</v>
      </c>
      <c r="Q7" s="28">
        <v>44805</v>
      </c>
      <c r="R7" s="28">
        <v>44835</v>
      </c>
      <c r="S7" s="28">
        <v>44866</v>
      </c>
      <c r="T7" s="28">
        <v>44896</v>
      </c>
      <c r="U7" s="27" t="s">
        <v>20</v>
      </c>
      <c r="V7" s="26" t="s">
        <v>55</v>
      </c>
    </row>
    <row r="9" spans="1:22" x14ac:dyDescent="0.25">
      <c r="A9" s="1" t="s">
        <v>21</v>
      </c>
    </row>
    <row r="10" spans="1:22" x14ac:dyDescent="0.25">
      <c r="A10" s="1" t="s">
        <v>22</v>
      </c>
      <c r="B10" s="15">
        <f>150000+H10</f>
        <v>157862.39999999999</v>
      </c>
      <c r="C10" s="15">
        <v>75000</v>
      </c>
      <c r="D10" s="15">
        <f>B10-C10</f>
        <v>82862.399999999994</v>
      </c>
      <c r="E10" s="15">
        <v>11500</v>
      </c>
      <c r="F10" s="15">
        <f>B10-E10</f>
        <v>146362.4</v>
      </c>
      <c r="H10" s="15">
        <v>7862.4</v>
      </c>
      <c r="I10" s="15">
        <v>20000</v>
      </c>
      <c r="J10" s="15">
        <v>15000</v>
      </c>
      <c r="K10" s="15">
        <v>5000</v>
      </c>
      <c r="L10" s="15">
        <v>5000</v>
      </c>
      <c r="M10" s="15">
        <v>10000</v>
      </c>
      <c r="N10" s="15">
        <v>15000</v>
      </c>
      <c r="O10" s="15">
        <v>20000</v>
      </c>
      <c r="P10" s="15">
        <v>20000</v>
      </c>
      <c r="Q10" s="15">
        <v>20000</v>
      </c>
      <c r="R10" s="15">
        <v>20000</v>
      </c>
      <c r="S10" s="15"/>
      <c r="T10" s="15"/>
      <c r="U10" s="14">
        <f>SUM(H10:T10)</f>
        <v>157862.39999999999</v>
      </c>
      <c r="V10" s="13">
        <f>B10-U10</f>
        <v>0</v>
      </c>
    </row>
    <row r="11" spans="1:22" x14ac:dyDescent="0.25">
      <c r="A11" s="1" t="s">
        <v>23</v>
      </c>
      <c r="B11" s="22">
        <v>60000</v>
      </c>
      <c r="C11" s="22">
        <v>50000</v>
      </c>
      <c r="D11" s="22">
        <f>B11-C11</f>
        <v>10000</v>
      </c>
      <c r="E11" s="22">
        <v>40000</v>
      </c>
      <c r="F11" s="22">
        <f>B11-E11</f>
        <v>20000</v>
      </c>
      <c r="H11" s="22"/>
      <c r="I11" s="22"/>
      <c r="J11" s="22"/>
      <c r="K11" s="22">
        <v>7000</v>
      </c>
      <c r="L11" s="22">
        <v>7000</v>
      </c>
      <c r="M11" s="22">
        <v>6000</v>
      </c>
      <c r="N11" s="22">
        <v>5000</v>
      </c>
      <c r="O11" s="22">
        <v>5000</v>
      </c>
      <c r="P11" s="22">
        <v>10000</v>
      </c>
      <c r="Q11" s="22">
        <v>10000</v>
      </c>
      <c r="R11" s="22">
        <v>10000</v>
      </c>
      <c r="S11" s="22"/>
      <c r="T11" s="22"/>
      <c r="U11" s="21">
        <f>SUM(H11:T11)</f>
        <v>60000</v>
      </c>
      <c r="V11" s="20">
        <f>B11-U11</f>
        <v>0</v>
      </c>
    </row>
    <row r="12" spans="1:22" x14ac:dyDescent="0.25">
      <c r="A12" s="1" t="s">
        <v>24</v>
      </c>
      <c r="B12" s="22">
        <v>150000</v>
      </c>
      <c r="C12" s="22">
        <v>750000</v>
      </c>
      <c r="D12" s="22">
        <f>B12-C12</f>
        <v>-600000</v>
      </c>
      <c r="E12" s="22">
        <v>145000</v>
      </c>
      <c r="F12" s="22">
        <f>B12-E12</f>
        <v>5000</v>
      </c>
      <c r="H12" s="22">
        <f t="shared" ref="H12:S12" si="0">H4*$B$12</f>
        <v>0</v>
      </c>
      <c r="I12" s="22">
        <f t="shared" si="0"/>
        <v>7500</v>
      </c>
      <c r="J12" s="22">
        <f t="shared" si="0"/>
        <v>15000</v>
      </c>
      <c r="K12" s="22">
        <f t="shared" si="0"/>
        <v>22500</v>
      </c>
      <c r="L12" s="22">
        <f t="shared" si="0"/>
        <v>22500</v>
      </c>
      <c r="M12" s="22">
        <f t="shared" si="0"/>
        <v>18000</v>
      </c>
      <c r="N12" s="22">
        <f t="shared" si="0"/>
        <v>15000</v>
      </c>
      <c r="O12" s="22">
        <f t="shared" si="0"/>
        <v>15000</v>
      </c>
      <c r="P12" s="22">
        <f t="shared" si="0"/>
        <v>12000</v>
      </c>
      <c r="Q12" s="22">
        <f t="shared" si="0"/>
        <v>7500</v>
      </c>
      <c r="R12" s="22">
        <f t="shared" si="0"/>
        <v>12000</v>
      </c>
      <c r="S12" s="22">
        <f t="shared" si="0"/>
        <v>3000</v>
      </c>
      <c r="T12" s="22"/>
      <c r="U12" s="21">
        <f>SUM(H12:T12)</f>
        <v>150000</v>
      </c>
      <c r="V12" s="20">
        <f>B12-U12</f>
        <v>0</v>
      </c>
    </row>
    <row r="13" spans="1:22" x14ac:dyDescent="0.25">
      <c r="A13" s="1" t="s">
        <v>25</v>
      </c>
      <c r="B13" s="22">
        <v>0</v>
      </c>
      <c r="C13" s="22">
        <v>0</v>
      </c>
      <c r="D13" s="22">
        <f>B13-C13</f>
        <v>0</v>
      </c>
      <c r="E13" s="22">
        <v>38500</v>
      </c>
      <c r="F13" s="22">
        <f>B13-E13</f>
        <v>-38500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1">
        <f>SUM(H13:T13)</f>
        <v>0</v>
      </c>
      <c r="V13" s="20">
        <f>B13-U13</f>
        <v>0</v>
      </c>
    </row>
    <row r="14" spans="1:22" x14ac:dyDescent="0.25">
      <c r="A14" s="1" t="s">
        <v>26</v>
      </c>
      <c r="B14" s="18">
        <v>0</v>
      </c>
      <c r="C14" s="18">
        <v>100000</v>
      </c>
      <c r="D14" s="18">
        <f>B14-C14</f>
        <v>-100000</v>
      </c>
      <c r="E14" s="18">
        <v>0</v>
      </c>
      <c r="F14" s="18">
        <f>B14-E14</f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7">
        <f>SUM(H14:T14)</f>
        <v>0</v>
      </c>
      <c r="V14" s="16">
        <f>B14-U14</f>
        <v>0</v>
      </c>
    </row>
    <row r="15" spans="1:22" x14ac:dyDescent="0.25">
      <c r="A15" s="1" t="s">
        <v>27</v>
      </c>
      <c r="B15" s="15">
        <f>SUM(B10:B14)</f>
        <v>367862.4</v>
      </c>
      <c r="C15" s="15">
        <f>SUM(C10:C14)</f>
        <v>975000</v>
      </c>
      <c r="D15" s="15">
        <f>SUM(D10:D14)</f>
        <v>-607137.6</v>
      </c>
      <c r="E15" s="15">
        <f>SUM(E10:E14)</f>
        <v>235000</v>
      </c>
      <c r="F15" s="15">
        <f>SUM(F10:F14)</f>
        <v>132862.39999999999</v>
      </c>
      <c r="H15" s="15">
        <f t="shared" ref="H15:V15" si="1">SUM(H10:H14)</f>
        <v>7862.4</v>
      </c>
      <c r="I15" s="15">
        <f t="shared" si="1"/>
        <v>27500</v>
      </c>
      <c r="J15" s="15">
        <f t="shared" si="1"/>
        <v>30000</v>
      </c>
      <c r="K15" s="15">
        <f t="shared" si="1"/>
        <v>34500</v>
      </c>
      <c r="L15" s="15">
        <f t="shared" si="1"/>
        <v>34500</v>
      </c>
      <c r="M15" s="15">
        <f t="shared" si="1"/>
        <v>34000</v>
      </c>
      <c r="N15" s="15">
        <f t="shared" si="1"/>
        <v>35000</v>
      </c>
      <c r="O15" s="15">
        <f t="shared" si="1"/>
        <v>40000</v>
      </c>
      <c r="P15" s="15">
        <f t="shared" si="1"/>
        <v>42000</v>
      </c>
      <c r="Q15" s="15">
        <f t="shared" si="1"/>
        <v>37500</v>
      </c>
      <c r="R15" s="15">
        <f t="shared" si="1"/>
        <v>42000</v>
      </c>
      <c r="S15" s="15">
        <f t="shared" si="1"/>
        <v>3000</v>
      </c>
      <c r="T15" s="15">
        <f t="shared" si="1"/>
        <v>0</v>
      </c>
      <c r="U15" s="14">
        <f t="shared" si="1"/>
        <v>367862.4</v>
      </c>
      <c r="V15" s="13">
        <f t="shared" si="1"/>
        <v>0</v>
      </c>
    </row>
    <row r="16" spans="1:22" x14ac:dyDescent="0.25">
      <c r="U16" s="12"/>
    </row>
    <row r="17" spans="1:22" x14ac:dyDescent="0.25">
      <c r="A17" s="1" t="s">
        <v>28</v>
      </c>
      <c r="U17" s="12"/>
    </row>
    <row r="18" spans="1:22" x14ac:dyDescent="0.25">
      <c r="A18" s="1" t="s">
        <v>29</v>
      </c>
      <c r="B18" s="37">
        <v>1564980.95</v>
      </c>
      <c r="C18" s="15">
        <v>0</v>
      </c>
      <c r="D18" s="15">
        <f>B18-C18</f>
        <v>1564980.95</v>
      </c>
      <c r="E18" s="15">
        <v>0</v>
      </c>
      <c r="F18" s="15">
        <f>B18-E18</f>
        <v>1564980.95</v>
      </c>
      <c r="H18" s="15">
        <v>65058.35</v>
      </c>
      <c r="I18" s="15">
        <v>74996.12999999999</v>
      </c>
      <c r="J18" s="15">
        <v>149992.25999999998</v>
      </c>
      <c r="K18" s="15">
        <v>224988.38999999998</v>
      </c>
      <c r="L18" s="15">
        <v>224988.38999999998</v>
      </c>
      <c r="M18" s="15">
        <v>179990.71199999997</v>
      </c>
      <c r="N18" s="15">
        <v>149992.25999999998</v>
      </c>
      <c r="O18" s="15">
        <v>149992.25999999998</v>
      </c>
      <c r="P18" s="15">
        <v>119993.80799999999</v>
      </c>
      <c r="Q18" s="15">
        <v>74996.12999999999</v>
      </c>
      <c r="R18" s="15">
        <v>119993.80799999999</v>
      </c>
      <c r="S18" s="15">
        <v>29998.451999999997</v>
      </c>
      <c r="T18" s="15">
        <v>0</v>
      </c>
      <c r="U18" s="14">
        <f>SUM(H18:T18)</f>
        <v>1564980.9499999997</v>
      </c>
      <c r="V18" s="13">
        <f>B18-U18</f>
        <v>0</v>
      </c>
    </row>
    <row r="19" spans="1:22" x14ac:dyDescent="0.25">
      <c r="A19" s="1" t="s">
        <v>30</v>
      </c>
      <c r="B19" s="18">
        <v>0</v>
      </c>
      <c r="C19" s="18">
        <v>0</v>
      </c>
      <c r="D19" s="18">
        <f>B19-C19</f>
        <v>0</v>
      </c>
      <c r="E19" s="18">
        <v>0</v>
      </c>
      <c r="F19" s="18">
        <f>B19-E19</f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7">
        <f>SUM(H19:T19)</f>
        <v>0</v>
      </c>
      <c r="V19" s="16">
        <f>B19-U19</f>
        <v>0</v>
      </c>
    </row>
    <row r="20" spans="1:22" x14ac:dyDescent="0.25">
      <c r="A20" s="1" t="s">
        <v>27</v>
      </c>
      <c r="B20" s="25">
        <f>SUM(B18:B19)</f>
        <v>1564980.95</v>
      </c>
      <c r="C20" s="25">
        <f>SUM(C18:C19)</f>
        <v>0</v>
      </c>
      <c r="D20" s="25">
        <f>SUM(D18:D19)</f>
        <v>1564980.95</v>
      </c>
      <c r="E20" s="25">
        <f>SUM(E18:E19)</f>
        <v>0</v>
      </c>
      <c r="F20" s="25">
        <f>SUM(F18:F19)</f>
        <v>1564980.95</v>
      </c>
      <c r="H20" s="25">
        <f t="shared" ref="H20:V20" si="2">SUM(H18:H19)</f>
        <v>65058.35</v>
      </c>
      <c r="I20" s="25">
        <f t="shared" si="2"/>
        <v>74996.12999999999</v>
      </c>
      <c r="J20" s="25">
        <f t="shared" si="2"/>
        <v>149992.25999999998</v>
      </c>
      <c r="K20" s="25">
        <f t="shared" si="2"/>
        <v>224988.38999999998</v>
      </c>
      <c r="L20" s="25">
        <f t="shared" si="2"/>
        <v>224988.38999999998</v>
      </c>
      <c r="M20" s="25">
        <f t="shared" si="2"/>
        <v>179990.71199999997</v>
      </c>
      <c r="N20" s="25">
        <f t="shared" si="2"/>
        <v>149992.25999999998</v>
      </c>
      <c r="O20" s="25">
        <f t="shared" si="2"/>
        <v>149992.25999999998</v>
      </c>
      <c r="P20" s="25">
        <f t="shared" si="2"/>
        <v>119993.80799999999</v>
      </c>
      <c r="Q20" s="25">
        <f t="shared" si="2"/>
        <v>74996.12999999999</v>
      </c>
      <c r="R20" s="25">
        <f t="shared" si="2"/>
        <v>119993.80799999999</v>
      </c>
      <c r="S20" s="25">
        <f t="shared" si="2"/>
        <v>29998.451999999997</v>
      </c>
      <c r="T20" s="25">
        <f t="shared" si="2"/>
        <v>0</v>
      </c>
      <c r="U20" s="12">
        <f t="shared" si="2"/>
        <v>1564980.9499999997</v>
      </c>
      <c r="V20" s="24">
        <f t="shared" si="2"/>
        <v>0</v>
      </c>
    </row>
    <row r="21" spans="1:22" x14ac:dyDescent="0.25">
      <c r="G21" s="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12"/>
    </row>
    <row r="22" spans="1:22" x14ac:dyDescent="0.25">
      <c r="A22" s="1" t="s">
        <v>31</v>
      </c>
      <c r="U22" s="12"/>
    </row>
    <row r="23" spans="1:22" x14ac:dyDescent="0.25">
      <c r="A23" s="1" t="s">
        <v>388</v>
      </c>
      <c r="B23" s="15">
        <v>18200</v>
      </c>
      <c r="C23" s="15">
        <v>50000</v>
      </c>
      <c r="D23" s="15">
        <f>B23-C23</f>
        <v>-31800</v>
      </c>
      <c r="E23" s="15">
        <v>50000</v>
      </c>
      <c r="F23" s="15">
        <f>B23-E23</f>
        <v>-31800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>
        <f>B23</f>
        <v>18200</v>
      </c>
      <c r="S23" s="15"/>
      <c r="T23" s="15"/>
      <c r="U23" s="14">
        <f>SUM(H23:T23)</f>
        <v>18200</v>
      </c>
      <c r="V23" s="13">
        <f>B23-U23</f>
        <v>0</v>
      </c>
    </row>
    <row r="24" spans="1:22" x14ac:dyDescent="0.25">
      <c r="A24" s="1" t="s">
        <v>33</v>
      </c>
      <c r="B24" s="23">
        <v>0</v>
      </c>
      <c r="C24" s="22">
        <v>125000</v>
      </c>
      <c r="D24" s="22">
        <f>B24-C24</f>
        <v>-125000</v>
      </c>
      <c r="E24" s="22">
        <v>40000</v>
      </c>
      <c r="F24" s="22">
        <f>B24-E24</f>
        <v>-40000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1">
        <f>SUM(H24:T24)</f>
        <v>0</v>
      </c>
      <c r="V24" s="20">
        <f>B24-U24</f>
        <v>0</v>
      </c>
    </row>
    <row r="25" spans="1:22" x14ac:dyDescent="0.25">
      <c r="A25" s="1" t="s">
        <v>34</v>
      </c>
      <c r="B25" s="22">
        <v>0</v>
      </c>
      <c r="C25" s="22">
        <v>0</v>
      </c>
      <c r="D25" s="22">
        <f>B25-C25</f>
        <v>0</v>
      </c>
      <c r="E25" s="22">
        <v>50000</v>
      </c>
      <c r="F25" s="22">
        <f>B25-E25</f>
        <v>-50000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1">
        <f>SUM(H25:T25)</f>
        <v>0</v>
      </c>
      <c r="V25" s="20">
        <f>B25-U25</f>
        <v>0</v>
      </c>
    </row>
    <row r="26" spans="1:22" x14ac:dyDescent="0.25">
      <c r="A26" s="1" t="s">
        <v>389</v>
      </c>
      <c r="B26" s="19">
        <v>40073</v>
      </c>
      <c r="C26" s="18">
        <v>50000</v>
      </c>
      <c r="D26" s="18">
        <f>B26-C26</f>
        <v>-9927</v>
      </c>
      <c r="E26" s="18">
        <f>50000+6707</f>
        <v>56707</v>
      </c>
      <c r="F26" s="18">
        <f>B26-E26</f>
        <v>-16634</v>
      </c>
      <c r="H26" s="18">
        <v>73.06</v>
      </c>
      <c r="I26" s="18"/>
      <c r="J26" s="18"/>
      <c r="K26" s="18"/>
      <c r="L26" s="18"/>
      <c r="M26" s="18">
        <v>4000</v>
      </c>
      <c r="N26" s="18">
        <v>6000</v>
      </c>
      <c r="O26" s="18">
        <v>6000</v>
      </c>
      <c r="P26" s="18">
        <v>6000</v>
      </c>
      <c r="Q26" s="18">
        <v>6000</v>
      </c>
      <c r="R26" s="18">
        <v>6000</v>
      </c>
      <c r="S26" s="18">
        <v>6000</v>
      </c>
      <c r="T26" s="18"/>
      <c r="U26" s="17">
        <f>SUM(H26:T26)</f>
        <v>40073.06</v>
      </c>
      <c r="V26" s="16">
        <f>B26-U26</f>
        <v>-5.9999999997671694E-2</v>
      </c>
    </row>
    <row r="27" spans="1:22" x14ac:dyDescent="0.25">
      <c r="B27" s="15">
        <f>SUM(B23:B26)</f>
        <v>58273</v>
      </c>
      <c r="C27" s="15">
        <f>SUM(C23:C26)</f>
        <v>225000</v>
      </c>
      <c r="D27" s="15">
        <f>SUM(D23:D26)</f>
        <v>-166727</v>
      </c>
      <c r="E27" s="15">
        <f>SUM(E23:E26)</f>
        <v>196707</v>
      </c>
      <c r="F27" s="15">
        <f>SUM(F23:F26)</f>
        <v>-138434</v>
      </c>
      <c r="H27" s="15">
        <f t="shared" ref="H27:V27" si="3">SUM(H23:H26)</f>
        <v>73.06</v>
      </c>
      <c r="I27" s="15">
        <f t="shared" si="3"/>
        <v>0</v>
      </c>
      <c r="J27" s="15">
        <f t="shared" si="3"/>
        <v>0</v>
      </c>
      <c r="K27" s="15">
        <f t="shared" si="3"/>
        <v>0</v>
      </c>
      <c r="L27" s="15">
        <f t="shared" si="3"/>
        <v>0</v>
      </c>
      <c r="M27" s="15">
        <f t="shared" si="3"/>
        <v>4000</v>
      </c>
      <c r="N27" s="15">
        <f t="shared" si="3"/>
        <v>6000</v>
      </c>
      <c r="O27" s="15">
        <f t="shared" si="3"/>
        <v>6000</v>
      </c>
      <c r="P27" s="15">
        <f t="shared" si="3"/>
        <v>6000</v>
      </c>
      <c r="Q27" s="15">
        <f t="shared" si="3"/>
        <v>6000</v>
      </c>
      <c r="R27" s="15">
        <f t="shared" si="3"/>
        <v>24200</v>
      </c>
      <c r="S27" s="15">
        <f t="shared" si="3"/>
        <v>6000</v>
      </c>
      <c r="T27" s="15">
        <f t="shared" si="3"/>
        <v>0</v>
      </c>
      <c r="U27" s="14">
        <f t="shared" si="3"/>
        <v>58273.06</v>
      </c>
      <c r="V27" s="13">
        <f t="shared" si="3"/>
        <v>-5.9999999997671694E-2</v>
      </c>
    </row>
    <row r="28" spans="1:22" x14ac:dyDescent="0.25">
      <c r="U28" s="12"/>
    </row>
    <row r="29" spans="1:22" ht="15.75" thickBot="1" x14ac:dyDescent="0.3">
      <c r="A29" s="3" t="s">
        <v>36</v>
      </c>
      <c r="B29" s="11">
        <f>B15+B20+B27</f>
        <v>1991116.35</v>
      </c>
      <c r="C29" s="11">
        <f>C15+C20+C27</f>
        <v>1200000</v>
      </c>
      <c r="D29" s="11">
        <f>D15+D20+D27</f>
        <v>791116.35</v>
      </c>
      <c r="E29" s="11">
        <f>E15+E20+E27</f>
        <v>431707</v>
      </c>
      <c r="F29" s="11">
        <f>F15+F20+F27</f>
        <v>1559409.3499999999</v>
      </c>
      <c r="H29" s="11">
        <f t="shared" ref="H29:V29" si="4">H15+H20+H27</f>
        <v>72993.81</v>
      </c>
      <c r="I29" s="10">
        <f t="shared" si="4"/>
        <v>102496.12999999999</v>
      </c>
      <c r="J29" s="10">
        <f t="shared" si="4"/>
        <v>179992.25999999998</v>
      </c>
      <c r="K29" s="10">
        <f t="shared" si="4"/>
        <v>259488.38999999998</v>
      </c>
      <c r="L29" s="10">
        <f t="shared" si="4"/>
        <v>259488.38999999998</v>
      </c>
      <c r="M29" s="10">
        <f t="shared" si="4"/>
        <v>217990.71199999997</v>
      </c>
      <c r="N29" s="10">
        <f t="shared" si="4"/>
        <v>190992.25999999998</v>
      </c>
      <c r="O29" s="10">
        <f t="shared" si="4"/>
        <v>195992.25999999998</v>
      </c>
      <c r="P29" s="10">
        <f t="shared" si="4"/>
        <v>167993.80799999999</v>
      </c>
      <c r="Q29" s="10">
        <f t="shared" si="4"/>
        <v>118496.12999999999</v>
      </c>
      <c r="R29" s="10">
        <f t="shared" si="4"/>
        <v>186193.80799999999</v>
      </c>
      <c r="S29" s="10">
        <f t="shared" si="4"/>
        <v>38998.451999999997</v>
      </c>
      <c r="T29" s="11">
        <f t="shared" si="4"/>
        <v>0</v>
      </c>
      <c r="U29" s="10">
        <f t="shared" si="4"/>
        <v>1991116.4099999997</v>
      </c>
      <c r="V29" s="9">
        <f t="shared" si="4"/>
        <v>-5.9999999997671694E-2</v>
      </c>
    </row>
    <row r="30" spans="1:22" ht="15.75" thickTop="1" x14ac:dyDescent="0.25">
      <c r="C30" s="8" t="s">
        <v>390</v>
      </c>
      <c r="E30" s="8" t="s">
        <v>390</v>
      </c>
    </row>
    <row r="31" spans="1:22" x14ac:dyDescent="0.25">
      <c r="G31" s="7" t="s">
        <v>391</v>
      </c>
      <c r="H31" s="5">
        <f>H29</f>
        <v>72993.81</v>
      </c>
      <c r="I31" s="6">
        <f t="shared" ref="I31:T31" si="5">H31+I29</f>
        <v>175489.94</v>
      </c>
      <c r="J31" s="6">
        <f t="shared" si="5"/>
        <v>355482.19999999995</v>
      </c>
      <c r="K31" s="6">
        <f t="shared" si="5"/>
        <v>614970.59</v>
      </c>
      <c r="L31" s="6">
        <f t="shared" si="5"/>
        <v>874458.98</v>
      </c>
      <c r="M31" s="6">
        <f t="shared" si="5"/>
        <v>1092449.692</v>
      </c>
      <c r="N31" s="6">
        <f t="shared" si="5"/>
        <v>1283441.952</v>
      </c>
      <c r="O31" s="6">
        <f t="shared" si="5"/>
        <v>1479434.2120000001</v>
      </c>
      <c r="P31" s="6">
        <f t="shared" si="5"/>
        <v>1647428.02</v>
      </c>
      <c r="Q31" s="6">
        <f t="shared" si="5"/>
        <v>1765924.15</v>
      </c>
      <c r="R31" s="6">
        <f t="shared" si="5"/>
        <v>1952117.9579999999</v>
      </c>
      <c r="S31" s="6">
        <f t="shared" si="5"/>
        <v>1991116.41</v>
      </c>
      <c r="T31" s="6">
        <f t="shared" si="5"/>
        <v>1991116.41</v>
      </c>
      <c r="U31" s="5"/>
    </row>
    <row r="32" spans="1:22" x14ac:dyDescent="0.25">
      <c r="A32" s="4" t="s">
        <v>39</v>
      </c>
    </row>
    <row r="33" spans="1:1" x14ac:dyDescent="0.25">
      <c r="A33" s="3" t="s">
        <v>392</v>
      </c>
    </row>
    <row r="34" spans="1:1" x14ac:dyDescent="0.25">
      <c r="A34" s="3" t="s">
        <v>393</v>
      </c>
    </row>
  </sheetData>
  <mergeCells count="1">
    <mergeCell ref="I5:U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6D293-CC5C-4A1A-9362-09D2E2312617}">
  <dimension ref="A1:P44"/>
  <sheetViews>
    <sheetView workbookViewId="0"/>
  </sheetViews>
  <sheetFormatPr defaultRowHeight="15" x14ac:dyDescent="0.25"/>
  <cols>
    <col min="1" max="1" width="53" bestFit="1" customWidth="1"/>
    <col min="2" max="2" width="13.5703125" customWidth="1"/>
    <col min="3" max="14" width="12.85546875" customWidth="1"/>
    <col min="15" max="15" width="3.85546875" style="95" customWidth="1"/>
    <col min="16" max="16" width="10.140625" bestFit="1" customWidth="1"/>
  </cols>
  <sheetData>
    <row r="1" spans="1:16" x14ac:dyDescent="0.25">
      <c r="A1" s="243" t="s">
        <v>400</v>
      </c>
    </row>
    <row r="2" spans="1:16" x14ac:dyDescent="0.25">
      <c r="A2" s="243" t="s">
        <v>398</v>
      </c>
    </row>
    <row r="3" spans="1:16" ht="15.75" thickBot="1" x14ac:dyDescent="0.3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6" x14ac:dyDescent="0.25">
      <c r="A4" s="96" t="s">
        <v>41</v>
      </c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6" ht="15.75" thickBot="1" x14ac:dyDescent="0.3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6" ht="15.75" thickBot="1" x14ac:dyDescent="0.3">
      <c r="A6" s="98" t="s">
        <v>42</v>
      </c>
      <c r="B6" s="98" t="s">
        <v>43</v>
      </c>
      <c r="C6" s="98" t="s">
        <v>44</v>
      </c>
      <c r="D6" s="98" t="s">
        <v>45</v>
      </c>
      <c r="E6" s="98" t="s">
        <v>46</v>
      </c>
      <c r="F6" s="98" t="s">
        <v>47</v>
      </c>
      <c r="G6" s="98" t="s">
        <v>48</v>
      </c>
      <c r="H6" s="98" t="s">
        <v>49</v>
      </c>
      <c r="I6" s="98" t="s">
        <v>50</v>
      </c>
      <c r="J6" s="98" t="s">
        <v>51</v>
      </c>
      <c r="K6" s="98" t="s">
        <v>52</v>
      </c>
      <c r="L6" s="98" t="s">
        <v>53</v>
      </c>
      <c r="M6" s="98" t="s">
        <v>54</v>
      </c>
      <c r="P6" s="99" t="s">
        <v>55</v>
      </c>
    </row>
    <row r="7" spans="1:16" x14ac:dyDescent="0.25">
      <c r="A7" s="100" t="s">
        <v>56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</row>
    <row r="8" spans="1:16" x14ac:dyDescent="0.25">
      <c r="A8" s="102" t="s">
        <v>57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1:16" x14ac:dyDescent="0.25">
      <c r="A9" s="103" t="s">
        <v>58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</row>
    <row r="10" spans="1:16" x14ac:dyDescent="0.25">
      <c r="A10" s="104" t="s">
        <v>59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</row>
    <row r="11" spans="1:16" x14ac:dyDescent="0.25">
      <c r="A11" s="105" t="s">
        <v>60</v>
      </c>
      <c r="B11" s="101">
        <v>175489.94</v>
      </c>
      <c r="C11" s="101">
        <v>355482.2</v>
      </c>
      <c r="D11" s="101">
        <v>614970.59000000008</v>
      </c>
      <c r="E11" s="101">
        <v>874458.98</v>
      </c>
      <c r="F11" s="101">
        <v>1092449.69</v>
      </c>
      <c r="G11" s="101">
        <v>1283441.95</v>
      </c>
      <c r="H11" s="101">
        <v>1479434.21</v>
      </c>
      <c r="I11" s="101">
        <v>1647428.02</v>
      </c>
      <c r="J11" s="101">
        <v>1765924.15</v>
      </c>
      <c r="K11" s="101">
        <v>1952117.9600000002</v>
      </c>
      <c r="L11" s="101">
        <v>1991116.5999999987</v>
      </c>
      <c r="M11" s="101">
        <v>1991116.4100000001</v>
      </c>
      <c r="N11" s="204"/>
      <c r="P11" s="106">
        <v>0</v>
      </c>
    </row>
    <row r="14" spans="1:16" x14ac:dyDescent="0.25">
      <c r="A14" t="s">
        <v>37</v>
      </c>
      <c r="M14" s="101">
        <f>M11/4</f>
        <v>497779.10250000004</v>
      </c>
    </row>
    <row r="17" spans="1:15" ht="15.75" thickBot="1" x14ac:dyDescent="0.3"/>
    <row r="18" spans="1:15" ht="15.75" thickBot="1" x14ac:dyDescent="0.3">
      <c r="A18" s="98" t="s">
        <v>42</v>
      </c>
      <c r="B18" s="98" t="s">
        <v>54</v>
      </c>
      <c r="C18" s="107">
        <v>44927</v>
      </c>
      <c r="D18" s="107">
        <v>44958</v>
      </c>
      <c r="E18" s="107">
        <v>44986</v>
      </c>
      <c r="F18" s="107">
        <v>45017</v>
      </c>
      <c r="G18" s="107">
        <v>45047</v>
      </c>
      <c r="H18" s="107">
        <v>45078</v>
      </c>
      <c r="I18" s="107">
        <v>45108</v>
      </c>
      <c r="J18" s="107">
        <v>45139</v>
      </c>
      <c r="K18" s="107">
        <v>45170</v>
      </c>
      <c r="L18" s="107">
        <v>45200</v>
      </c>
      <c r="M18" s="107">
        <v>45231</v>
      </c>
      <c r="N18" s="107">
        <v>45261</v>
      </c>
    </row>
    <row r="19" spans="1:15" x14ac:dyDescent="0.25">
      <c r="A19" s="100" t="s">
        <v>56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</row>
    <row r="20" spans="1:15" x14ac:dyDescent="0.25">
      <c r="A20" s="102" t="s">
        <v>57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</row>
    <row r="21" spans="1:15" x14ac:dyDescent="0.25">
      <c r="A21" s="103" t="s">
        <v>58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</row>
    <row r="22" spans="1:15" x14ac:dyDescent="0.25">
      <c r="A22" s="104" t="s">
        <v>59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  <row r="23" spans="1:15" x14ac:dyDescent="0.25">
      <c r="A23" s="105" t="s">
        <v>60</v>
      </c>
      <c r="B23" s="101">
        <v>0</v>
      </c>
      <c r="C23" s="101">
        <f>-M14/12</f>
        <v>-41481.591875000006</v>
      </c>
      <c r="D23" s="101">
        <f>C23-$M$14/12</f>
        <v>-82963.183750000011</v>
      </c>
      <c r="E23" s="101">
        <f t="shared" ref="E23:N23" si="0">D23-$M$14/12</f>
        <v>-124444.77562500001</v>
      </c>
      <c r="F23" s="101">
        <f t="shared" si="0"/>
        <v>-165926.36750000002</v>
      </c>
      <c r="G23" s="101">
        <f t="shared" si="0"/>
        <v>-207407.95937500003</v>
      </c>
      <c r="H23" s="101">
        <f t="shared" si="0"/>
        <v>-248889.55125000005</v>
      </c>
      <c r="I23" s="101">
        <f t="shared" si="0"/>
        <v>-290371.14312500006</v>
      </c>
      <c r="J23" s="101">
        <f t="shared" si="0"/>
        <v>-331852.73500000004</v>
      </c>
      <c r="K23" s="101">
        <f t="shared" si="0"/>
        <v>-373334.32687500003</v>
      </c>
      <c r="L23" s="101">
        <f t="shared" si="0"/>
        <v>-414815.91875000001</v>
      </c>
      <c r="M23" s="101">
        <f t="shared" si="0"/>
        <v>-456297.510625</v>
      </c>
      <c r="N23" s="101">
        <f t="shared" si="0"/>
        <v>-497779.10249999998</v>
      </c>
    </row>
    <row r="25" spans="1:15" x14ac:dyDescent="0.25">
      <c r="B25" s="111"/>
      <c r="C25" s="111"/>
      <c r="D25" s="111"/>
    </row>
    <row r="26" spans="1:15" s="40" customFormat="1" x14ac:dyDescent="0.25">
      <c r="A26" s="108" t="s">
        <v>61</v>
      </c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>
        <f>AVERAGE(B23:N23)</f>
        <v>-248889.55125000005</v>
      </c>
      <c r="O26" s="110"/>
    </row>
    <row r="28" spans="1:15" x14ac:dyDescent="0.25">
      <c r="M28" s="40" t="s">
        <v>62</v>
      </c>
      <c r="N28" s="112">
        <f>M11+N26</f>
        <v>1742226.8587500001</v>
      </c>
    </row>
    <row r="29" spans="1:15" x14ac:dyDescent="0.25">
      <c r="A29" t="s">
        <v>63</v>
      </c>
      <c r="B29" s="204">
        <f>'Total Rate Case Exp - Revised'!C29</f>
        <v>1880836.4256730771</v>
      </c>
    </row>
    <row r="30" spans="1:15" ht="15.75" thickBot="1" x14ac:dyDescent="0.3">
      <c r="A30" t="s">
        <v>37</v>
      </c>
      <c r="B30" s="172">
        <f>B29/4</f>
        <v>470209.10641826928</v>
      </c>
    </row>
    <row r="31" spans="1:15" ht="15.75" thickBot="1" x14ac:dyDescent="0.3">
      <c r="A31" s="98" t="s">
        <v>42</v>
      </c>
      <c r="B31" s="98" t="s">
        <v>54</v>
      </c>
      <c r="C31" s="107">
        <v>44927</v>
      </c>
      <c r="D31" s="107">
        <v>44958</v>
      </c>
      <c r="E31" s="107">
        <v>44986</v>
      </c>
      <c r="F31" s="107">
        <v>45017</v>
      </c>
      <c r="G31" s="107">
        <v>45047</v>
      </c>
      <c r="H31" s="107">
        <v>45078</v>
      </c>
      <c r="I31" s="107">
        <v>45108</v>
      </c>
      <c r="J31" s="107">
        <v>45139</v>
      </c>
      <c r="K31" s="107">
        <v>45170</v>
      </c>
      <c r="L31" s="107">
        <v>45200</v>
      </c>
      <c r="M31" s="107">
        <v>45231</v>
      </c>
      <c r="N31" s="107">
        <v>45261</v>
      </c>
    </row>
    <row r="32" spans="1:15" x14ac:dyDescent="0.25">
      <c r="A32" s="100" t="s">
        <v>56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</row>
    <row r="33" spans="1:16" x14ac:dyDescent="0.25">
      <c r="A33" s="102" t="s">
        <v>57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</row>
    <row r="34" spans="1:16" x14ac:dyDescent="0.25">
      <c r="A34" s="103" t="s">
        <v>58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1:16" x14ac:dyDescent="0.25">
      <c r="A35" s="104" t="s">
        <v>59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</row>
    <row r="36" spans="1:16" x14ac:dyDescent="0.25">
      <c r="A36" s="105" t="s">
        <v>60</v>
      </c>
      <c r="B36" s="101">
        <v>0</v>
      </c>
      <c r="C36" s="101">
        <f>-$B$30/12</f>
        <v>-39184.092201522442</v>
      </c>
      <c r="D36" s="101">
        <f>-$B$30/12+C36</f>
        <v>-78368.184403044885</v>
      </c>
      <c r="E36" s="101">
        <f t="shared" ref="E36:N36" si="1">-$B$30/12+D36</f>
        <v>-117552.27660456733</v>
      </c>
      <c r="F36" s="101">
        <f t="shared" si="1"/>
        <v>-156736.36880608977</v>
      </c>
      <c r="G36" s="101">
        <f t="shared" si="1"/>
        <v>-195920.4610076122</v>
      </c>
      <c r="H36" s="101">
        <f t="shared" si="1"/>
        <v>-235104.55320913464</v>
      </c>
      <c r="I36" s="101">
        <f t="shared" si="1"/>
        <v>-274288.6454106571</v>
      </c>
      <c r="J36" s="101">
        <f t="shared" si="1"/>
        <v>-313472.73761217954</v>
      </c>
      <c r="K36" s="101">
        <f t="shared" si="1"/>
        <v>-352656.82981370197</v>
      </c>
      <c r="L36" s="101">
        <f t="shared" si="1"/>
        <v>-391840.92201522441</v>
      </c>
      <c r="M36" s="101">
        <f t="shared" si="1"/>
        <v>-431025.01421674684</v>
      </c>
      <c r="N36" s="101">
        <f t="shared" si="1"/>
        <v>-470209.10641826928</v>
      </c>
    </row>
    <row r="39" spans="1:16" s="40" customFormat="1" x14ac:dyDescent="0.25">
      <c r="A39" s="108" t="s">
        <v>61</v>
      </c>
      <c r="B39" s="108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>
        <f>AVERAGE(B36:N36)</f>
        <v>-235104.55320913464</v>
      </c>
      <c r="O39" s="110"/>
    </row>
    <row r="41" spans="1:16" x14ac:dyDescent="0.25">
      <c r="M41" s="40" t="s">
        <v>62</v>
      </c>
      <c r="N41" s="112">
        <f>B29+N39</f>
        <v>1645731.8724639425</v>
      </c>
      <c r="P41" s="111">
        <f>N41-N28</f>
        <v>-96494.986286057625</v>
      </c>
    </row>
    <row r="42" spans="1:16" x14ac:dyDescent="0.25">
      <c r="A42" t="s">
        <v>19</v>
      </c>
      <c r="N42" s="111"/>
    </row>
    <row r="44" spans="1:16" x14ac:dyDescent="0.25">
      <c r="N44" s="111">
        <f>N39-N26</f>
        <v>13784.998040865408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9A30B-27CE-4A3B-BF50-4110CC712AEB}">
  <dimension ref="A1:J46"/>
  <sheetViews>
    <sheetView workbookViewId="0"/>
  </sheetViews>
  <sheetFormatPr defaultRowHeight="15" x14ac:dyDescent="0.25"/>
  <cols>
    <col min="1" max="1" width="13.85546875" customWidth="1"/>
    <col min="2" max="2" width="29.140625" customWidth="1"/>
    <col min="3" max="7" width="12.42578125" customWidth="1"/>
    <col min="8" max="9" width="10.5703125" customWidth="1"/>
  </cols>
  <sheetData>
    <row r="1" spans="1:9" x14ac:dyDescent="0.25">
      <c r="A1" s="243" t="s">
        <v>401</v>
      </c>
    </row>
    <row r="2" spans="1:9" x14ac:dyDescent="0.25">
      <c r="A2" s="243" t="s">
        <v>398</v>
      </c>
    </row>
    <row r="5" spans="1:9" x14ac:dyDescent="0.25">
      <c r="A5" s="39" t="s">
        <v>64</v>
      </c>
    </row>
    <row r="6" spans="1:9" x14ac:dyDescent="0.25">
      <c r="A6" s="41">
        <v>150000</v>
      </c>
      <c r="B6" s="40" t="s">
        <v>65</v>
      </c>
    </row>
    <row r="7" spans="1:9" x14ac:dyDescent="0.25">
      <c r="A7" s="42">
        <v>0.44890000000000002</v>
      </c>
      <c r="B7" s="40" t="s">
        <v>66</v>
      </c>
    </row>
    <row r="8" spans="1:9" x14ac:dyDescent="0.25">
      <c r="A8" s="43">
        <f>A6*(1+A7)</f>
        <v>217335</v>
      </c>
      <c r="B8" s="40" t="s">
        <v>67</v>
      </c>
    </row>
    <row r="9" spans="1:9" x14ac:dyDescent="0.25">
      <c r="A9" s="43">
        <f>A8/2080</f>
        <v>104.48798076923077</v>
      </c>
      <c r="B9" s="40" t="s">
        <v>68</v>
      </c>
    </row>
    <row r="10" spans="1:9" x14ac:dyDescent="0.25">
      <c r="A10" s="40"/>
      <c r="B10" s="40"/>
    </row>
    <row r="12" spans="1:9" ht="60" x14ac:dyDescent="0.25">
      <c r="C12" s="45" t="s">
        <v>1</v>
      </c>
      <c r="D12" s="45" t="s">
        <v>2</v>
      </c>
      <c r="E12" s="45" t="s">
        <v>3</v>
      </c>
      <c r="F12" s="45" t="s">
        <v>4</v>
      </c>
      <c r="G12" s="45" t="s">
        <v>5</v>
      </c>
    </row>
    <row r="13" spans="1:9" x14ac:dyDescent="0.25">
      <c r="C13" s="44"/>
      <c r="D13" s="44"/>
      <c r="E13" s="44"/>
      <c r="F13" s="44"/>
      <c r="G13" s="44"/>
    </row>
    <row r="14" spans="1:9" x14ac:dyDescent="0.25">
      <c r="C14" s="45" t="s">
        <v>10</v>
      </c>
      <c r="D14" s="45" t="s">
        <v>10</v>
      </c>
      <c r="E14" s="45" t="s">
        <v>10</v>
      </c>
      <c r="F14" s="45" t="s">
        <v>10</v>
      </c>
      <c r="G14" s="45" t="s">
        <v>10</v>
      </c>
    </row>
    <row r="15" spans="1:9" x14ac:dyDescent="0.25">
      <c r="C15" s="45" t="s">
        <v>12</v>
      </c>
      <c r="D15" s="45" t="s">
        <v>13</v>
      </c>
      <c r="E15" s="45" t="s">
        <v>14</v>
      </c>
      <c r="F15" s="45" t="s">
        <v>15</v>
      </c>
      <c r="G15" s="45" t="s">
        <v>16</v>
      </c>
    </row>
    <row r="16" spans="1:9" x14ac:dyDescent="0.25">
      <c r="C16" s="46">
        <v>2022</v>
      </c>
      <c r="D16" s="46">
        <v>2022</v>
      </c>
      <c r="E16" s="46">
        <v>2022</v>
      </c>
      <c r="F16" s="46">
        <v>2022</v>
      </c>
      <c r="G16" s="46">
        <v>2023</v>
      </c>
      <c r="H16" s="48" t="s">
        <v>20</v>
      </c>
      <c r="I16" s="47"/>
    </row>
    <row r="17" spans="1:10" x14ac:dyDescent="0.25">
      <c r="A17" t="s">
        <v>69</v>
      </c>
      <c r="B17" t="s">
        <v>70</v>
      </c>
      <c r="C17">
        <v>100</v>
      </c>
      <c r="D17">
        <v>80</v>
      </c>
      <c r="E17">
        <v>70</v>
      </c>
      <c r="F17">
        <v>80</v>
      </c>
      <c r="G17">
        <v>8</v>
      </c>
      <c r="H17">
        <f>SUM(C17:G17)</f>
        <v>338</v>
      </c>
    </row>
    <row r="18" spans="1:10" x14ac:dyDescent="0.25">
      <c r="A18" t="s">
        <v>71</v>
      </c>
      <c r="B18" t="s">
        <v>70</v>
      </c>
      <c r="C18">
        <v>24</v>
      </c>
      <c r="D18">
        <v>8</v>
      </c>
      <c r="E18">
        <v>8</v>
      </c>
      <c r="F18">
        <v>20</v>
      </c>
      <c r="G18">
        <v>4</v>
      </c>
      <c r="H18">
        <f t="shared" ref="H18:H30" si="0">SUM(C18:G18)</f>
        <v>64</v>
      </c>
    </row>
    <row r="19" spans="1:10" x14ac:dyDescent="0.25">
      <c r="A19" t="s">
        <v>72</v>
      </c>
      <c r="B19" t="s">
        <v>70</v>
      </c>
      <c r="C19">
        <v>8</v>
      </c>
      <c r="D19">
        <v>8</v>
      </c>
      <c r="E19">
        <v>24</v>
      </c>
      <c r="F19">
        <v>80</v>
      </c>
      <c r="G19">
        <v>16</v>
      </c>
      <c r="H19">
        <f t="shared" si="0"/>
        <v>136</v>
      </c>
    </row>
    <row r="20" spans="1:10" x14ac:dyDescent="0.25">
      <c r="A20" t="s">
        <v>73</v>
      </c>
      <c r="B20" t="s">
        <v>70</v>
      </c>
      <c r="C20">
        <v>100</v>
      </c>
      <c r="D20">
        <v>80</v>
      </c>
      <c r="E20">
        <v>70</v>
      </c>
      <c r="F20">
        <v>80</v>
      </c>
      <c r="G20">
        <v>8</v>
      </c>
      <c r="H20">
        <f t="shared" si="0"/>
        <v>338</v>
      </c>
    </row>
    <row r="21" spans="1:10" x14ac:dyDescent="0.25">
      <c r="A21" t="s">
        <v>74</v>
      </c>
      <c r="B21" t="s">
        <v>70</v>
      </c>
      <c r="C21">
        <v>8</v>
      </c>
      <c r="D21">
        <v>8</v>
      </c>
      <c r="E21">
        <v>8</v>
      </c>
      <c r="F21">
        <v>8</v>
      </c>
      <c r="H21">
        <f t="shared" si="0"/>
        <v>32</v>
      </c>
    </row>
    <row r="22" spans="1:10" x14ac:dyDescent="0.25">
      <c r="A22" t="s">
        <v>75</v>
      </c>
      <c r="B22" t="s">
        <v>76</v>
      </c>
      <c r="C22">
        <v>0</v>
      </c>
      <c r="D22">
        <v>0</v>
      </c>
      <c r="E22">
        <v>0</v>
      </c>
      <c r="F22">
        <v>0</v>
      </c>
      <c r="G22">
        <v>0</v>
      </c>
      <c r="H22">
        <f>SUM(C22:G22)</f>
        <v>0</v>
      </c>
      <c r="J22" t="s">
        <v>77</v>
      </c>
    </row>
    <row r="23" spans="1:10" x14ac:dyDescent="0.25">
      <c r="A23" t="s">
        <v>78</v>
      </c>
      <c r="B23" t="s">
        <v>70</v>
      </c>
      <c r="C23">
        <v>24</v>
      </c>
      <c r="D23">
        <v>24</v>
      </c>
      <c r="E23">
        <v>24</v>
      </c>
      <c r="F23">
        <v>16</v>
      </c>
      <c r="G23">
        <v>8</v>
      </c>
      <c r="H23">
        <f t="shared" si="0"/>
        <v>96</v>
      </c>
    </row>
    <row r="24" spans="1:10" x14ac:dyDescent="0.25">
      <c r="A24" t="s">
        <v>79</v>
      </c>
      <c r="B24" t="s">
        <v>70</v>
      </c>
      <c r="C24">
        <v>4</v>
      </c>
      <c r="D24">
        <v>4</v>
      </c>
      <c r="E24">
        <v>4</v>
      </c>
      <c r="F24">
        <v>4</v>
      </c>
      <c r="G24">
        <v>0</v>
      </c>
      <c r="H24">
        <f t="shared" si="0"/>
        <v>16</v>
      </c>
    </row>
    <row r="25" spans="1:10" x14ac:dyDescent="0.25">
      <c r="A25" t="s">
        <v>80</v>
      </c>
      <c r="B25" t="s">
        <v>70</v>
      </c>
      <c r="C25">
        <v>100</v>
      </c>
      <c r="D25">
        <f t="shared" ref="D25" si="1">8*10</f>
        <v>80</v>
      </c>
      <c r="E25">
        <f>8*9</f>
        <v>72</v>
      </c>
      <c r="F25">
        <f>8*10</f>
        <v>80</v>
      </c>
      <c r="G25">
        <f>8*1</f>
        <v>8</v>
      </c>
      <c r="H25">
        <f t="shared" si="0"/>
        <v>340</v>
      </c>
    </row>
    <row r="26" spans="1:10" x14ac:dyDescent="0.25">
      <c r="A26" t="s">
        <v>81</v>
      </c>
      <c r="B26" t="s">
        <v>70</v>
      </c>
      <c r="C26">
        <v>100</v>
      </c>
      <c r="D26">
        <f t="shared" ref="D26" si="2">8*10</f>
        <v>80</v>
      </c>
      <c r="E26">
        <f>8*9</f>
        <v>72</v>
      </c>
      <c r="F26">
        <f>8*10</f>
        <v>80</v>
      </c>
      <c r="G26">
        <v>16</v>
      </c>
      <c r="H26">
        <f t="shared" si="0"/>
        <v>348</v>
      </c>
    </row>
    <row r="27" spans="1:10" x14ac:dyDescent="0.25">
      <c r="A27" t="s">
        <v>82</v>
      </c>
      <c r="B27" t="s">
        <v>70</v>
      </c>
      <c r="C27">
        <v>100</v>
      </c>
      <c r="D27">
        <f t="shared" ref="D27" si="3">8*10</f>
        <v>80</v>
      </c>
      <c r="E27">
        <f>8*9</f>
        <v>72</v>
      </c>
      <c r="F27">
        <f>8*10</f>
        <v>80</v>
      </c>
      <c r="G27">
        <v>16</v>
      </c>
      <c r="H27">
        <f t="shared" si="0"/>
        <v>348</v>
      </c>
    </row>
    <row r="28" spans="1:10" x14ac:dyDescent="0.25">
      <c r="A28" t="s">
        <v>83</v>
      </c>
      <c r="B28" t="s">
        <v>70</v>
      </c>
      <c r="C28">
        <v>16</v>
      </c>
      <c r="D28">
        <v>8</v>
      </c>
      <c r="E28">
        <v>8</v>
      </c>
      <c r="F28">
        <v>60</v>
      </c>
      <c r="G28">
        <v>4</v>
      </c>
      <c r="H28">
        <f t="shared" si="0"/>
        <v>96</v>
      </c>
    </row>
    <row r="29" spans="1:10" x14ac:dyDescent="0.25">
      <c r="A29" t="s">
        <v>84</v>
      </c>
      <c r="B29" t="s">
        <v>70</v>
      </c>
      <c r="C29">
        <f>8*4</f>
        <v>32</v>
      </c>
      <c r="D29">
        <v>16</v>
      </c>
      <c r="E29">
        <v>16</v>
      </c>
      <c r="F29">
        <v>20</v>
      </c>
      <c r="G29">
        <v>2</v>
      </c>
      <c r="H29">
        <f t="shared" si="0"/>
        <v>86</v>
      </c>
    </row>
    <row r="30" spans="1:10" x14ac:dyDescent="0.25">
      <c r="A30" t="s">
        <v>85</v>
      </c>
      <c r="B30" t="s">
        <v>70</v>
      </c>
      <c r="C30">
        <v>0</v>
      </c>
      <c r="D30">
        <v>0</v>
      </c>
      <c r="E30">
        <v>0</v>
      </c>
      <c r="F30">
        <v>0</v>
      </c>
      <c r="G30">
        <v>0</v>
      </c>
      <c r="H30">
        <f t="shared" si="0"/>
        <v>0</v>
      </c>
      <c r="J30" t="s">
        <v>77</v>
      </c>
    </row>
    <row r="31" spans="1:10" x14ac:dyDescent="0.25">
      <c r="B31" t="s">
        <v>86</v>
      </c>
      <c r="C31">
        <f>191+26</f>
        <v>217</v>
      </c>
      <c r="D31">
        <v>191</v>
      </c>
      <c r="E31">
        <f>191+4</f>
        <v>195</v>
      </c>
      <c r="F31">
        <f>191+64</f>
        <v>255</v>
      </c>
      <c r="G31">
        <f>80+4</f>
        <v>84</v>
      </c>
      <c r="H31">
        <f t="shared" ref="H31:H38" si="4">SUM(C31:G31)</f>
        <v>942</v>
      </c>
      <c r="J31" t="s">
        <v>87</v>
      </c>
    </row>
    <row r="32" spans="1:10" x14ac:dyDescent="0.25">
      <c r="B32" t="s">
        <v>88</v>
      </c>
      <c r="C32">
        <f>50+50</f>
        <v>100</v>
      </c>
      <c r="D32">
        <f>30+30</f>
        <v>60</v>
      </c>
      <c r="E32">
        <f>40+40</f>
        <v>80</v>
      </c>
      <c r="F32">
        <f>50+50</f>
        <v>100</v>
      </c>
      <c r="G32">
        <f>20+20</f>
        <v>40</v>
      </c>
      <c r="H32">
        <f t="shared" si="4"/>
        <v>380</v>
      </c>
      <c r="J32" t="s">
        <v>89</v>
      </c>
    </row>
    <row r="33" spans="1:10" x14ac:dyDescent="0.25">
      <c r="B33" t="s">
        <v>90</v>
      </c>
      <c r="C33">
        <v>130</v>
      </c>
      <c r="D33">
        <v>30</v>
      </c>
      <c r="E33">
        <v>40</v>
      </c>
      <c r="F33">
        <v>130</v>
      </c>
      <c r="G33">
        <v>20</v>
      </c>
      <c r="H33">
        <f t="shared" si="4"/>
        <v>350</v>
      </c>
      <c r="J33" t="s">
        <v>91</v>
      </c>
    </row>
    <row r="34" spans="1:10" x14ac:dyDescent="0.25">
      <c r="B34" t="s">
        <v>92</v>
      </c>
      <c r="C34" s="171">
        <f>1104/5</f>
        <v>220.8</v>
      </c>
      <c r="D34" s="171">
        <f>1104/5</f>
        <v>220.8</v>
      </c>
      <c r="E34" s="171">
        <f>1104/5</f>
        <v>220.8</v>
      </c>
      <c r="F34" s="171">
        <f>1104/5</f>
        <v>220.8</v>
      </c>
      <c r="G34" s="171">
        <f>1104/5</f>
        <v>220.8</v>
      </c>
      <c r="H34">
        <f t="shared" si="4"/>
        <v>1104</v>
      </c>
      <c r="J34" t="s">
        <v>93</v>
      </c>
    </row>
    <row r="35" spans="1:10" x14ac:dyDescent="0.25">
      <c r="B35" t="s">
        <v>94</v>
      </c>
      <c r="C35">
        <f>40+60+50</f>
        <v>150</v>
      </c>
      <c r="D35">
        <f>40+40+5</f>
        <v>85</v>
      </c>
      <c r="E35">
        <v>100</v>
      </c>
      <c r="F35">
        <f>32+32</f>
        <v>64</v>
      </c>
      <c r="G35">
        <v>0</v>
      </c>
      <c r="H35">
        <f>SUM(C35:G35)</f>
        <v>399</v>
      </c>
      <c r="J35" t="s">
        <v>95</v>
      </c>
    </row>
    <row r="36" spans="1:10" x14ac:dyDescent="0.25">
      <c r="A36" t="s">
        <v>96</v>
      </c>
      <c r="B36" t="s">
        <v>97</v>
      </c>
      <c r="C36">
        <v>3</v>
      </c>
      <c r="D36">
        <v>3</v>
      </c>
      <c r="E36">
        <v>3</v>
      </c>
      <c r="F36">
        <v>3</v>
      </c>
      <c r="G36">
        <v>0</v>
      </c>
      <c r="H36">
        <f>SUM(C36:G36)</f>
        <v>12</v>
      </c>
    </row>
    <row r="37" spans="1:10" x14ac:dyDescent="0.25">
      <c r="A37" t="s">
        <v>98</v>
      </c>
      <c r="B37" t="s">
        <v>99</v>
      </c>
      <c r="C37">
        <v>0</v>
      </c>
      <c r="D37">
        <v>0</v>
      </c>
      <c r="E37">
        <v>0</v>
      </c>
      <c r="F37">
        <v>0</v>
      </c>
      <c r="G37">
        <v>0</v>
      </c>
      <c r="H37">
        <f t="shared" si="4"/>
        <v>0</v>
      </c>
      <c r="J37" t="s">
        <v>77</v>
      </c>
    </row>
    <row r="38" spans="1:10" x14ac:dyDescent="0.25">
      <c r="A38" t="s">
        <v>100</v>
      </c>
      <c r="B38" t="s">
        <v>101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f t="shared" si="4"/>
        <v>0</v>
      </c>
      <c r="J38" t="s">
        <v>77</v>
      </c>
    </row>
    <row r="40" spans="1:10" x14ac:dyDescent="0.25">
      <c r="A40" t="s">
        <v>102</v>
      </c>
      <c r="C40" s="204">
        <f>SUM(C17:C39)</f>
        <v>1436.8</v>
      </c>
      <c r="D40" s="204">
        <f t="shared" ref="D40:H40" si="5">SUM(D17:D39)</f>
        <v>1065.8</v>
      </c>
      <c r="E40" s="204">
        <f t="shared" si="5"/>
        <v>1086.8</v>
      </c>
      <c r="F40" s="204">
        <f t="shared" si="5"/>
        <v>1380.8</v>
      </c>
      <c r="G40" s="204">
        <f t="shared" si="5"/>
        <v>454.8</v>
      </c>
      <c r="H40" s="204">
        <f t="shared" si="5"/>
        <v>5425</v>
      </c>
      <c r="I40" s="204"/>
    </row>
    <row r="41" spans="1:10" x14ac:dyDescent="0.25">
      <c r="A41" t="s">
        <v>103</v>
      </c>
      <c r="C41" s="210">
        <f>+A9</f>
        <v>104.48798076923077</v>
      </c>
      <c r="D41" s="210">
        <f>+C41</f>
        <v>104.48798076923077</v>
      </c>
      <c r="E41" s="210">
        <f t="shared" ref="E41:H41" si="6">+D41</f>
        <v>104.48798076923077</v>
      </c>
      <c r="F41" s="210">
        <f t="shared" si="6"/>
        <v>104.48798076923077</v>
      </c>
      <c r="G41" s="210">
        <f t="shared" si="6"/>
        <v>104.48798076923077</v>
      </c>
      <c r="H41" s="210">
        <f t="shared" si="6"/>
        <v>104.48798076923077</v>
      </c>
      <c r="I41" s="210"/>
    </row>
    <row r="42" spans="1:10" x14ac:dyDescent="0.25">
      <c r="A42" t="s">
        <v>104</v>
      </c>
      <c r="C42" s="211">
        <f>+C40*C41</f>
        <v>150128.33076923076</v>
      </c>
      <c r="D42" s="211">
        <f>+D40*D41</f>
        <v>111363.28990384615</v>
      </c>
      <c r="E42" s="211">
        <f t="shared" ref="E42:H42" si="7">+E40*E41</f>
        <v>113557.53750000001</v>
      </c>
      <c r="F42" s="211">
        <f t="shared" si="7"/>
        <v>144277.00384615385</v>
      </c>
      <c r="G42" s="211">
        <f t="shared" si="7"/>
        <v>47521.133653846155</v>
      </c>
      <c r="H42" s="211">
        <f t="shared" si="7"/>
        <v>566847.29567307699</v>
      </c>
      <c r="I42" s="211"/>
    </row>
    <row r="44" spans="1:10" x14ac:dyDescent="0.25">
      <c r="A44" t="s">
        <v>105</v>
      </c>
      <c r="H44" s="202">
        <f>GETPIVOTDATA("Hours",'Summary of Actual Hours'!$A$5)</f>
        <v>7968.4700000000012</v>
      </c>
      <c r="I44" s="202"/>
      <c r="J44" s="172"/>
    </row>
    <row r="45" spans="1:10" x14ac:dyDescent="0.25">
      <c r="A45" t="s">
        <v>106</v>
      </c>
      <c r="H45" s="69">
        <v>14185.599999999999</v>
      </c>
      <c r="I45" s="69"/>
    </row>
    <row r="46" spans="1:10" x14ac:dyDescent="0.25">
      <c r="A46" t="s">
        <v>107</v>
      </c>
      <c r="H46" s="69">
        <f>H45-H44</f>
        <v>6217.1299999999974</v>
      </c>
      <c r="I46" s="6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DCED-175A-4FB8-BC7E-D468E52D8A12}">
  <dimension ref="A1:I27"/>
  <sheetViews>
    <sheetView workbookViewId="0"/>
  </sheetViews>
  <sheetFormatPr defaultRowHeight="15" x14ac:dyDescent="0.25"/>
  <cols>
    <col min="1" max="1" width="38" customWidth="1"/>
    <col min="3" max="3" width="8.85546875" style="47"/>
    <col min="4" max="4" width="10.5703125" bestFit="1" customWidth="1"/>
  </cols>
  <sheetData>
    <row r="1" spans="1:9" x14ac:dyDescent="0.25">
      <c r="A1" s="243" t="s">
        <v>402</v>
      </c>
    </row>
    <row r="2" spans="1:9" x14ac:dyDescent="0.25">
      <c r="A2" s="243" t="s">
        <v>398</v>
      </c>
    </row>
    <row r="3" spans="1:9" x14ac:dyDescent="0.25">
      <c r="A3" s="51"/>
      <c r="B3" s="51"/>
      <c r="C3" s="52" t="s">
        <v>108</v>
      </c>
      <c r="D3" s="51" t="s">
        <v>20</v>
      </c>
      <c r="E3" s="51"/>
      <c r="F3" s="51"/>
      <c r="G3" s="51"/>
      <c r="H3" s="51"/>
      <c r="I3" s="51"/>
    </row>
    <row r="4" spans="1:9" x14ac:dyDescent="0.25">
      <c r="A4" s="51" t="s">
        <v>109</v>
      </c>
      <c r="B4" s="53">
        <v>150</v>
      </c>
      <c r="C4" s="52">
        <v>6</v>
      </c>
      <c r="D4" s="53">
        <f>B4*C4</f>
        <v>900</v>
      </c>
      <c r="E4" s="51"/>
      <c r="F4" s="51"/>
      <c r="G4" s="51"/>
      <c r="H4" s="51"/>
      <c r="I4" s="51"/>
    </row>
    <row r="5" spans="1:9" x14ac:dyDescent="0.25">
      <c r="A5" s="51" t="s">
        <v>110</v>
      </c>
      <c r="B5" s="53">
        <v>75</v>
      </c>
      <c r="C5" s="52">
        <v>6</v>
      </c>
      <c r="D5" s="53">
        <f>B5*C5</f>
        <v>450</v>
      </c>
      <c r="E5" s="51"/>
      <c r="F5" s="51"/>
      <c r="G5" s="51"/>
      <c r="H5" s="51"/>
      <c r="I5" s="51"/>
    </row>
    <row r="6" spans="1:9" x14ac:dyDescent="0.25">
      <c r="A6" s="51" t="s">
        <v>111</v>
      </c>
      <c r="B6" s="53">
        <v>500</v>
      </c>
      <c r="C6" s="52"/>
      <c r="D6" s="54">
        <f>B6</f>
        <v>500</v>
      </c>
      <c r="E6" s="51"/>
      <c r="F6" s="51"/>
      <c r="G6" s="51"/>
      <c r="H6" s="51"/>
      <c r="I6" s="51"/>
    </row>
    <row r="7" spans="1:9" x14ac:dyDescent="0.25">
      <c r="A7" s="51"/>
      <c r="B7" s="51"/>
      <c r="C7" s="52"/>
      <c r="D7" s="53">
        <f>SUM(D4:D6)</f>
        <v>1850</v>
      </c>
      <c r="E7" s="51" t="s">
        <v>112</v>
      </c>
      <c r="F7" s="51"/>
      <c r="G7" s="51"/>
      <c r="H7" s="51"/>
      <c r="I7" s="51"/>
    </row>
    <row r="8" spans="1:9" x14ac:dyDescent="0.25">
      <c r="A8" s="51"/>
      <c r="B8" s="51"/>
      <c r="C8" s="52"/>
      <c r="D8" s="51"/>
      <c r="E8" s="51"/>
      <c r="F8" s="51"/>
      <c r="G8" s="51"/>
      <c r="H8" s="51"/>
      <c r="I8" s="51"/>
    </row>
    <row r="9" spans="1:9" x14ac:dyDescent="0.25">
      <c r="A9" s="51" t="s">
        <v>113</v>
      </c>
      <c r="B9" s="51">
        <v>5</v>
      </c>
      <c r="C9" s="52"/>
      <c r="D9" s="51"/>
      <c r="E9" s="51"/>
      <c r="F9" s="51"/>
      <c r="G9" s="51"/>
      <c r="H9" s="51"/>
      <c r="I9" s="51"/>
    </row>
    <row r="10" spans="1:9" x14ac:dyDescent="0.25">
      <c r="A10" s="51" t="s">
        <v>114</v>
      </c>
      <c r="B10" s="51">
        <v>10</v>
      </c>
      <c r="C10" s="52"/>
      <c r="D10" s="51"/>
      <c r="E10" s="51"/>
      <c r="F10" s="51"/>
      <c r="G10" s="51"/>
      <c r="H10" s="51"/>
      <c r="I10" s="51"/>
    </row>
    <row r="11" spans="1:9" x14ac:dyDescent="0.25">
      <c r="A11" s="51" t="s">
        <v>115</v>
      </c>
      <c r="B11" s="51">
        <v>2</v>
      </c>
      <c r="C11" s="52"/>
      <c r="D11" s="51"/>
      <c r="E11" s="51"/>
      <c r="F11" s="51"/>
      <c r="G11" s="51"/>
      <c r="H11" s="51"/>
      <c r="I11" s="51"/>
    </row>
    <row r="12" spans="1:9" x14ac:dyDescent="0.25">
      <c r="A12" s="51" t="s">
        <v>116</v>
      </c>
      <c r="B12" s="51">
        <v>5</v>
      </c>
      <c r="C12" s="52"/>
      <c r="D12" s="51"/>
      <c r="E12" s="51"/>
      <c r="F12" s="51"/>
      <c r="G12" s="51"/>
      <c r="H12" s="51"/>
      <c r="I12" s="51"/>
    </row>
    <row r="13" spans="1:9" x14ac:dyDescent="0.25">
      <c r="A13" s="51" t="s">
        <v>90</v>
      </c>
      <c r="B13" s="51">
        <v>1</v>
      </c>
      <c r="C13" s="52"/>
      <c r="D13" s="51"/>
      <c r="E13" s="51"/>
      <c r="F13" s="51"/>
      <c r="G13" s="51"/>
      <c r="H13" s="51"/>
      <c r="I13" s="51"/>
    </row>
    <row r="14" spans="1:9" x14ac:dyDescent="0.25">
      <c r="A14" s="51" t="s">
        <v>117</v>
      </c>
      <c r="B14" s="55">
        <v>1</v>
      </c>
      <c r="C14" s="52"/>
      <c r="D14" s="51"/>
      <c r="E14" s="51"/>
      <c r="F14" s="51"/>
      <c r="G14" s="51"/>
      <c r="H14" s="51"/>
      <c r="I14" s="51"/>
    </row>
    <row r="15" spans="1:9" x14ac:dyDescent="0.25">
      <c r="A15" s="51"/>
      <c r="B15" s="51">
        <f>SUM(B9:B14)</f>
        <v>24</v>
      </c>
      <c r="C15" s="56" t="s">
        <v>118</v>
      </c>
      <c r="D15" s="51"/>
      <c r="E15" s="51"/>
      <c r="F15" s="51"/>
      <c r="G15" s="51"/>
      <c r="H15" s="51"/>
      <c r="I15" s="51"/>
    </row>
    <row r="16" spans="1:9" x14ac:dyDescent="0.25">
      <c r="A16" s="51"/>
      <c r="B16" s="51"/>
      <c r="C16" s="52"/>
      <c r="D16" s="51"/>
      <c r="E16" s="51"/>
      <c r="F16" s="51"/>
      <c r="G16" s="51"/>
      <c r="H16" s="51"/>
      <c r="I16" s="51"/>
    </row>
    <row r="17" spans="1:9" x14ac:dyDescent="0.25">
      <c r="A17" s="51" t="s">
        <v>119</v>
      </c>
      <c r="B17" s="51"/>
      <c r="C17" s="52"/>
      <c r="D17" s="198">
        <f>+D5*(B15+4)</f>
        <v>12600</v>
      </c>
      <c r="E17" s="51"/>
      <c r="F17" s="51"/>
      <c r="G17" s="51"/>
      <c r="H17" s="51"/>
      <c r="I17" s="51"/>
    </row>
    <row r="18" spans="1:9" x14ac:dyDescent="0.25">
      <c r="A18" s="51" t="s">
        <v>120</v>
      </c>
      <c r="B18" s="51"/>
      <c r="C18" s="52"/>
      <c r="D18" s="200">
        <f>(D7-D5)*B15</f>
        <v>33600</v>
      </c>
      <c r="E18" s="51"/>
      <c r="F18" s="51"/>
      <c r="G18" s="51"/>
      <c r="H18" s="51"/>
      <c r="I18" s="51"/>
    </row>
    <row r="19" spans="1:9" x14ac:dyDescent="0.25">
      <c r="A19" s="51" t="s">
        <v>121</v>
      </c>
      <c r="B19" s="51"/>
      <c r="C19" s="52"/>
      <c r="D19" s="199">
        <f>SUM(D17:D18)</f>
        <v>46200</v>
      </c>
      <c r="E19" s="51"/>
      <c r="F19" s="51"/>
      <c r="G19" s="51"/>
      <c r="H19" s="51"/>
      <c r="I19" s="51"/>
    </row>
    <row r="20" spans="1:9" x14ac:dyDescent="0.25">
      <c r="A20" s="51"/>
      <c r="B20" s="51"/>
      <c r="C20" s="52"/>
      <c r="D20" s="199"/>
      <c r="E20" s="51"/>
      <c r="F20" s="51"/>
      <c r="G20" s="51"/>
      <c r="H20" s="51"/>
      <c r="I20" s="51"/>
    </row>
    <row r="21" spans="1:9" x14ac:dyDescent="0.25">
      <c r="A21" s="51" t="s">
        <v>122</v>
      </c>
      <c r="B21" s="53">
        <v>300</v>
      </c>
      <c r="C21" s="52">
        <v>5</v>
      </c>
      <c r="D21" s="53">
        <f>B21*C21</f>
        <v>1500</v>
      </c>
      <c r="E21" s="51"/>
      <c r="F21" s="51"/>
      <c r="G21" s="51"/>
      <c r="H21" s="51"/>
      <c r="I21" s="51"/>
    </row>
    <row r="22" spans="1:9" x14ac:dyDescent="0.25">
      <c r="A22" s="51" t="s">
        <v>123</v>
      </c>
      <c r="B22" s="53">
        <v>1000</v>
      </c>
      <c r="C22" s="52">
        <v>5</v>
      </c>
      <c r="D22" s="53">
        <f>B22*C22</f>
        <v>5000</v>
      </c>
      <c r="E22" s="51" t="s">
        <v>124</v>
      </c>
      <c r="F22" s="51"/>
      <c r="G22" s="51"/>
      <c r="H22" s="51"/>
      <c r="I22" s="51"/>
    </row>
    <row r="23" spans="1:9" x14ac:dyDescent="0.25">
      <c r="A23" s="51" t="s">
        <v>125</v>
      </c>
      <c r="B23" s="51"/>
      <c r="C23" s="52"/>
      <c r="D23" s="57">
        <v>600</v>
      </c>
      <c r="E23" s="51"/>
      <c r="F23" s="51"/>
      <c r="G23" s="51"/>
      <c r="H23" s="51"/>
      <c r="I23" s="51"/>
    </row>
    <row r="24" spans="1:9" x14ac:dyDescent="0.25">
      <c r="A24" s="51"/>
      <c r="B24" s="51"/>
      <c r="C24" s="52"/>
      <c r="D24" s="51"/>
      <c r="E24" s="51"/>
      <c r="F24" s="51"/>
      <c r="G24" s="51"/>
      <c r="H24" s="51"/>
      <c r="I24" s="51"/>
    </row>
    <row r="25" spans="1:9" x14ac:dyDescent="0.25">
      <c r="A25" s="58" t="s">
        <v>126</v>
      </c>
      <c r="B25" s="51"/>
      <c r="C25" s="59"/>
      <c r="D25" s="60">
        <f>SUM(D19:D23)</f>
        <v>53300</v>
      </c>
      <c r="E25" s="51"/>
      <c r="F25" s="51"/>
      <c r="G25" s="51"/>
      <c r="H25" s="51"/>
      <c r="I25" s="51"/>
    </row>
    <row r="26" spans="1:9" x14ac:dyDescent="0.25">
      <c r="A26" s="51"/>
      <c r="B26" s="51"/>
      <c r="C26" s="52"/>
      <c r="D26" s="51"/>
      <c r="E26" s="51"/>
      <c r="F26" s="51"/>
      <c r="G26" s="51"/>
      <c r="H26" s="51"/>
      <c r="I26" s="51"/>
    </row>
    <row r="27" spans="1:9" x14ac:dyDescent="0.25">
      <c r="A27" s="61" t="s">
        <v>127</v>
      </c>
      <c r="B27" s="51"/>
      <c r="C27" s="52"/>
      <c r="D27" s="5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E76B-42F9-4299-A98C-0B05FA223301}">
  <dimension ref="A1:H57"/>
  <sheetViews>
    <sheetView workbookViewId="0"/>
  </sheetViews>
  <sheetFormatPr defaultRowHeight="15" x14ac:dyDescent="0.25"/>
  <cols>
    <col min="1" max="1" width="77" bestFit="1" customWidth="1"/>
    <col min="2" max="2" width="16.42578125" style="62" customWidth="1"/>
    <col min="3" max="4" width="15.85546875" customWidth="1"/>
    <col min="5" max="5" width="14.85546875" bestFit="1" customWidth="1"/>
    <col min="6" max="6" width="41.140625" customWidth="1"/>
  </cols>
  <sheetData>
    <row r="1" spans="1:5" x14ac:dyDescent="0.25">
      <c r="A1" s="243" t="s">
        <v>403</v>
      </c>
    </row>
    <row r="2" spans="1:5" x14ac:dyDescent="0.25">
      <c r="A2" s="243" t="s">
        <v>398</v>
      </c>
    </row>
    <row r="3" spans="1:5" x14ac:dyDescent="0.25">
      <c r="B3" s="48" t="s">
        <v>128</v>
      </c>
      <c r="C3" s="48" t="s">
        <v>63</v>
      </c>
      <c r="D3" s="48" t="s">
        <v>19</v>
      </c>
    </row>
    <row r="4" spans="1:5" x14ac:dyDescent="0.25">
      <c r="A4" t="s">
        <v>129</v>
      </c>
      <c r="B4" s="113">
        <f>E33</f>
        <v>4000</v>
      </c>
      <c r="C4" s="113">
        <f>'FCG - Cash Flow Actuals August'!K44</f>
        <v>862.96</v>
      </c>
      <c r="D4" s="113">
        <f>C4-B4</f>
        <v>-3137.04</v>
      </c>
      <c r="E4" t="s">
        <v>130</v>
      </c>
    </row>
    <row r="5" spans="1:5" x14ac:dyDescent="0.25">
      <c r="A5" t="s">
        <v>131</v>
      </c>
      <c r="B5" s="113">
        <v>15000</v>
      </c>
      <c r="C5" s="113">
        <v>0</v>
      </c>
      <c r="D5" s="113">
        <f t="shared" ref="D5:D10" si="0">C5-B5</f>
        <v>-15000</v>
      </c>
      <c r="E5" t="s">
        <v>132</v>
      </c>
    </row>
    <row r="6" spans="1:5" x14ac:dyDescent="0.25">
      <c r="A6" t="s">
        <v>133</v>
      </c>
      <c r="B6" s="113">
        <v>6000</v>
      </c>
      <c r="C6" s="113">
        <v>0</v>
      </c>
      <c r="D6" s="113">
        <f t="shared" si="0"/>
        <v>-6000</v>
      </c>
      <c r="E6" t="s">
        <v>134</v>
      </c>
    </row>
    <row r="7" spans="1:5" x14ac:dyDescent="0.25">
      <c r="A7" t="s">
        <v>395</v>
      </c>
      <c r="B7" s="113">
        <v>4000</v>
      </c>
      <c r="C7" s="113">
        <f>33092.77+6000</f>
        <v>39092.769999999997</v>
      </c>
      <c r="D7" s="113">
        <f t="shared" si="0"/>
        <v>35092.769999999997</v>
      </c>
      <c r="E7" t="s">
        <v>397</v>
      </c>
    </row>
    <row r="8" spans="1:5" x14ac:dyDescent="0.25">
      <c r="A8" t="s">
        <v>396</v>
      </c>
      <c r="B8" s="113">
        <v>4000</v>
      </c>
      <c r="C8" s="113">
        <v>4000</v>
      </c>
      <c r="D8" s="113">
        <f t="shared" si="0"/>
        <v>0</v>
      </c>
    </row>
    <row r="9" spans="1:5" x14ac:dyDescent="0.25">
      <c r="A9" t="s">
        <v>394</v>
      </c>
      <c r="B9" s="113">
        <v>7000</v>
      </c>
      <c r="C9" s="113">
        <f>9157.62+257.04</f>
        <v>9414.6600000000017</v>
      </c>
      <c r="D9" s="113">
        <f t="shared" si="0"/>
        <v>2414.6600000000017</v>
      </c>
      <c r="E9" t="s">
        <v>135</v>
      </c>
    </row>
    <row r="10" spans="1:5" x14ac:dyDescent="0.25">
      <c r="A10" t="s">
        <v>136</v>
      </c>
      <c r="B10" s="221">
        <f>'FCG - Cash Flow Actuals August'!D44</f>
        <v>73.06</v>
      </c>
      <c r="C10" s="221">
        <f>'FCG - Cash Flow Actuals August'!D44+'FCG - Cash Flow Actuals August'!I44</f>
        <v>384.94</v>
      </c>
      <c r="D10" s="221">
        <f t="shared" si="0"/>
        <v>311.88</v>
      </c>
    </row>
    <row r="11" spans="1:5" x14ac:dyDescent="0.25">
      <c r="A11" t="s">
        <v>20</v>
      </c>
      <c r="B11" s="113">
        <f>SUM(B4:B10)</f>
        <v>40073.06</v>
      </c>
      <c r="C11" s="113">
        <f>SUM(C4:C10)</f>
        <v>53755.33</v>
      </c>
      <c r="D11" s="113">
        <f>SUM(D4:D10)</f>
        <v>13682.269999999997</v>
      </c>
    </row>
    <row r="12" spans="1:5" x14ac:dyDescent="0.25">
      <c r="A12" t="s">
        <v>137</v>
      </c>
      <c r="B12" s="222"/>
      <c r="C12" s="203">
        <f>'FCG - Cash Flow Actuals August'!Q44</f>
        <v>1247.9000000000001</v>
      </c>
      <c r="D12" s="49"/>
      <c r="E12" s="220"/>
    </row>
    <row r="13" spans="1:5" x14ac:dyDescent="0.25">
      <c r="A13" t="s">
        <v>138</v>
      </c>
      <c r="C13" s="113">
        <f>C11-C12</f>
        <v>52507.43</v>
      </c>
      <c r="E13" s="220"/>
    </row>
    <row r="14" spans="1:5" x14ac:dyDescent="0.25">
      <c r="E14" s="220"/>
    </row>
    <row r="15" spans="1:5" x14ac:dyDescent="0.25">
      <c r="E15" s="220"/>
    </row>
    <row r="16" spans="1:5" x14ac:dyDescent="0.25">
      <c r="E16" s="220"/>
    </row>
    <row r="17" spans="1:8" s="223" customFormat="1" x14ac:dyDescent="0.25">
      <c r="B17" s="224"/>
      <c r="E17" s="225"/>
    </row>
    <row r="18" spans="1:8" x14ac:dyDescent="0.25">
      <c r="A18" s="40" t="s">
        <v>139</v>
      </c>
    </row>
    <row r="20" spans="1:8" ht="15.75" thickBot="1" x14ac:dyDescent="0.3">
      <c r="A20" s="40" t="s">
        <v>140</v>
      </c>
      <c r="H20" s="40" t="s">
        <v>141</v>
      </c>
    </row>
    <row r="21" spans="1:8" ht="15.75" thickBot="1" x14ac:dyDescent="0.3">
      <c r="A21" s="63" t="s">
        <v>142</v>
      </c>
      <c r="B21" s="64" t="s">
        <v>143</v>
      </c>
      <c r="C21" s="64" t="s">
        <v>144</v>
      </c>
      <c r="D21" s="64"/>
      <c r="E21" s="64" t="s">
        <v>145</v>
      </c>
      <c r="F21" s="65" t="s">
        <v>146</v>
      </c>
    </row>
    <row r="22" spans="1:8" ht="15.75" thickBot="1" x14ac:dyDescent="0.3">
      <c r="A22" s="66" t="s">
        <v>147</v>
      </c>
      <c r="B22" s="67">
        <v>24</v>
      </c>
      <c r="C22" s="68">
        <v>1</v>
      </c>
      <c r="D22" s="68"/>
      <c r="E22" s="67">
        <v>24</v>
      </c>
      <c r="F22" s="66" t="s">
        <v>148</v>
      </c>
    </row>
    <row r="23" spans="1:8" ht="15.75" thickBot="1" x14ac:dyDescent="0.3">
      <c r="A23" s="66" t="s">
        <v>149</v>
      </c>
      <c r="B23" s="67">
        <v>493</v>
      </c>
      <c r="C23" s="68">
        <v>0.6</v>
      </c>
      <c r="D23" s="68"/>
      <c r="E23" s="67">
        <v>295.8</v>
      </c>
      <c r="F23" s="66" t="s">
        <v>150</v>
      </c>
    </row>
    <row r="24" spans="1:8" ht="15.75" thickBot="1" x14ac:dyDescent="0.3">
      <c r="A24" s="66" t="s">
        <v>151</v>
      </c>
      <c r="B24" s="67">
        <v>173</v>
      </c>
      <c r="C24" s="68">
        <v>1</v>
      </c>
      <c r="D24" s="68"/>
      <c r="E24" s="67">
        <v>173</v>
      </c>
      <c r="F24" s="66" t="s">
        <v>152</v>
      </c>
    </row>
    <row r="25" spans="1:8" ht="15.75" thickBot="1" x14ac:dyDescent="0.3">
      <c r="A25" s="66" t="s">
        <v>153</v>
      </c>
      <c r="B25" s="67">
        <v>551</v>
      </c>
      <c r="C25" s="68">
        <v>2</v>
      </c>
      <c r="D25" s="68"/>
      <c r="E25" s="67">
        <v>1102</v>
      </c>
      <c r="F25" s="66" t="s">
        <v>154</v>
      </c>
    </row>
    <row r="26" spans="1:8" ht="15.75" thickBot="1" x14ac:dyDescent="0.3">
      <c r="A26" s="66" t="s">
        <v>155</v>
      </c>
      <c r="B26" s="67">
        <v>286</v>
      </c>
      <c r="C26" s="68">
        <v>2</v>
      </c>
      <c r="D26" s="68"/>
      <c r="E26" s="67">
        <v>572</v>
      </c>
      <c r="F26" s="66" t="s">
        <v>156</v>
      </c>
    </row>
    <row r="27" spans="1:8" ht="15.75" thickBot="1" x14ac:dyDescent="0.3">
      <c r="A27" s="66" t="s">
        <v>157</v>
      </c>
      <c r="B27" s="67">
        <v>1527</v>
      </c>
      <c r="C27" s="63" t="s">
        <v>142</v>
      </c>
      <c r="D27" s="63"/>
      <c r="E27" s="67">
        <v>2166.8000000000002</v>
      </c>
      <c r="F27" s="63" t="s">
        <v>142</v>
      </c>
    </row>
    <row r="29" spans="1:8" x14ac:dyDescent="0.25">
      <c r="A29" t="s">
        <v>158</v>
      </c>
      <c r="E29" s="69">
        <f>E27*12</f>
        <v>26001.600000000002</v>
      </c>
    </row>
    <row r="30" spans="1:8" x14ac:dyDescent="0.25">
      <c r="A30" t="s">
        <v>159</v>
      </c>
      <c r="E30" s="62">
        <f>(((E29*0.05)*0.85)+((E29*0.24)*0.15))*1.075</f>
        <v>2194.2100200000004</v>
      </c>
      <c r="F30" t="s">
        <v>160</v>
      </c>
    </row>
    <row r="31" spans="1:8" x14ac:dyDescent="0.25">
      <c r="A31" t="s">
        <v>161</v>
      </c>
      <c r="E31" s="62">
        <f>E33-E30</f>
        <v>1805.7899799999996</v>
      </c>
    </row>
    <row r="33" spans="1:6" x14ac:dyDescent="0.25">
      <c r="C33" s="70" t="s">
        <v>162</v>
      </c>
      <c r="D33" s="70"/>
      <c r="E33" s="71">
        <v>4000</v>
      </c>
    </row>
    <row r="34" spans="1:6" x14ac:dyDescent="0.25">
      <c r="E34" s="113"/>
    </row>
    <row r="35" spans="1:6" x14ac:dyDescent="0.25">
      <c r="A35" s="40"/>
      <c r="C35" s="70"/>
      <c r="D35" s="70"/>
      <c r="E35" s="71"/>
    </row>
    <row r="37" spans="1:6" x14ac:dyDescent="0.25">
      <c r="C37" s="70" t="s">
        <v>163</v>
      </c>
      <c r="D37" s="70"/>
      <c r="E37" s="71">
        <v>36000</v>
      </c>
      <c r="F37" t="s">
        <v>164</v>
      </c>
    </row>
    <row r="38" spans="1:6" x14ac:dyDescent="0.25">
      <c r="E38" s="113"/>
    </row>
    <row r="39" spans="1:6" x14ac:dyDescent="0.25">
      <c r="E39" s="202"/>
    </row>
    <row r="40" spans="1:6" x14ac:dyDescent="0.25">
      <c r="E40" s="113"/>
    </row>
    <row r="41" spans="1:6" x14ac:dyDescent="0.25">
      <c r="C41" s="70"/>
      <c r="D41" s="70"/>
      <c r="E41" s="113"/>
      <c r="F41" s="44"/>
    </row>
    <row r="42" spans="1:6" x14ac:dyDescent="0.25">
      <c r="C42" s="70"/>
      <c r="D42" s="70"/>
      <c r="E42" s="71"/>
    </row>
    <row r="43" spans="1:6" x14ac:dyDescent="0.25">
      <c r="C43" s="70"/>
      <c r="D43" s="70"/>
    </row>
    <row r="44" spans="1:6" x14ac:dyDescent="0.25">
      <c r="C44" s="70"/>
      <c r="D44" s="70"/>
      <c r="E44" s="71"/>
    </row>
    <row r="45" spans="1:6" x14ac:dyDescent="0.25">
      <c r="C45" s="70"/>
      <c r="D45" s="70"/>
    </row>
    <row r="46" spans="1:6" x14ac:dyDescent="0.25">
      <c r="C46" s="70"/>
      <c r="D46" s="70"/>
    </row>
    <row r="48" spans="1:6" x14ac:dyDescent="0.25">
      <c r="C48" s="70"/>
      <c r="D48" s="70"/>
    </row>
    <row r="49" spans="3:5" x14ac:dyDescent="0.25">
      <c r="C49" s="70"/>
      <c r="D49" s="70"/>
    </row>
    <row r="50" spans="3:5" x14ac:dyDescent="0.25">
      <c r="C50" s="70"/>
      <c r="D50" s="70"/>
    </row>
    <row r="51" spans="3:5" x14ac:dyDescent="0.25">
      <c r="C51" s="70"/>
      <c r="D51" s="70"/>
    </row>
    <row r="57" spans="3:5" x14ac:dyDescent="0.25">
      <c r="E57" s="20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3C76F-5D46-400F-9456-DDC8C69FD573}">
  <dimension ref="A1:A4"/>
  <sheetViews>
    <sheetView workbookViewId="0"/>
  </sheetViews>
  <sheetFormatPr defaultRowHeight="15" x14ac:dyDescent="0.25"/>
  <sheetData>
    <row r="1" spans="1:1" x14ac:dyDescent="0.25">
      <c r="A1" s="243" t="s">
        <v>404</v>
      </c>
    </row>
    <row r="2" spans="1:1" x14ac:dyDescent="0.25">
      <c r="A2" s="243" t="s">
        <v>398</v>
      </c>
    </row>
    <row r="4" spans="1:1" x14ac:dyDescent="0.25">
      <c r="A4" t="s">
        <v>165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4EEE-42E0-409B-821A-D01471C84B76}">
  <sheetPr>
    <pageSetUpPr fitToPage="1"/>
  </sheetPr>
  <dimension ref="A1:U47"/>
  <sheetViews>
    <sheetView showGridLines="0" zoomScale="62" zoomScaleNormal="62" zoomScaleSheetLayoutView="75" workbookViewId="0">
      <pane xSplit="2" ySplit="7" topLeftCell="D8" activePane="bottomRight" state="frozen"/>
      <selection pane="topRight"/>
      <selection pane="bottomLeft"/>
      <selection pane="bottomRight"/>
    </sheetView>
  </sheetViews>
  <sheetFormatPr defaultColWidth="8.85546875" defaultRowHeight="12.75" x14ac:dyDescent="0.2"/>
  <cols>
    <col min="1" max="1" width="5.5703125" style="114" customWidth="1"/>
    <col min="2" max="2" width="54.42578125" style="114" customWidth="1"/>
    <col min="3" max="7" width="18.140625" style="168" bestFit="1" customWidth="1"/>
    <col min="8" max="10" width="19.85546875" style="168" bestFit="1" customWidth="1"/>
    <col min="11" max="11" width="19" style="168" bestFit="1" customWidth="1"/>
    <col min="12" max="12" width="25" style="168" customWidth="1"/>
    <col min="13" max="14" width="19" style="168" customWidth="1"/>
    <col min="15" max="15" width="17.140625" style="168" customWidth="1"/>
    <col min="16" max="16" width="19" style="168" customWidth="1"/>
    <col min="17" max="17" width="24.42578125" style="168" bestFit="1" customWidth="1"/>
    <col min="18" max="18" width="21.5703125" style="169" bestFit="1" customWidth="1"/>
    <col min="19" max="19" width="18.42578125" style="168" bestFit="1" customWidth="1"/>
    <col min="20" max="20" width="8.85546875" style="114" customWidth="1"/>
    <col min="21" max="21" width="43.5703125" style="114" bestFit="1" customWidth="1"/>
    <col min="22" max="22" width="9.5703125" style="114" bestFit="1" customWidth="1"/>
    <col min="23" max="240" width="8.85546875" style="114"/>
    <col min="241" max="241" width="5.5703125" style="114" customWidth="1"/>
    <col min="242" max="242" width="54.42578125" style="114" customWidth="1"/>
    <col min="243" max="243" width="16.42578125" style="114" customWidth="1"/>
    <col min="244" max="249" width="17.5703125" style="114" customWidth="1"/>
    <col min="250" max="250" width="0" style="114" hidden="1" customWidth="1"/>
    <col min="251" max="251" width="17.5703125" style="114" bestFit="1" customWidth="1"/>
    <col min="252" max="256" width="0" style="114" hidden="1" customWidth="1"/>
    <col min="257" max="260" width="15.5703125" style="114" customWidth="1"/>
    <col min="261" max="261" width="15.140625" style="114" customWidth="1"/>
    <col min="262" max="264" width="14.140625" style="114" customWidth="1"/>
    <col min="265" max="265" width="16.42578125" style="114" customWidth="1"/>
    <col min="266" max="267" width="0" style="114" hidden="1" customWidth="1"/>
    <col min="268" max="269" width="16.42578125" style="114" customWidth="1"/>
    <col min="270" max="496" width="8.85546875" style="114"/>
    <col min="497" max="497" width="5.5703125" style="114" customWidth="1"/>
    <col min="498" max="498" width="54.42578125" style="114" customWidth="1"/>
    <col min="499" max="499" width="16.42578125" style="114" customWidth="1"/>
    <col min="500" max="505" width="17.5703125" style="114" customWidth="1"/>
    <col min="506" max="506" width="0" style="114" hidden="1" customWidth="1"/>
    <col min="507" max="507" width="17.5703125" style="114" bestFit="1" customWidth="1"/>
    <col min="508" max="512" width="0" style="114" hidden="1" customWidth="1"/>
    <col min="513" max="516" width="15.5703125" style="114" customWidth="1"/>
    <col min="517" max="517" width="15.140625" style="114" customWidth="1"/>
    <col min="518" max="520" width="14.140625" style="114" customWidth="1"/>
    <col min="521" max="521" width="16.42578125" style="114" customWidth="1"/>
    <col min="522" max="523" width="0" style="114" hidden="1" customWidth="1"/>
    <col min="524" max="525" width="16.42578125" style="114" customWidth="1"/>
    <col min="526" max="752" width="8.85546875" style="114"/>
    <col min="753" max="753" width="5.5703125" style="114" customWidth="1"/>
    <col min="754" max="754" width="54.42578125" style="114" customWidth="1"/>
    <col min="755" max="755" width="16.42578125" style="114" customWidth="1"/>
    <col min="756" max="761" width="17.5703125" style="114" customWidth="1"/>
    <col min="762" max="762" width="0" style="114" hidden="1" customWidth="1"/>
    <col min="763" max="763" width="17.5703125" style="114" bestFit="1" customWidth="1"/>
    <col min="764" max="768" width="0" style="114" hidden="1" customWidth="1"/>
    <col min="769" max="772" width="15.5703125" style="114" customWidth="1"/>
    <col min="773" max="773" width="15.140625" style="114" customWidth="1"/>
    <col min="774" max="776" width="14.140625" style="114" customWidth="1"/>
    <col min="777" max="777" width="16.42578125" style="114" customWidth="1"/>
    <col min="778" max="779" width="0" style="114" hidden="1" customWidth="1"/>
    <col min="780" max="781" width="16.42578125" style="114" customWidth="1"/>
    <col min="782" max="1008" width="8.85546875" style="114"/>
    <col min="1009" max="1009" width="5.5703125" style="114" customWidth="1"/>
    <col min="1010" max="1010" width="54.42578125" style="114" customWidth="1"/>
    <col min="1011" max="1011" width="16.42578125" style="114" customWidth="1"/>
    <col min="1012" max="1017" width="17.5703125" style="114" customWidth="1"/>
    <col min="1018" max="1018" width="0" style="114" hidden="1" customWidth="1"/>
    <col min="1019" max="1019" width="17.5703125" style="114" bestFit="1" customWidth="1"/>
    <col min="1020" max="1024" width="0" style="114" hidden="1" customWidth="1"/>
    <col min="1025" max="1028" width="15.5703125" style="114" customWidth="1"/>
    <col min="1029" max="1029" width="15.140625" style="114" customWidth="1"/>
    <col min="1030" max="1032" width="14.140625" style="114" customWidth="1"/>
    <col min="1033" max="1033" width="16.42578125" style="114" customWidth="1"/>
    <col min="1034" max="1035" width="0" style="114" hidden="1" customWidth="1"/>
    <col min="1036" max="1037" width="16.42578125" style="114" customWidth="1"/>
    <col min="1038" max="1264" width="8.85546875" style="114"/>
    <col min="1265" max="1265" width="5.5703125" style="114" customWidth="1"/>
    <col min="1266" max="1266" width="54.42578125" style="114" customWidth="1"/>
    <col min="1267" max="1267" width="16.42578125" style="114" customWidth="1"/>
    <col min="1268" max="1273" width="17.5703125" style="114" customWidth="1"/>
    <col min="1274" max="1274" width="0" style="114" hidden="1" customWidth="1"/>
    <col min="1275" max="1275" width="17.5703125" style="114" bestFit="1" customWidth="1"/>
    <col min="1276" max="1280" width="0" style="114" hidden="1" customWidth="1"/>
    <col min="1281" max="1284" width="15.5703125" style="114" customWidth="1"/>
    <col min="1285" max="1285" width="15.140625" style="114" customWidth="1"/>
    <col min="1286" max="1288" width="14.140625" style="114" customWidth="1"/>
    <col min="1289" max="1289" width="16.42578125" style="114" customWidth="1"/>
    <col min="1290" max="1291" width="0" style="114" hidden="1" customWidth="1"/>
    <col min="1292" max="1293" width="16.42578125" style="114" customWidth="1"/>
    <col min="1294" max="1520" width="8.85546875" style="114"/>
    <col min="1521" max="1521" width="5.5703125" style="114" customWidth="1"/>
    <col min="1522" max="1522" width="54.42578125" style="114" customWidth="1"/>
    <col min="1523" max="1523" width="16.42578125" style="114" customWidth="1"/>
    <col min="1524" max="1529" width="17.5703125" style="114" customWidth="1"/>
    <col min="1530" max="1530" width="0" style="114" hidden="1" customWidth="1"/>
    <col min="1531" max="1531" width="17.5703125" style="114" bestFit="1" customWidth="1"/>
    <col min="1532" max="1536" width="0" style="114" hidden="1" customWidth="1"/>
    <col min="1537" max="1540" width="15.5703125" style="114" customWidth="1"/>
    <col min="1541" max="1541" width="15.140625" style="114" customWidth="1"/>
    <col min="1542" max="1544" width="14.140625" style="114" customWidth="1"/>
    <col min="1545" max="1545" width="16.42578125" style="114" customWidth="1"/>
    <col min="1546" max="1547" width="0" style="114" hidden="1" customWidth="1"/>
    <col min="1548" max="1549" width="16.42578125" style="114" customWidth="1"/>
    <col min="1550" max="1776" width="8.85546875" style="114"/>
    <col min="1777" max="1777" width="5.5703125" style="114" customWidth="1"/>
    <col min="1778" max="1778" width="54.42578125" style="114" customWidth="1"/>
    <col min="1779" max="1779" width="16.42578125" style="114" customWidth="1"/>
    <col min="1780" max="1785" width="17.5703125" style="114" customWidth="1"/>
    <col min="1786" max="1786" width="0" style="114" hidden="1" customWidth="1"/>
    <col min="1787" max="1787" width="17.5703125" style="114" bestFit="1" customWidth="1"/>
    <col min="1788" max="1792" width="0" style="114" hidden="1" customWidth="1"/>
    <col min="1793" max="1796" width="15.5703125" style="114" customWidth="1"/>
    <col min="1797" max="1797" width="15.140625" style="114" customWidth="1"/>
    <col min="1798" max="1800" width="14.140625" style="114" customWidth="1"/>
    <col min="1801" max="1801" width="16.42578125" style="114" customWidth="1"/>
    <col min="1802" max="1803" width="0" style="114" hidden="1" customWidth="1"/>
    <col min="1804" max="1805" width="16.42578125" style="114" customWidth="1"/>
    <col min="1806" max="2032" width="8.85546875" style="114"/>
    <col min="2033" max="2033" width="5.5703125" style="114" customWidth="1"/>
    <col min="2034" max="2034" width="54.42578125" style="114" customWidth="1"/>
    <col min="2035" max="2035" width="16.42578125" style="114" customWidth="1"/>
    <col min="2036" max="2041" width="17.5703125" style="114" customWidth="1"/>
    <col min="2042" max="2042" width="0" style="114" hidden="1" customWidth="1"/>
    <col min="2043" max="2043" width="17.5703125" style="114" bestFit="1" customWidth="1"/>
    <col min="2044" max="2048" width="0" style="114" hidden="1" customWidth="1"/>
    <col min="2049" max="2052" width="15.5703125" style="114" customWidth="1"/>
    <col min="2053" max="2053" width="15.140625" style="114" customWidth="1"/>
    <col min="2054" max="2056" width="14.140625" style="114" customWidth="1"/>
    <col min="2057" max="2057" width="16.42578125" style="114" customWidth="1"/>
    <col min="2058" max="2059" width="0" style="114" hidden="1" customWidth="1"/>
    <col min="2060" max="2061" width="16.42578125" style="114" customWidth="1"/>
    <col min="2062" max="2288" width="8.85546875" style="114"/>
    <col min="2289" max="2289" width="5.5703125" style="114" customWidth="1"/>
    <col min="2290" max="2290" width="54.42578125" style="114" customWidth="1"/>
    <col min="2291" max="2291" width="16.42578125" style="114" customWidth="1"/>
    <col min="2292" max="2297" width="17.5703125" style="114" customWidth="1"/>
    <col min="2298" max="2298" width="0" style="114" hidden="1" customWidth="1"/>
    <col min="2299" max="2299" width="17.5703125" style="114" bestFit="1" customWidth="1"/>
    <col min="2300" max="2304" width="0" style="114" hidden="1" customWidth="1"/>
    <col min="2305" max="2308" width="15.5703125" style="114" customWidth="1"/>
    <col min="2309" max="2309" width="15.140625" style="114" customWidth="1"/>
    <col min="2310" max="2312" width="14.140625" style="114" customWidth="1"/>
    <col min="2313" max="2313" width="16.42578125" style="114" customWidth="1"/>
    <col min="2314" max="2315" width="0" style="114" hidden="1" customWidth="1"/>
    <col min="2316" max="2317" width="16.42578125" style="114" customWidth="1"/>
    <col min="2318" max="2544" width="8.85546875" style="114"/>
    <col min="2545" max="2545" width="5.5703125" style="114" customWidth="1"/>
    <col min="2546" max="2546" width="54.42578125" style="114" customWidth="1"/>
    <col min="2547" max="2547" width="16.42578125" style="114" customWidth="1"/>
    <col min="2548" max="2553" width="17.5703125" style="114" customWidth="1"/>
    <col min="2554" max="2554" width="0" style="114" hidden="1" customWidth="1"/>
    <col min="2555" max="2555" width="17.5703125" style="114" bestFit="1" customWidth="1"/>
    <col min="2556" max="2560" width="0" style="114" hidden="1" customWidth="1"/>
    <col min="2561" max="2564" width="15.5703125" style="114" customWidth="1"/>
    <col min="2565" max="2565" width="15.140625" style="114" customWidth="1"/>
    <col min="2566" max="2568" width="14.140625" style="114" customWidth="1"/>
    <col min="2569" max="2569" width="16.42578125" style="114" customWidth="1"/>
    <col min="2570" max="2571" width="0" style="114" hidden="1" customWidth="1"/>
    <col min="2572" max="2573" width="16.42578125" style="114" customWidth="1"/>
    <col min="2574" max="2800" width="8.85546875" style="114"/>
    <col min="2801" max="2801" width="5.5703125" style="114" customWidth="1"/>
    <col min="2802" max="2802" width="54.42578125" style="114" customWidth="1"/>
    <col min="2803" max="2803" width="16.42578125" style="114" customWidth="1"/>
    <col min="2804" max="2809" width="17.5703125" style="114" customWidth="1"/>
    <col min="2810" max="2810" width="0" style="114" hidden="1" customWidth="1"/>
    <col min="2811" max="2811" width="17.5703125" style="114" bestFit="1" customWidth="1"/>
    <col min="2812" max="2816" width="0" style="114" hidden="1" customWidth="1"/>
    <col min="2817" max="2820" width="15.5703125" style="114" customWidth="1"/>
    <col min="2821" max="2821" width="15.140625" style="114" customWidth="1"/>
    <col min="2822" max="2824" width="14.140625" style="114" customWidth="1"/>
    <col min="2825" max="2825" width="16.42578125" style="114" customWidth="1"/>
    <col min="2826" max="2827" width="0" style="114" hidden="1" customWidth="1"/>
    <col min="2828" max="2829" width="16.42578125" style="114" customWidth="1"/>
    <col min="2830" max="3056" width="8.85546875" style="114"/>
    <col min="3057" max="3057" width="5.5703125" style="114" customWidth="1"/>
    <col min="3058" max="3058" width="54.42578125" style="114" customWidth="1"/>
    <col min="3059" max="3059" width="16.42578125" style="114" customWidth="1"/>
    <col min="3060" max="3065" width="17.5703125" style="114" customWidth="1"/>
    <col min="3066" max="3066" width="0" style="114" hidden="1" customWidth="1"/>
    <col min="3067" max="3067" width="17.5703125" style="114" bestFit="1" customWidth="1"/>
    <col min="3068" max="3072" width="0" style="114" hidden="1" customWidth="1"/>
    <col min="3073" max="3076" width="15.5703125" style="114" customWidth="1"/>
    <col min="3077" max="3077" width="15.140625" style="114" customWidth="1"/>
    <col min="3078" max="3080" width="14.140625" style="114" customWidth="1"/>
    <col min="3081" max="3081" width="16.42578125" style="114" customWidth="1"/>
    <col min="3082" max="3083" width="0" style="114" hidden="1" customWidth="1"/>
    <col min="3084" max="3085" width="16.42578125" style="114" customWidth="1"/>
    <col min="3086" max="3312" width="8.85546875" style="114"/>
    <col min="3313" max="3313" width="5.5703125" style="114" customWidth="1"/>
    <col min="3314" max="3314" width="54.42578125" style="114" customWidth="1"/>
    <col min="3315" max="3315" width="16.42578125" style="114" customWidth="1"/>
    <col min="3316" max="3321" width="17.5703125" style="114" customWidth="1"/>
    <col min="3322" max="3322" width="0" style="114" hidden="1" customWidth="1"/>
    <col min="3323" max="3323" width="17.5703125" style="114" bestFit="1" customWidth="1"/>
    <col min="3324" max="3328" width="0" style="114" hidden="1" customWidth="1"/>
    <col min="3329" max="3332" width="15.5703125" style="114" customWidth="1"/>
    <col min="3333" max="3333" width="15.140625" style="114" customWidth="1"/>
    <col min="3334" max="3336" width="14.140625" style="114" customWidth="1"/>
    <col min="3337" max="3337" width="16.42578125" style="114" customWidth="1"/>
    <col min="3338" max="3339" width="0" style="114" hidden="1" customWidth="1"/>
    <col min="3340" max="3341" width="16.42578125" style="114" customWidth="1"/>
    <col min="3342" max="3568" width="8.85546875" style="114"/>
    <col min="3569" max="3569" width="5.5703125" style="114" customWidth="1"/>
    <col min="3570" max="3570" width="54.42578125" style="114" customWidth="1"/>
    <col min="3571" max="3571" width="16.42578125" style="114" customWidth="1"/>
    <col min="3572" max="3577" width="17.5703125" style="114" customWidth="1"/>
    <col min="3578" max="3578" width="0" style="114" hidden="1" customWidth="1"/>
    <col min="3579" max="3579" width="17.5703125" style="114" bestFit="1" customWidth="1"/>
    <col min="3580" max="3584" width="0" style="114" hidden="1" customWidth="1"/>
    <col min="3585" max="3588" width="15.5703125" style="114" customWidth="1"/>
    <col min="3589" max="3589" width="15.140625" style="114" customWidth="1"/>
    <col min="3590" max="3592" width="14.140625" style="114" customWidth="1"/>
    <col min="3593" max="3593" width="16.42578125" style="114" customWidth="1"/>
    <col min="3594" max="3595" width="0" style="114" hidden="1" customWidth="1"/>
    <col min="3596" max="3597" width="16.42578125" style="114" customWidth="1"/>
    <col min="3598" max="3824" width="8.85546875" style="114"/>
    <col min="3825" max="3825" width="5.5703125" style="114" customWidth="1"/>
    <col min="3826" max="3826" width="54.42578125" style="114" customWidth="1"/>
    <col min="3827" max="3827" width="16.42578125" style="114" customWidth="1"/>
    <col min="3828" max="3833" width="17.5703125" style="114" customWidth="1"/>
    <col min="3834" max="3834" width="0" style="114" hidden="1" customWidth="1"/>
    <col min="3835" max="3835" width="17.5703125" style="114" bestFit="1" customWidth="1"/>
    <col min="3836" max="3840" width="0" style="114" hidden="1" customWidth="1"/>
    <col min="3841" max="3844" width="15.5703125" style="114" customWidth="1"/>
    <col min="3845" max="3845" width="15.140625" style="114" customWidth="1"/>
    <col min="3846" max="3848" width="14.140625" style="114" customWidth="1"/>
    <col min="3849" max="3849" width="16.42578125" style="114" customWidth="1"/>
    <col min="3850" max="3851" width="0" style="114" hidden="1" customWidth="1"/>
    <col min="3852" max="3853" width="16.42578125" style="114" customWidth="1"/>
    <col min="3854" max="4080" width="8.85546875" style="114"/>
    <col min="4081" max="4081" width="5.5703125" style="114" customWidth="1"/>
    <col min="4082" max="4082" width="54.42578125" style="114" customWidth="1"/>
    <col min="4083" max="4083" width="16.42578125" style="114" customWidth="1"/>
    <col min="4084" max="4089" width="17.5703125" style="114" customWidth="1"/>
    <col min="4090" max="4090" width="0" style="114" hidden="1" customWidth="1"/>
    <col min="4091" max="4091" width="17.5703125" style="114" bestFit="1" customWidth="1"/>
    <col min="4092" max="4096" width="0" style="114" hidden="1" customWidth="1"/>
    <col min="4097" max="4100" width="15.5703125" style="114" customWidth="1"/>
    <col min="4101" max="4101" width="15.140625" style="114" customWidth="1"/>
    <col min="4102" max="4104" width="14.140625" style="114" customWidth="1"/>
    <col min="4105" max="4105" width="16.42578125" style="114" customWidth="1"/>
    <col min="4106" max="4107" width="0" style="114" hidden="1" customWidth="1"/>
    <col min="4108" max="4109" width="16.42578125" style="114" customWidth="1"/>
    <col min="4110" max="4336" width="8.85546875" style="114"/>
    <col min="4337" max="4337" width="5.5703125" style="114" customWidth="1"/>
    <col min="4338" max="4338" width="54.42578125" style="114" customWidth="1"/>
    <col min="4339" max="4339" width="16.42578125" style="114" customWidth="1"/>
    <col min="4340" max="4345" width="17.5703125" style="114" customWidth="1"/>
    <col min="4346" max="4346" width="0" style="114" hidden="1" customWidth="1"/>
    <col min="4347" max="4347" width="17.5703125" style="114" bestFit="1" customWidth="1"/>
    <col min="4348" max="4352" width="0" style="114" hidden="1" customWidth="1"/>
    <col min="4353" max="4356" width="15.5703125" style="114" customWidth="1"/>
    <col min="4357" max="4357" width="15.140625" style="114" customWidth="1"/>
    <col min="4358" max="4360" width="14.140625" style="114" customWidth="1"/>
    <col min="4361" max="4361" width="16.42578125" style="114" customWidth="1"/>
    <col min="4362" max="4363" width="0" style="114" hidden="1" customWidth="1"/>
    <col min="4364" max="4365" width="16.42578125" style="114" customWidth="1"/>
    <col min="4366" max="4592" width="8.85546875" style="114"/>
    <col min="4593" max="4593" width="5.5703125" style="114" customWidth="1"/>
    <col min="4594" max="4594" width="54.42578125" style="114" customWidth="1"/>
    <col min="4595" max="4595" width="16.42578125" style="114" customWidth="1"/>
    <col min="4596" max="4601" width="17.5703125" style="114" customWidth="1"/>
    <col min="4602" max="4602" width="0" style="114" hidden="1" customWidth="1"/>
    <col min="4603" max="4603" width="17.5703125" style="114" bestFit="1" customWidth="1"/>
    <col min="4604" max="4608" width="0" style="114" hidden="1" customWidth="1"/>
    <col min="4609" max="4612" width="15.5703125" style="114" customWidth="1"/>
    <col min="4613" max="4613" width="15.140625" style="114" customWidth="1"/>
    <col min="4614" max="4616" width="14.140625" style="114" customWidth="1"/>
    <col min="4617" max="4617" width="16.42578125" style="114" customWidth="1"/>
    <col min="4618" max="4619" width="0" style="114" hidden="1" customWidth="1"/>
    <col min="4620" max="4621" width="16.42578125" style="114" customWidth="1"/>
    <col min="4622" max="4848" width="8.85546875" style="114"/>
    <col min="4849" max="4849" width="5.5703125" style="114" customWidth="1"/>
    <col min="4850" max="4850" width="54.42578125" style="114" customWidth="1"/>
    <col min="4851" max="4851" width="16.42578125" style="114" customWidth="1"/>
    <col min="4852" max="4857" width="17.5703125" style="114" customWidth="1"/>
    <col min="4858" max="4858" width="0" style="114" hidden="1" customWidth="1"/>
    <col min="4859" max="4859" width="17.5703125" style="114" bestFit="1" customWidth="1"/>
    <col min="4860" max="4864" width="0" style="114" hidden="1" customWidth="1"/>
    <col min="4865" max="4868" width="15.5703125" style="114" customWidth="1"/>
    <col min="4869" max="4869" width="15.140625" style="114" customWidth="1"/>
    <col min="4870" max="4872" width="14.140625" style="114" customWidth="1"/>
    <col min="4873" max="4873" width="16.42578125" style="114" customWidth="1"/>
    <col min="4874" max="4875" width="0" style="114" hidden="1" customWidth="1"/>
    <col min="4876" max="4877" width="16.42578125" style="114" customWidth="1"/>
    <col min="4878" max="5104" width="8.85546875" style="114"/>
    <col min="5105" max="5105" width="5.5703125" style="114" customWidth="1"/>
    <col min="5106" max="5106" width="54.42578125" style="114" customWidth="1"/>
    <col min="5107" max="5107" width="16.42578125" style="114" customWidth="1"/>
    <col min="5108" max="5113" width="17.5703125" style="114" customWidth="1"/>
    <col min="5114" max="5114" width="0" style="114" hidden="1" customWidth="1"/>
    <col min="5115" max="5115" width="17.5703125" style="114" bestFit="1" customWidth="1"/>
    <col min="5116" max="5120" width="0" style="114" hidden="1" customWidth="1"/>
    <col min="5121" max="5124" width="15.5703125" style="114" customWidth="1"/>
    <col min="5125" max="5125" width="15.140625" style="114" customWidth="1"/>
    <col min="5126" max="5128" width="14.140625" style="114" customWidth="1"/>
    <col min="5129" max="5129" width="16.42578125" style="114" customWidth="1"/>
    <col min="5130" max="5131" width="0" style="114" hidden="1" customWidth="1"/>
    <col min="5132" max="5133" width="16.42578125" style="114" customWidth="1"/>
    <col min="5134" max="5360" width="8.85546875" style="114"/>
    <col min="5361" max="5361" width="5.5703125" style="114" customWidth="1"/>
    <col min="5362" max="5362" width="54.42578125" style="114" customWidth="1"/>
    <col min="5363" max="5363" width="16.42578125" style="114" customWidth="1"/>
    <col min="5364" max="5369" width="17.5703125" style="114" customWidth="1"/>
    <col min="5370" max="5370" width="0" style="114" hidden="1" customWidth="1"/>
    <col min="5371" max="5371" width="17.5703125" style="114" bestFit="1" customWidth="1"/>
    <col min="5372" max="5376" width="0" style="114" hidden="1" customWidth="1"/>
    <col min="5377" max="5380" width="15.5703125" style="114" customWidth="1"/>
    <col min="5381" max="5381" width="15.140625" style="114" customWidth="1"/>
    <col min="5382" max="5384" width="14.140625" style="114" customWidth="1"/>
    <col min="5385" max="5385" width="16.42578125" style="114" customWidth="1"/>
    <col min="5386" max="5387" width="0" style="114" hidden="1" customWidth="1"/>
    <col min="5388" max="5389" width="16.42578125" style="114" customWidth="1"/>
    <col min="5390" max="5616" width="8.85546875" style="114"/>
    <col min="5617" max="5617" width="5.5703125" style="114" customWidth="1"/>
    <col min="5618" max="5618" width="54.42578125" style="114" customWidth="1"/>
    <col min="5619" max="5619" width="16.42578125" style="114" customWidth="1"/>
    <col min="5620" max="5625" width="17.5703125" style="114" customWidth="1"/>
    <col min="5626" max="5626" width="0" style="114" hidden="1" customWidth="1"/>
    <col min="5627" max="5627" width="17.5703125" style="114" bestFit="1" customWidth="1"/>
    <col min="5628" max="5632" width="0" style="114" hidden="1" customWidth="1"/>
    <col min="5633" max="5636" width="15.5703125" style="114" customWidth="1"/>
    <col min="5637" max="5637" width="15.140625" style="114" customWidth="1"/>
    <col min="5638" max="5640" width="14.140625" style="114" customWidth="1"/>
    <col min="5641" max="5641" width="16.42578125" style="114" customWidth="1"/>
    <col min="5642" max="5643" width="0" style="114" hidden="1" customWidth="1"/>
    <col min="5644" max="5645" width="16.42578125" style="114" customWidth="1"/>
    <col min="5646" max="5872" width="8.85546875" style="114"/>
    <col min="5873" max="5873" width="5.5703125" style="114" customWidth="1"/>
    <col min="5874" max="5874" width="54.42578125" style="114" customWidth="1"/>
    <col min="5875" max="5875" width="16.42578125" style="114" customWidth="1"/>
    <col min="5876" max="5881" width="17.5703125" style="114" customWidth="1"/>
    <col min="5882" max="5882" width="0" style="114" hidden="1" customWidth="1"/>
    <col min="5883" max="5883" width="17.5703125" style="114" bestFit="1" customWidth="1"/>
    <col min="5884" max="5888" width="0" style="114" hidden="1" customWidth="1"/>
    <col min="5889" max="5892" width="15.5703125" style="114" customWidth="1"/>
    <col min="5893" max="5893" width="15.140625" style="114" customWidth="1"/>
    <col min="5894" max="5896" width="14.140625" style="114" customWidth="1"/>
    <col min="5897" max="5897" width="16.42578125" style="114" customWidth="1"/>
    <col min="5898" max="5899" width="0" style="114" hidden="1" customWidth="1"/>
    <col min="5900" max="5901" width="16.42578125" style="114" customWidth="1"/>
    <col min="5902" max="6128" width="8.85546875" style="114"/>
    <col min="6129" max="6129" width="5.5703125" style="114" customWidth="1"/>
    <col min="6130" max="6130" width="54.42578125" style="114" customWidth="1"/>
    <col min="6131" max="6131" width="16.42578125" style="114" customWidth="1"/>
    <col min="6132" max="6137" width="17.5703125" style="114" customWidth="1"/>
    <col min="6138" max="6138" width="0" style="114" hidden="1" customWidth="1"/>
    <col min="6139" max="6139" width="17.5703125" style="114" bestFit="1" customWidth="1"/>
    <col min="6140" max="6144" width="0" style="114" hidden="1" customWidth="1"/>
    <col min="6145" max="6148" width="15.5703125" style="114" customWidth="1"/>
    <col min="6149" max="6149" width="15.140625" style="114" customWidth="1"/>
    <col min="6150" max="6152" width="14.140625" style="114" customWidth="1"/>
    <col min="6153" max="6153" width="16.42578125" style="114" customWidth="1"/>
    <col min="6154" max="6155" width="0" style="114" hidden="1" customWidth="1"/>
    <col min="6156" max="6157" width="16.42578125" style="114" customWidth="1"/>
    <col min="6158" max="6384" width="8.85546875" style="114"/>
    <col min="6385" max="6385" width="5.5703125" style="114" customWidth="1"/>
    <col min="6386" max="6386" width="54.42578125" style="114" customWidth="1"/>
    <col min="6387" max="6387" width="16.42578125" style="114" customWidth="1"/>
    <col min="6388" max="6393" width="17.5703125" style="114" customWidth="1"/>
    <col min="6394" max="6394" width="0" style="114" hidden="1" customWidth="1"/>
    <col min="6395" max="6395" width="17.5703125" style="114" bestFit="1" customWidth="1"/>
    <col min="6396" max="6400" width="0" style="114" hidden="1" customWidth="1"/>
    <col min="6401" max="6404" width="15.5703125" style="114" customWidth="1"/>
    <col min="6405" max="6405" width="15.140625" style="114" customWidth="1"/>
    <col min="6406" max="6408" width="14.140625" style="114" customWidth="1"/>
    <col min="6409" max="6409" width="16.42578125" style="114" customWidth="1"/>
    <col min="6410" max="6411" width="0" style="114" hidden="1" customWidth="1"/>
    <col min="6412" max="6413" width="16.42578125" style="114" customWidth="1"/>
    <col min="6414" max="6640" width="8.85546875" style="114"/>
    <col min="6641" max="6641" width="5.5703125" style="114" customWidth="1"/>
    <col min="6642" max="6642" width="54.42578125" style="114" customWidth="1"/>
    <col min="6643" max="6643" width="16.42578125" style="114" customWidth="1"/>
    <col min="6644" max="6649" width="17.5703125" style="114" customWidth="1"/>
    <col min="6650" max="6650" width="0" style="114" hidden="1" customWidth="1"/>
    <col min="6651" max="6651" width="17.5703125" style="114" bestFit="1" customWidth="1"/>
    <col min="6652" max="6656" width="0" style="114" hidden="1" customWidth="1"/>
    <col min="6657" max="6660" width="15.5703125" style="114" customWidth="1"/>
    <col min="6661" max="6661" width="15.140625" style="114" customWidth="1"/>
    <col min="6662" max="6664" width="14.140625" style="114" customWidth="1"/>
    <col min="6665" max="6665" width="16.42578125" style="114" customWidth="1"/>
    <col min="6666" max="6667" width="0" style="114" hidden="1" customWidth="1"/>
    <col min="6668" max="6669" width="16.42578125" style="114" customWidth="1"/>
    <col min="6670" max="6896" width="8.85546875" style="114"/>
    <col min="6897" max="6897" width="5.5703125" style="114" customWidth="1"/>
    <col min="6898" max="6898" width="54.42578125" style="114" customWidth="1"/>
    <col min="6899" max="6899" width="16.42578125" style="114" customWidth="1"/>
    <col min="6900" max="6905" width="17.5703125" style="114" customWidth="1"/>
    <col min="6906" max="6906" width="0" style="114" hidden="1" customWidth="1"/>
    <col min="6907" max="6907" width="17.5703125" style="114" bestFit="1" customWidth="1"/>
    <col min="6908" max="6912" width="0" style="114" hidden="1" customWidth="1"/>
    <col min="6913" max="6916" width="15.5703125" style="114" customWidth="1"/>
    <col min="6917" max="6917" width="15.140625" style="114" customWidth="1"/>
    <col min="6918" max="6920" width="14.140625" style="114" customWidth="1"/>
    <col min="6921" max="6921" width="16.42578125" style="114" customWidth="1"/>
    <col min="6922" max="6923" width="0" style="114" hidden="1" customWidth="1"/>
    <col min="6924" max="6925" width="16.42578125" style="114" customWidth="1"/>
    <col min="6926" max="7152" width="8.85546875" style="114"/>
    <col min="7153" max="7153" width="5.5703125" style="114" customWidth="1"/>
    <col min="7154" max="7154" width="54.42578125" style="114" customWidth="1"/>
    <col min="7155" max="7155" width="16.42578125" style="114" customWidth="1"/>
    <col min="7156" max="7161" width="17.5703125" style="114" customWidth="1"/>
    <col min="7162" max="7162" width="0" style="114" hidden="1" customWidth="1"/>
    <col min="7163" max="7163" width="17.5703125" style="114" bestFit="1" customWidth="1"/>
    <col min="7164" max="7168" width="0" style="114" hidden="1" customWidth="1"/>
    <col min="7169" max="7172" width="15.5703125" style="114" customWidth="1"/>
    <col min="7173" max="7173" width="15.140625" style="114" customWidth="1"/>
    <col min="7174" max="7176" width="14.140625" style="114" customWidth="1"/>
    <col min="7177" max="7177" width="16.42578125" style="114" customWidth="1"/>
    <col min="7178" max="7179" width="0" style="114" hidden="1" customWidth="1"/>
    <col min="7180" max="7181" width="16.42578125" style="114" customWidth="1"/>
    <col min="7182" max="7408" width="8.85546875" style="114"/>
    <col min="7409" max="7409" width="5.5703125" style="114" customWidth="1"/>
    <col min="7410" max="7410" width="54.42578125" style="114" customWidth="1"/>
    <col min="7411" max="7411" width="16.42578125" style="114" customWidth="1"/>
    <col min="7412" max="7417" width="17.5703125" style="114" customWidth="1"/>
    <col min="7418" max="7418" width="0" style="114" hidden="1" customWidth="1"/>
    <col min="7419" max="7419" width="17.5703125" style="114" bestFit="1" customWidth="1"/>
    <col min="7420" max="7424" width="0" style="114" hidden="1" customWidth="1"/>
    <col min="7425" max="7428" width="15.5703125" style="114" customWidth="1"/>
    <col min="7429" max="7429" width="15.140625" style="114" customWidth="1"/>
    <col min="7430" max="7432" width="14.140625" style="114" customWidth="1"/>
    <col min="7433" max="7433" width="16.42578125" style="114" customWidth="1"/>
    <col min="7434" max="7435" width="0" style="114" hidden="1" customWidth="1"/>
    <col min="7436" max="7437" width="16.42578125" style="114" customWidth="1"/>
    <col min="7438" max="7664" width="8.85546875" style="114"/>
    <col min="7665" max="7665" width="5.5703125" style="114" customWidth="1"/>
    <col min="7666" max="7666" width="54.42578125" style="114" customWidth="1"/>
    <col min="7667" max="7667" width="16.42578125" style="114" customWidth="1"/>
    <col min="7668" max="7673" width="17.5703125" style="114" customWidth="1"/>
    <col min="7674" max="7674" width="0" style="114" hidden="1" customWidth="1"/>
    <col min="7675" max="7675" width="17.5703125" style="114" bestFit="1" customWidth="1"/>
    <col min="7676" max="7680" width="0" style="114" hidden="1" customWidth="1"/>
    <col min="7681" max="7684" width="15.5703125" style="114" customWidth="1"/>
    <col min="7685" max="7685" width="15.140625" style="114" customWidth="1"/>
    <col min="7686" max="7688" width="14.140625" style="114" customWidth="1"/>
    <col min="7689" max="7689" width="16.42578125" style="114" customWidth="1"/>
    <col min="7690" max="7691" width="0" style="114" hidden="1" customWidth="1"/>
    <col min="7692" max="7693" width="16.42578125" style="114" customWidth="1"/>
    <col min="7694" max="7920" width="8.85546875" style="114"/>
    <col min="7921" max="7921" width="5.5703125" style="114" customWidth="1"/>
    <col min="7922" max="7922" width="54.42578125" style="114" customWidth="1"/>
    <col min="7923" max="7923" width="16.42578125" style="114" customWidth="1"/>
    <col min="7924" max="7929" width="17.5703125" style="114" customWidth="1"/>
    <col min="7930" max="7930" width="0" style="114" hidden="1" customWidth="1"/>
    <col min="7931" max="7931" width="17.5703125" style="114" bestFit="1" customWidth="1"/>
    <col min="7932" max="7936" width="0" style="114" hidden="1" customWidth="1"/>
    <col min="7937" max="7940" width="15.5703125" style="114" customWidth="1"/>
    <col min="7941" max="7941" width="15.140625" style="114" customWidth="1"/>
    <col min="7942" max="7944" width="14.140625" style="114" customWidth="1"/>
    <col min="7945" max="7945" width="16.42578125" style="114" customWidth="1"/>
    <col min="7946" max="7947" width="0" style="114" hidden="1" customWidth="1"/>
    <col min="7948" max="7949" width="16.42578125" style="114" customWidth="1"/>
    <col min="7950" max="8176" width="8.85546875" style="114"/>
    <col min="8177" max="8177" width="5.5703125" style="114" customWidth="1"/>
    <col min="8178" max="8178" width="54.42578125" style="114" customWidth="1"/>
    <col min="8179" max="8179" width="16.42578125" style="114" customWidth="1"/>
    <col min="8180" max="8185" width="17.5703125" style="114" customWidth="1"/>
    <col min="8186" max="8186" width="0" style="114" hidden="1" customWidth="1"/>
    <col min="8187" max="8187" width="17.5703125" style="114" bestFit="1" customWidth="1"/>
    <col min="8188" max="8192" width="0" style="114" hidden="1" customWidth="1"/>
    <col min="8193" max="8196" width="15.5703125" style="114" customWidth="1"/>
    <col min="8197" max="8197" width="15.140625" style="114" customWidth="1"/>
    <col min="8198" max="8200" width="14.140625" style="114" customWidth="1"/>
    <col min="8201" max="8201" width="16.42578125" style="114" customWidth="1"/>
    <col min="8202" max="8203" width="0" style="114" hidden="1" customWidth="1"/>
    <col min="8204" max="8205" width="16.42578125" style="114" customWidth="1"/>
    <col min="8206" max="8432" width="8.85546875" style="114"/>
    <col min="8433" max="8433" width="5.5703125" style="114" customWidth="1"/>
    <col min="8434" max="8434" width="54.42578125" style="114" customWidth="1"/>
    <col min="8435" max="8435" width="16.42578125" style="114" customWidth="1"/>
    <col min="8436" max="8441" width="17.5703125" style="114" customWidth="1"/>
    <col min="8442" max="8442" width="0" style="114" hidden="1" customWidth="1"/>
    <col min="8443" max="8443" width="17.5703125" style="114" bestFit="1" customWidth="1"/>
    <col min="8444" max="8448" width="0" style="114" hidden="1" customWidth="1"/>
    <col min="8449" max="8452" width="15.5703125" style="114" customWidth="1"/>
    <col min="8453" max="8453" width="15.140625" style="114" customWidth="1"/>
    <col min="8454" max="8456" width="14.140625" style="114" customWidth="1"/>
    <col min="8457" max="8457" width="16.42578125" style="114" customWidth="1"/>
    <col min="8458" max="8459" width="0" style="114" hidden="1" customWidth="1"/>
    <col min="8460" max="8461" width="16.42578125" style="114" customWidth="1"/>
    <col min="8462" max="8688" width="8.85546875" style="114"/>
    <col min="8689" max="8689" width="5.5703125" style="114" customWidth="1"/>
    <col min="8690" max="8690" width="54.42578125" style="114" customWidth="1"/>
    <col min="8691" max="8691" width="16.42578125" style="114" customWidth="1"/>
    <col min="8692" max="8697" width="17.5703125" style="114" customWidth="1"/>
    <col min="8698" max="8698" width="0" style="114" hidden="1" customWidth="1"/>
    <col min="8699" max="8699" width="17.5703125" style="114" bestFit="1" customWidth="1"/>
    <col min="8700" max="8704" width="0" style="114" hidden="1" customWidth="1"/>
    <col min="8705" max="8708" width="15.5703125" style="114" customWidth="1"/>
    <col min="8709" max="8709" width="15.140625" style="114" customWidth="1"/>
    <col min="8710" max="8712" width="14.140625" style="114" customWidth="1"/>
    <col min="8713" max="8713" width="16.42578125" style="114" customWidth="1"/>
    <col min="8714" max="8715" width="0" style="114" hidden="1" customWidth="1"/>
    <col min="8716" max="8717" width="16.42578125" style="114" customWidth="1"/>
    <col min="8718" max="8944" width="8.85546875" style="114"/>
    <col min="8945" max="8945" width="5.5703125" style="114" customWidth="1"/>
    <col min="8946" max="8946" width="54.42578125" style="114" customWidth="1"/>
    <col min="8947" max="8947" width="16.42578125" style="114" customWidth="1"/>
    <col min="8948" max="8953" width="17.5703125" style="114" customWidth="1"/>
    <col min="8954" max="8954" width="0" style="114" hidden="1" customWidth="1"/>
    <col min="8955" max="8955" width="17.5703125" style="114" bestFit="1" customWidth="1"/>
    <col min="8956" max="8960" width="0" style="114" hidden="1" customWidth="1"/>
    <col min="8961" max="8964" width="15.5703125" style="114" customWidth="1"/>
    <col min="8965" max="8965" width="15.140625" style="114" customWidth="1"/>
    <col min="8966" max="8968" width="14.140625" style="114" customWidth="1"/>
    <col min="8969" max="8969" width="16.42578125" style="114" customWidth="1"/>
    <col min="8970" max="8971" width="0" style="114" hidden="1" customWidth="1"/>
    <col min="8972" max="8973" width="16.42578125" style="114" customWidth="1"/>
    <col min="8974" max="9200" width="8.85546875" style="114"/>
    <col min="9201" max="9201" width="5.5703125" style="114" customWidth="1"/>
    <col min="9202" max="9202" width="54.42578125" style="114" customWidth="1"/>
    <col min="9203" max="9203" width="16.42578125" style="114" customWidth="1"/>
    <col min="9204" max="9209" width="17.5703125" style="114" customWidth="1"/>
    <col min="9210" max="9210" width="0" style="114" hidden="1" customWidth="1"/>
    <col min="9211" max="9211" width="17.5703125" style="114" bestFit="1" customWidth="1"/>
    <col min="9212" max="9216" width="0" style="114" hidden="1" customWidth="1"/>
    <col min="9217" max="9220" width="15.5703125" style="114" customWidth="1"/>
    <col min="9221" max="9221" width="15.140625" style="114" customWidth="1"/>
    <col min="9222" max="9224" width="14.140625" style="114" customWidth="1"/>
    <col min="9225" max="9225" width="16.42578125" style="114" customWidth="1"/>
    <col min="9226" max="9227" width="0" style="114" hidden="1" customWidth="1"/>
    <col min="9228" max="9229" width="16.42578125" style="114" customWidth="1"/>
    <col min="9230" max="9456" width="8.85546875" style="114"/>
    <col min="9457" max="9457" width="5.5703125" style="114" customWidth="1"/>
    <col min="9458" max="9458" width="54.42578125" style="114" customWidth="1"/>
    <col min="9459" max="9459" width="16.42578125" style="114" customWidth="1"/>
    <col min="9460" max="9465" width="17.5703125" style="114" customWidth="1"/>
    <col min="9466" max="9466" width="0" style="114" hidden="1" customWidth="1"/>
    <col min="9467" max="9467" width="17.5703125" style="114" bestFit="1" customWidth="1"/>
    <col min="9468" max="9472" width="0" style="114" hidden="1" customWidth="1"/>
    <col min="9473" max="9476" width="15.5703125" style="114" customWidth="1"/>
    <col min="9477" max="9477" width="15.140625" style="114" customWidth="1"/>
    <col min="9478" max="9480" width="14.140625" style="114" customWidth="1"/>
    <col min="9481" max="9481" width="16.42578125" style="114" customWidth="1"/>
    <col min="9482" max="9483" width="0" style="114" hidden="1" customWidth="1"/>
    <col min="9484" max="9485" width="16.42578125" style="114" customWidth="1"/>
    <col min="9486" max="9712" width="8.85546875" style="114"/>
    <col min="9713" max="9713" width="5.5703125" style="114" customWidth="1"/>
    <col min="9714" max="9714" width="54.42578125" style="114" customWidth="1"/>
    <col min="9715" max="9715" width="16.42578125" style="114" customWidth="1"/>
    <col min="9716" max="9721" width="17.5703125" style="114" customWidth="1"/>
    <col min="9722" max="9722" width="0" style="114" hidden="1" customWidth="1"/>
    <col min="9723" max="9723" width="17.5703125" style="114" bestFit="1" customWidth="1"/>
    <col min="9724" max="9728" width="0" style="114" hidden="1" customWidth="1"/>
    <col min="9729" max="9732" width="15.5703125" style="114" customWidth="1"/>
    <col min="9733" max="9733" width="15.140625" style="114" customWidth="1"/>
    <col min="9734" max="9736" width="14.140625" style="114" customWidth="1"/>
    <col min="9737" max="9737" width="16.42578125" style="114" customWidth="1"/>
    <col min="9738" max="9739" width="0" style="114" hidden="1" customWidth="1"/>
    <col min="9740" max="9741" width="16.42578125" style="114" customWidth="1"/>
    <col min="9742" max="9968" width="8.85546875" style="114"/>
    <col min="9969" max="9969" width="5.5703125" style="114" customWidth="1"/>
    <col min="9970" max="9970" width="54.42578125" style="114" customWidth="1"/>
    <col min="9971" max="9971" width="16.42578125" style="114" customWidth="1"/>
    <col min="9972" max="9977" width="17.5703125" style="114" customWidth="1"/>
    <col min="9978" max="9978" width="0" style="114" hidden="1" customWidth="1"/>
    <col min="9979" max="9979" width="17.5703125" style="114" bestFit="1" customWidth="1"/>
    <col min="9980" max="9984" width="0" style="114" hidden="1" customWidth="1"/>
    <col min="9985" max="9988" width="15.5703125" style="114" customWidth="1"/>
    <col min="9989" max="9989" width="15.140625" style="114" customWidth="1"/>
    <col min="9990" max="9992" width="14.140625" style="114" customWidth="1"/>
    <col min="9993" max="9993" width="16.42578125" style="114" customWidth="1"/>
    <col min="9994" max="9995" width="0" style="114" hidden="1" customWidth="1"/>
    <col min="9996" max="9997" width="16.42578125" style="114" customWidth="1"/>
    <col min="9998" max="10224" width="8.85546875" style="114"/>
    <col min="10225" max="10225" width="5.5703125" style="114" customWidth="1"/>
    <col min="10226" max="10226" width="54.42578125" style="114" customWidth="1"/>
    <col min="10227" max="10227" width="16.42578125" style="114" customWidth="1"/>
    <col min="10228" max="10233" width="17.5703125" style="114" customWidth="1"/>
    <col min="10234" max="10234" width="0" style="114" hidden="1" customWidth="1"/>
    <col min="10235" max="10235" width="17.5703125" style="114" bestFit="1" customWidth="1"/>
    <col min="10236" max="10240" width="0" style="114" hidden="1" customWidth="1"/>
    <col min="10241" max="10244" width="15.5703125" style="114" customWidth="1"/>
    <col min="10245" max="10245" width="15.140625" style="114" customWidth="1"/>
    <col min="10246" max="10248" width="14.140625" style="114" customWidth="1"/>
    <col min="10249" max="10249" width="16.42578125" style="114" customWidth="1"/>
    <col min="10250" max="10251" width="0" style="114" hidden="1" customWidth="1"/>
    <col min="10252" max="10253" width="16.42578125" style="114" customWidth="1"/>
    <col min="10254" max="10480" width="8.85546875" style="114"/>
    <col min="10481" max="10481" width="5.5703125" style="114" customWidth="1"/>
    <col min="10482" max="10482" width="54.42578125" style="114" customWidth="1"/>
    <col min="10483" max="10483" width="16.42578125" style="114" customWidth="1"/>
    <col min="10484" max="10489" width="17.5703125" style="114" customWidth="1"/>
    <col min="10490" max="10490" width="0" style="114" hidden="1" customWidth="1"/>
    <col min="10491" max="10491" width="17.5703125" style="114" bestFit="1" customWidth="1"/>
    <col min="10492" max="10496" width="0" style="114" hidden="1" customWidth="1"/>
    <col min="10497" max="10500" width="15.5703125" style="114" customWidth="1"/>
    <col min="10501" max="10501" width="15.140625" style="114" customWidth="1"/>
    <col min="10502" max="10504" width="14.140625" style="114" customWidth="1"/>
    <col min="10505" max="10505" width="16.42578125" style="114" customWidth="1"/>
    <col min="10506" max="10507" width="0" style="114" hidden="1" customWidth="1"/>
    <col min="10508" max="10509" width="16.42578125" style="114" customWidth="1"/>
    <col min="10510" max="10736" width="8.85546875" style="114"/>
    <col min="10737" max="10737" width="5.5703125" style="114" customWidth="1"/>
    <col min="10738" max="10738" width="54.42578125" style="114" customWidth="1"/>
    <col min="10739" max="10739" width="16.42578125" style="114" customWidth="1"/>
    <col min="10740" max="10745" width="17.5703125" style="114" customWidth="1"/>
    <col min="10746" max="10746" width="0" style="114" hidden="1" customWidth="1"/>
    <col min="10747" max="10747" width="17.5703125" style="114" bestFit="1" customWidth="1"/>
    <col min="10748" max="10752" width="0" style="114" hidden="1" customWidth="1"/>
    <col min="10753" max="10756" width="15.5703125" style="114" customWidth="1"/>
    <col min="10757" max="10757" width="15.140625" style="114" customWidth="1"/>
    <col min="10758" max="10760" width="14.140625" style="114" customWidth="1"/>
    <col min="10761" max="10761" width="16.42578125" style="114" customWidth="1"/>
    <col min="10762" max="10763" width="0" style="114" hidden="1" customWidth="1"/>
    <col min="10764" max="10765" width="16.42578125" style="114" customWidth="1"/>
    <col min="10766" max="10992" width="8.85546875" style="114"/>
    <col min="10993" max="10993" width="5.5703125" style="114" customWidth="1"/>
    <col min="10994" max="10994" width="54.42578125" style="114" customWidth="1"/>
    <col min="10995" max="10995" width="16.42578125" style="114" customWidth="1"/>
    <col min="10996" max="11001" width="17.5703125" style="114" customWidth="1"/>
    <col min="11002" max="11002" width="0" style="114" hidden="1" customWidth="1"/>
    <col min="11003" max="11003" width="17.5703125" style="114" bestFit="1" customWidth="1"/>
    <col min="11004" max="11008" width="0" style="114" hidden="1" customWidth="1"/>
    <col min="11009" max="11012" width="15.5703125" style="114" customWidth="1"/>
    <col min="11013" max="11013" width="15.140625" style="114" customWidth="1"/>
    <col min="11014" max="11016" width="14.140625" style="114" customWidth="1"/>
    <col min="11017" max="11017" width="16.42578125" style="114" customWidth="1"/>
    <col min="11018" max="11019" width="0" style="114" hidden="1" customWidth="1"/>
    <col min="11020" max="11021" width="16.42578125" style="114" customWidth="1"/>
    <col min="11022" max="11248" width="8.85546875" style="114"/>
    <col min="11249" max="11249" width="5.5703125" style="114" customWidth="1"/>
    <col min="11250" max="11250" width="54.42578125" style="114" customWidth="1"/>
    <col min="11251" max="11251" width="16.42578125" style="114" customWidth="1"/>
    <col min="11252" max="11257" width="17.5703125" style="114" customWidth="1"/>
    <col min="11258" max="11258" width="0" style="114" hidden="1" customWidth="1"/>
    <col min="11259" max="11259" width="17.5703125" style="114" bestFit="1" customWidth="1"/>
    <col min="11260" max="11264" width="0" style="114" hidden="1" customWidth="1"/>
    <col min="11265" max="11268" width="15.5703125" style="114" customWidth="1"/>
    <col min="11269" max="11269" width="15.140625" style="114" customWidth="1"/>
    <col min="11270" max="11272" width="14.140625" style="114" customWidth="1"/>
    <col min="11273" max="11273" width="16.42578125" style="114" customWidth="1"/>
    <col min="11274" max="11275" width="0" style="114" hidden="1" customWidth="1"/>
    <col min="11276" max="11277" width="16.42578125" style="114" customWidth="1"/>
    <col min="11278" max="11504" width="8.85546875" style="114"/>
    <col min="11505" max="11505" width="5.5703125" style="114" customWidth="1"/>
    <col min="11506" max="11506" width="54.42578125" style="114" customWidth="1"/>
    <col min="11507" max="11507" width="16.42578125" style="114" customWidth="1"/>
    <col min="11508" max="11513" width="17.5703125" style="114" customWidth="1"/>
    <col min="11514" max="11514" width="0" style="114" hidden="1" customWidth="1"/>
    <col min="11515" max="11515" width="17.5703125" style="114" bestFit="1" customWidth="1"/>
    <col min="11516" max="11520" width="0" style="114" hidden="1" customWidth="1"/>
    <col min="11521" max="11524" width="15.5703125" style="114" customWidth="1"/>
    <col min="11525" max="11525" width="15.140625" style="114" customWidth="1"/>
    <col min="11526" max="11528" width="14.140625" style="114" customWidth="1"/>
    <col min="11529" max="11529" width="16.42578125" style="114" customWidth="1"/>
    <col min="11530" max="11531" width="0" style="114" hidden="1" customWidth="1"/>
    <col min="11532" max="11533" width="16.42578125" style="114" customWidth="1"/>
    <col min="11534" max="11760" width="8.85546875" style="114"/>
    <col min="11761" max="11761" width="5.5703125" style="114" customWidth="1"/>
    <col min="11762" max="11762" width="54.42578125" style="114" customWidth="1"/>
    <col min="11763" max="11763" width="16.42578125" style="114" customWidth="1"/>
    <col min="11764" max="11769" width="17.5703125" style="114" customWidth="1"/>
    <col min="11770" max="11770" width="0" style="114" hidden="1" customWidth="1"/>
    <col min="11771" max="11771" width="17.5703125" style="114" bestFit="1" customWidth="1"/>
    <col min="11772" max="11776" width="0" style="114" hidden="1" customWidth="1"/>
    <col min="11777" max="11780" width="15.5703125" style="114" customWidth="1"/>
    <col min="11781" max="11781" width="15.140625" style="114" customWidth="1"/>
    <col min="11782" max="11784" width="14.140625" style="114" customWidth="1"/>
    <col min="11785" max="11785" width="16.42578125" style="114" customWidth="1"/>
    <col min="11786" max="11787" width="0" style="114" hidden="1" customWidth="1"/>
    <col min="11788" max="11789" width="16.42578125" style="114" customWidth="1"/>
    <col min="11790" max="12016" width="8.85546875" style="114"/>
    <col min="12017" max="12017" width="5.5703125" style="114" customWidth="1"/>
    <col min="12018" max="12018" width="54.42578125" style="114" customWidth="1"/>
    <col min="12019" max="12019" width="16.42578125" style="114" customWidth="1"/>
    <col min="12020" max="12025" width="17.5703125" style="114" customWidth="1"/>
    <col min="12026" max="12026" width="0" style="114" hidden="1" customWidth="1"/>
    <col min="12027" max="12027" width="17.5703125" style="114" bestFit="1" customWidth="1"/>
    <col min="12028" max="12032" width="0" style="114" hidden="1" customWidth="1"/>
    <col min="12033" max="12036" width="15.5703125" style="114" customWidth="1"/>
    <col min="12037" max="12037" width="15.140625" style="114" customWidth="1"/>
    <col min="12038" max="12040" width="14.140625" style="114" customWidth="1"/>
    <col min="12041" max="12041" width="16.42578125" style="114" customWidth="1"/>
    <col min="12042" max="12043" width="0" style="114" hidden="1" customWidth="1"/>
    <col min="12044" max="12045" width="16.42578125" style="114" customWidth="1"/>
    <col min="12046" max="12272" width="8.85546875" style="114"/>
    <col min="12273" max="12273" width="5.5703125" style="114" customWidth="1"/>
    <col min="12274" max="12274" width="54.42578125" style="114" customWidth="1"/>
    <col min="12275" max="12275" width="16.42578125" style="114" customWidth="1"/>
    <col min="12276" max="12281" width="17.5703125" style="114" customWidth="1"/>
    <col min="12282" max="12282" width="0" style="114" hidden="1" customWidth="1"/>
    <col min="12283" max="12283" width="17.5703125" style="114" bestFit="1" customWidth="1"/>
    <col min="12284" max="12288" width="0" style="114" hidden="1" customWidth="1"/>
    <col min="12289" max="12292" width="15.5703125" style="114" customWidth="1"/>
    <col min="12293" max="12293" width="15.140625" style="114" customWidth="1"/>
    <col min="12294" max="12296" width="14.140625" style="114" customWidth="1"/>
    <col min="12297" max="12297" width="16.42578125" style="114" customWidth="1"/>
    <col min="12298" max="12299" width="0" style="114" hidden="1" customWidth="1"/>
    <col min="12300" max="12301" width="16.42578125" style="114" customWidth="1"/>
    <col min="12302" max="12528" width="8.85546875" style="114"/>
    <col min="12529" max="12529" width="5.5703125" style="114" customWidth="1"/>
    <col min="12530" max="12530" width="54.42578125" style="114" customWidth="1"/>
    <col min="12531" max="12531" width="16.42578125" style="114" customWidth="1"/>
    <col min="12532" max="12537" width="17.5703125" style="114" customWidth="1"/>
    <col min="12538" max="12538" width="0" style="114" hidden="1" customWidth="1"/>
    <col min="12539" max="12539" width="17.5703125" style="114" bestFit="1" customWidth="1"/>
    <col min="12540" max="12544" width="0" style="114" hidden="1" customWidth="1"/>
    <col min="12545" max="12548" width="15.5703125" style="114" customWidth="1"/>
    <col min="12549" max="12549" width="15.140625" style="114" customWidth="1"/>
    <col min="12550" max="12552" width="14.140625" style="114" customWidth="1"/>
    <col min="12553" max="12553" width="16.42578125" style="114" customWidth="1"/>
    <col min="12554" max="12555" width="0" style="114" hidden="1" customWidth="1"/>
    <col min="12556" max="12557" width="16.42578125" style="114" customWidth="1"/>
    <col min="12558" max="12784" width="8.85546875" style="114"/>
    <col min="12785" max="12785" width="5.5703125" style="114" customWidth="1"/>
    <col min="12786" max="12786" width="54.42578125" style="114" customWidth="1"/>
    <col min="12787" max="12787" width="16.42578125" style="114" customWidth="1"/>
    <col min="12788" max="12793" width="17.5703125" style="114" customWidth="1"/>
    <col min="12794" max="12794" width="0" style="114" hidden="1" customWidth="1"/>
    <col min="12795" max="12795" width="17.5703125" style="114" bestFit="1" customWidth="1"/>
    <col min="12796" max="12800" width="0" style="114" hidden="1" customWidth="1"/>
    <col min="12801" max="12804" width="15.5703125" style="114" customWidth="1"/>
    <col min="12805" max="12805" width="15.140625" style="114" customWidth="1"/>
    <col min="12806" max="12808" width="14.140625" style="114" customWidth="1"/>
    <col min="12809" max="12809" width="16.42578125" style="114" customWidth="1"/>
    <col min="12810" max="12811" width="0" style="114" hidden="1" customWidth="1"/>
    <col min="12812" max="12813" width="16.42578125" style="114" customWidth="1"/>
    <col min="12814" max="13040" width="8.85546875" style="114"/>
    <col min="13041" max="13041" width="5.5703125" style="114" customWidth="1"/>
    <col min="13042" max="13042" width="54.42578125" style="114" customWidth="1"/>
    <col min="13043" max="13043" width="16.42578125" style="114" customWidth="1"/>
    <col min="13044" max="13049" width="17.5703125" style="114" customWidth="1"/>
    <col min="13050" max="13050" width="0" style="114" hidden="1" customWidth="1"/>
    <col min="13051" max="13051" width="17.5703125" style="114" bestFit="1" customWidth="1"/>
    <col min="13052" max="13056" width="0" style="114" hidden="1" customWidth="1"/>
    <col min="13057" max="13060" width="15.5703125" style="114" customWidth="1"/>
    <col min="13061" max="13061" width="15.140625" style="114" customWidth="1"/>
    <col min="13062" max="13064" width="14.140625" style="114" customWidth="1"/>
    <col min="13065" max="13065" width="16.42578125" style="114" customWidth="1"/>
    <col min="13066" max="13067" width="0" style="114" hidden="1" customWidth="1"/>
    <col min="13068" max="13069" width="16.42578125" style="114" customWidth="1"/>
    <col min="13070" max="13296" width="8.85546875" style="114"/>
    <col min="13297" max="13297" width="5.5703125" style="114" customWidth="1"/>
    <col min="13298" max="13298" width="54.42578125" style="114" customWidth="1"/>
    <col min="13299" max="13299" width="16.42578125" style="114" customWidth="1"/>
    <col min="13300" max="13305" width="17.5703125" style="114" customWidth="1"/>
    <col min="13306" max="13306" width="0" style="114" hidden="1" customWidth="1"/>
    <col min="13307" max="13307" width="17.5703125" style="114" bestFit="1" customWidth="1"/>
    <col min="13308" max="13312" width="0" style="114" hidden="1" customWidth="1"/>
    <col min="13313" max="13316" width="15.5703125" style="114" customWidth="1"/>
    <col min="13317" max="13317" width="15.140625" style="114" customWidth="1"/>
    <col min="13318" max="13320" width="14.140625" style="114" customWidth="1"/>
    <col min="13321" max="13321" width="16.42578125" style="114" customWidth="1"/>
    <col min="13322" max="13323" width="0" style="114" hidden="1" customWidth="1"/>
    <col min="13324" max="13325" width="16.42578125" style="114" customWidth="1"/>
    <col min="13326" max="13552" width="8.85546875" style="114"/>
    <col min="13553" max="13553" width="5.5703125" style="114" customWidth="1"/>
    <col min="13554" max="13554" width="54.42578125" style="114" customWidth="1"/>
    <col min="13555" max="13555" width="16.42578125" style="114" customWidth="1"/>
    <col min="13556" max="13561" width="17.5703125" style="114" customWidth="1"/>
    <col min="13562" max="13562" width="0" style="114" hidden="1" customWidth="1"/>
    <col min="13563" max="13563" width="17.5703125" style="114" bestFit="1" customWidth="1"/>
    <col min="13564" max="13568" width="0" style="114" hidden="1" customWidth="1"/>
    <col min="13569" max="13572" width="15.5703125" style="114" customWidth="1"/>
    <col min="13573" max="13573" width="15.140625" style="114" customWidth="1"/>
    <col min="13574" max="13576" width="14.140625" style="114" customWidth="1"/>
    <col min="13577" max="13577" width="16.42578125" style="114" customWidth="1"/>
    <col min="13578" max="13579" width="0" style="114" hidden="1" customWidth="1"/>
    <col min="13580" max="13581" width="16.42578125" style="114" customWidth="1"/>
    <col min="13582" max="13808" width="8.85546875" style="114"/>
    <col min="13809" max="13809" width="5.5703125" style="114" customWidth="1"/>
    <col min="13810" max="13810" width="54.42578125" style="114" customWidth="1"/>
    <col min="13811" max="13811" width="16.42578125" style="114" customWidth="1"/>
    <col min="13812" max="13817" width="17.5703125" style="114" customWidth="1"/>
    <col min="13818" max="13818" width="0" style="114" hidden="1" customWidth="1"/>
    <col min="13819" max="13819" width="17.5703125" style="114" bestFit="1" customWidth="1"/>
    <col min="13820" max="13824" width="0" style="114" hidden="1" customWidth="1"/>
    <col min="13825" max="13828" width="15.5703125" style="114" customWidth="1"/>
    <col min="13829" max="13829" width="15.140625" style="114" customWidth="1"/>
    <col min="13830" max="13832" width="14.140625" style="114" customWidth="1"/>
    <col min="13833" max="13833" width="16.42578125" style="114" customWidth="1"/>
    <col min="13834" max="13835" width="0" style="114" hidden="1" customWidth="1"/>
    <col min="13836" max="13837" width="16.42578125" style="114" customWidth="1"/>
    <col min="13838" max="14064" width="8.85546875" style="114"/>
    <col min="14065" max="14065" width="5.5703125" style="114" customWidth="1"/>
    <col min="14066" max="14066" width="54.42578125" style="114" customWidth="1"/>
    <col min="14067" max="14067" width="16.42578125" style="114" customWidth="1"/>
    <col min="14068" max="14073" width="17.5703125" style="114" customWidth="1"/>
    <col min="14074" max="14074" width="0" style="114" hidden="1" customWidth="1"/>
    <col min="14075" max="14075" width="17.5703125" style="114" bestFit="1" customWidth="1"/>
    <col min="14076" max="14080" width="0" style="114" hidden="1" customWidth="1"/>
    <col min="14081" max="14084" width="15.5703125" style="114" customWidth="1"/>
    <col min="14085" max="14085" width="15.140625" style="114" customWidth="1"/>
    <col min="14086" max="14088" width="14.140625" style="114" customWidth="1"/>
    <col min="14089" max="14089" width="16.42578125" style="114" customWidth="1"/>
    <col min="14090" max="14091" width="0" style="114" hidden="1" customWidth="1"/>
    <col min="14092" max="14093" width="16.42578125" style="114" customWidth="1"/>
    <col min="14094" max="14320" width="8.85546875" style="114"/>
    <col min="14321" max="14321" width="5.5703125" style="114" customWidth="1"/>
    <col min="14322" max="14322" width="54.42578125" style="114" customWidth="1"/>
    <col min="14323" max="14323" width="16.42578125" style="114" customWidth="1"/>
    <col min="14324" max="14329" width="17.5703125" style="114" customWidth="1"/>
    <col min="14330" max="14330" width="0" style="114" hidden="1" customWidth="1"/>
    <col min="14331" max="14331" width="17.5703125" style="114" bestFit="1" customWidth="1"/>
    <col min="14332" max="14336" width="0" style="114" hidden="1" customWidth="1"/>
    <col min="14337" max="14340" width="15.5703125" style="114" customWidth="1"/>
    <col min="14341" max="14341" width="15.140625" style="114" customWidth="1"/>
    <col min="14342" max="14344" width="14.140625" style="114" customWidth="1"/>
    <col min="14345" max="14345" width="16.42578125" style="114" customWidth="1"/>
    <col min="14346" max="14347" width="0" style="114" hidden="1" customWidth="1"/>
    <col min="14348" max="14349" width="16.42578125" style="114" customWidth="1"/>
    <col min="14350" max="14576" width="8.85546875" style="114"/>
    <col min="14577" max="14577" width="5.5703125" style="114" customWidth="1"/>
    <col min="14578" max="14578" width="54.42578125" style="114" customWidth="1"/>
    <col min="14579" max="14579" width="16.42578125" style="114" customWidth="1"/>
    <col min="14580" max="14585" width="17.5703125" style="114" customWidth="1"/>
    <col min="14586" max="14586" width="0" style="114" hidden="1" customWidth="1"/>
    <col min="14587" max="14587" width="17.5703125" style="114" bestFit="1" customWidth="1"/>
    <col min="14588" max="14592" width="0" style="114" hidden="1" customWidth="1"/>
    <col min="14593" max="14596" width="15.5703125" style="114" customWidth="1"/>
    <col min="14597" max="14597" width="15.140625" style="114" customWidth="1"/>
    <col min="14598" max="14600" width="14.140625" style="114" customWidth="1"/>
    <col min="14601" max="14601" width="16.42578125" style="114" customWidth="1"/>
    <col min="14602" max="14603" width="0" style="114" hidden="1" customWidth="1"/>
    <col min="14604" max="14605" width="16.42578125" style="114" customWidth="1"/>
    <col min="14606" max="14832" width="8.85546875" style="114"/>
    <col min="14833" max="14833" width="5.5703125" style="114" customWidth="1"/>
    <col min="14834" max="14834" width="54.42578125" style="114" customWidth="1"/>
    <col min="14835" max="14835" width="16.42578125" style="114" customWidth="1"/>
    <col min="14836" max="14841" width="17.5703125" style="114" customWidth="1"/>
    <col min="14842" max="14842" width="0" style="114" hidden="1" customWidth="1"/>
    <col min="14843" max="14843" width="17.5703125" style="114" bestFit="1" customWidth="1"/>
    <col min="14844" max="14848" width="0" style="114" hidden="1" customWidth="1"/>
    <col min="14849" max="14852" width="15.5703125" style="114" customWidth="1"/>
    <col min="14853" max="14853" width="15.140625" style="114" customWidth="1"/>
    <col min="14854" max="14856" width="14.140625" style="114" customWidth="1"/>
    <col min="14857" max="14857" width="16.42578125" style="114" customWidth="1"/>
    <col min="14858" max="14859" width="0" style="114" hidden="1" customWidth="1"/>
    <col min="14860" max="14861" width="16.42578125" style="114" customWidth="1"/>
    <col min="14862" max="15088" width="8.85546875" style="114"/>
    <col min="15089" max="15089" width="5.5703125" style="114" customWidth="1"/>
    <col min="15090" max="15090" width="54.42578125" style="114" customWidth="1"/>
    <col min="15091" max="15091" width="16.42578125" style="114" customWidth="1"/>
    <col min="15092" max="15097" width="17.5703125" style="114" customWidth="1"/>
    <col min="15098" max="15098" width="0" style="114" hidden="1" customWidth="1"/>
    <col min="15099" max="15099" width="17.5703125" style="114" bestFit="1" customWidth="1"/>
    <col min="15100" max="15104" width="0" style="114" hidden="1" customWidth="1"/>
    <col min="15105" max="15108" width="15.5703125" style="114" customWidth="1"/>
    <col min="15109" max="15109" width="15.140625" style="114" customWidth="1"/>
    <col min="15110" max="15112" width="14.140625" style="114" customWidth="1"/>
    <col min="15113" max="15113" width="16.42578125" style="114" customWidth="1"/>
    <col min="15114" max="15115" width="0" style="114" hidden="1" customWidth="1"/>
    <col min="15116" max="15117" width="16.42578125" style="114" customWidth="1"/>
    <col min="15118" max="15344" width="8.85546875" style="114"/>
    <col min="15345" max="15345" width="5.5703125" style="114" customWidth="1"/>
    <col min="15346" max="15346" width="54.42578125" style="114" customWidth="1"/>
    <col min="15347" max="15347" width="16.42578125" style="114" customWidth="1"/>
    <col min="15348" max="15353" width="17.5703125" style="114" customWidth="1"/>
    <col min="15354" max="15354" width="0" style="114" hidden="1" customWidth="1"/>
    <col min="15355" max="15355" width="17.5703125" style="114" bestFit="1" customWidth="1"/>
    <col min="15356" max="15360" width="0" style="114" hidden="1" customWidth="1"/>
    <col min="15361" max="15364" width="15.5703125" style="114" customWidth="1"/>
    <col min="15365" max="15365" width="15.140625" style="114" customWidth="1"/>
    <col min="15366" max="15368" width="14.140625" style="114" customWidth="1"/>
    <col min="15369" max="15369" width="16.42578125" style="114" customWidth="1"/>
    <col min="15370" max="15371" width="0" style="114" hidden="1" customWidth="1"/>
    <col min="15372" max="15373" width="16.42578125" style="114" customWidth="1"/>
    <col min="15374" max="15600" width="8.85546875" style="114"/>
    <col min="15601" max="15601" width="5.5703125" style="114" customWidth="1"/>
    <col min="15602" max="15602" width="54.42578125" style="114" customWidth="1"/>
    <col min="15603" max="15603" width="16.42578125" style="114" customWidth="1"/>
    <col min="15604" max="15609" width="17.5703125" style="114" customWidth="1"/>
    <col min="15610" max="15610" width="0" style="114" hidden="1" customWidth="1"/>
    <col min="15611" max="15611" width="17.5703125" style="114" bestFit="1" customWidth="1"/>
    <col min="15612" max="15616" width="0" style="114" hidden="1" customWidth="1"/>
    <col min="15617" max="15620" width="15.5703125" style="114" customWidth="1"/>
    <col min="15621" max="15621" width="15.140625" style="114" customWidth="1"/>
    <col min="15622" max="15624" width="14.140625" style="114" customWidth="1"/>
    <col min="15625" max="15625" width="16.42578125" style="114" customWidth="1"/>
    <col min="15626" max="15627" width="0" style="114" hidden="1" customWidth="1"/>
    <col min="15628" max="15629" width="16.42578125" style="114" customWidth="1"/>
    <col min="15630" max="15856" width="8.85546875" style="114"/>
    <col min="15857" max="15857" width="5.5703125" style="114" customWidth="1"/>
    <col min="15858" max="15858" width="54.42578125" style="114" customWidth="1"/>
    <col min="15859" max="15859" width="16.42578125" style="114" customWidth="1"/>
    <col min="15860" max="15865" width="17.5703125" style="114" customWidth="1"/>
    <col min="15866" max="15866" width="0" style="114" hidden="1" customWidth="1"/>
    <col min="15867" max="15867" width="17.5703125" style="114" bestFit="1" customWidth="1"/>
    <col min="15868" max="15872" width="0" style="114" hidden="1" customWidth="1"/>
    <col min="15873" max="15876" width="15.5703125" style="114" customWidth="1"/>
    <col min="15877" max="15877" width="15.140625" style="114" customWidth="1"/>
    <col min="15878" max="15880" width="14.140625" style="114" customWidth="1"/>
    <col min="15881" max="15881" width="16.42578125" style="114" customWidth="1"/>
    <col min="15882" max="15883" width="0" style="114" hidden="1" customWidth="1"/>
    <col min="15884" max="15885" width="16.42578125" style="114" customWidth="1"/>
    <col min="15886" max="16112" width="8.85546875" style="114"/>
    <col min="16113" max="16113" width="5.5703125" style="114" customWidth="1"/>
    <col min="16114" max="16114" width="54.42578125" style="114" customWidth="1"/>
    <col min="16115" max="16115" width="16.42578125" style="114" customWidth="1"/>
    <col min="16116" max="16121" width="17.5703125" style="114" customWidth="1"/>
    <col min="16122" max="16122" width="0" style="114" hidden="1" customWidth="1"/>
    <col min="16123" max="16123" width="17.5703125" style="114" bestFit="1" customWidth="1"/>
    <col min="16124" max="16128" width="0" style="114" hidden="1" customWidth="1"/>
    <col min="16129" max="16132" width="15.5703125" style="114" customWidth="1"/>
    <col min="16133" max="16133" width="15.140625" style="114" customWidth="1"/>
    <col min="16134" max="16136" width="14.140625" style="114" customWidth="1"/>
    <col min="16137" max="16137" width="16.42578125" style="114" customWidth="1"/>
    <col min="16138" max="16139" width="0" style="114" hidden="1" customWidth="1"/>
    <col min="16140" max="16141" width="16.42578125" style="114" customWidth="1"/>
    <col min="16142" max="16384" width="8.85546875" style="114"/>
  </cols>
  <sheetData>
    <row r="1" spans="1:21" x14ac:dyDescent="0.2">
      <c r="A1" s="243" t="s">
        <v>405</v>
      </c>
    </row>
    <row r="2" spans="1:21" x14ac:dyDescent="0.2">
      <c r="A2" s="243" t="s">
        <v>398</v>
      </c>
    </row>
    <row r="3" spans="1:21" ht="46.5" customHeight="1" x14ac:dyDescent="0.2">
      <c r="B3" s="115"/>
      <c r="C3" s="115"/>
      <c r="D3" s="230" t="s">
        <v>166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115"/>
      <c r="S3" s="115"/>
    </row>
    <row r="4" spans="1:21" ht="27" customHeight="1" x14ac:dyDescent="0.2">
      <c r="A4" s="115"/>
      <c r="B4" s="116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7"/>
      <c r="S4" s="115"/>
    </row>
    <row r="5" spans="1:21" ht="12.75" customHeight="1" x14ac:dyDescent="0.2">
      <c r="A5" s="231" t="s">
        <v>167</v>
      </c>
      <c r="B5" s="232"/>
      <c r="C5" s="118" t="s">
        <v>14</v>
      </c>
      <c r="D5" s="118" t="s">
        <v>168</v>
      </c>
      <c r="E5" s="118" t="s">
        <v>16</v>
      </c>
      <c r="F5" s="118" t="s">
        <v>169</v>
      </c>
      <c r="G5" s="118" t="s">
        <v>170</v>
      </c>
      <c r="H5" s="118" t="s">
        <v>171</v>
      </c>
      <c r="I5" s="118" t="s">
        <v>172</v>
      </c>
      <c r="J5" s="118" t="s">
        <v>173</v>
      </c>
      <c r="K5" s="118" t="s">
        <v>174</v>
      </c>
      <c r="L5" s="118" t="s">
        <v>175</v>
      </c>
      <c r="M5" s="118" t="s">
        <v>176</v>
      </c>
      <c r="N5" s="118" t="s">
        <v>177</v>
      </c>
      <c r="O5" s="118" t="s">
        <v>178</v>
      </c>
      <c r="P5" s="118" t="s">
        <v>168</v>
      </c>
      <c r="Q5" s="237" t="s">
        <v>20</v>
      </c>
      <c r="R5" s="227" t="s">
        <v>179</v>
      </c>
      <c r="S5" s="227" t="s">
        <v>180</v>
      </c>
    </row>
    <row r="6" spans="1:21" x14ac:dyDescent="0.2">
      <c r="A6" s="233"/>
      <c r="B6" s="234"/>
      <c r="C6" s="119">
        <v>2021</v>
      </c>
      <c r="D6" s="119">
        <v>2021</v>
      </c>
      <c r="E6" s="119">
        <v>2022</v>
      </c>
      <c r="F6" s="119">
        <v>2022</v>
      </c>
      <c r="G6" s="119">
        <v>2022</v>
      </c>
      <c r="H6" s="119">
        <v>2022</v>
      </c>
      <c r="I6" s="119">
        <v>2022</v>
      </c>
      <c r="J6" s="119">
        <v>2022</v>
      </c>
      <c r="K6" s="119">
        <v>2022</v>
      </c>
      <c r="L6" s="119">
        <v>2022</v>
      </c>
      <c r="M6" s="119">
        <v>2022</v>
      </c>
      <c r="N6" s="119">
        <v>2022</v>
      </c>
      <c r="O6" s="119">
        <v>2022</v>
      </c>
      <c r="P6" s="119">
        <v>2022</v>
      </c>
      <c r="Q6" s="237"/>
      <c r="R6" s="227"/>
      <c r="S6" s="227"/>
    </row>
    <row r="7" spans="1:21" x14ac:dyDescent="0.2">
      <c r="A7" s="235"/>
      <c r="B7" s="236"/>
      <c r="C7" s="118" t="s">
        <v>9</v>
      </c>
      <c r="D7" s="118" t="s">
        <v>9</v>
      </c>
      <c r="E7" s="118" t="s">
        <v>9</v>
      </c>
      <c r="F7" s="118" t="s">
        <v>9</v>
      </c>
      <c r="G7" s="118" t="s">
        <v>9</v>
      </c>
      <c r="H7" s="118" t="s">
        <v>9</v>
      </c>
      <c r="I7" s="118" t="s">
        <v>9</v>
      </c>
      <c r="J7" s="118" t="s">
        <v>9</v>
      </c>
      <c r="K7" s="118" t="s">
        <v>9</v>
      </c>
      <c r="L7" s="118" t="s">
        <v>9</v>
      </c>
      <c r="M7" s="118" t="s">
        <v>181</v>
      </c>
      <c r="N7" s="118" t="s">
        <v>181</v>
      </c>
      <c r="O7" s="118" t="s">
        <v>181</v>
      </c>
      <c r="P7" s="118" t="s">
        <v>181</v>
      </c>
      <c r="Q7" s="237"/>
      <c r="R7" s="227"/>
      <c r="S7" s="227"/>
    </row>
    <row r="8" spans="1:21" s="125" customFormat="1" ht="18.95" customHeight="1" x14ac:dyDescent="0.2">
      <c r="A8" s="228" t="s">
        <v>182</v>
      </c>
      <c r="B8" s="228"/>
      <c r="C8" s="120">
        <f>'Payroll detail $ by IO Actuals'!C152</f>
        <v>17517.670000000002</v>
      </c>
      <c r="D8" s="120">
        <f>'Payroll detail $ by IO Actuals'!D152</f>
        <v>22372.620000000003</v>
      </c>
      <c r="E8" s="120">
        <f>'Payroll detail $ by IO Actuals'!E152</f>
        <v>17478.169999999998</v>
      </c>
      <c r="F8" s="120">
        <f>'Payroll detail $ by IO Actuals'!F152</f>
        <v>26864.76</v>
      </c>
      <c r="G8" s="120">
        <f>'Payroll detail $ by IO Actuals'!G152</f>
        <v>45989.94</v>
      </c>
      <c r="H8" s="120">
        <f>'Payroll detail $ by IO Actuals'!H152</f>
        <v>55648.490000000005</v>
      </c>
      <c r="I8" s="120">
        <f>'Payroll detail $ by IO Actuals'!I152</f>
        <v>126567.63</v>
      </c>
      <c r="J8" s="120">
        <f>'Payroll detail $ by IO Actuals'!J152</f>
        <v>95017.25</v>
      </c>
      <c r="K8" s="120">
        <f>'Payroll detail $ by IO Actuals'!K152</f>
        <v>90533.520000000019</v>
      </c>
      <c r="L8" s="120">
        <f>'Payroll detail $ by IO Actuals'!L152</f>
        <v>91745.440000000017</v>
      </c>
      <c r="M8" s="120"/>
      <c r="N8" s="120"/>
      <c r="O8" s="120"/>
      <c r="P8" s="120"/>
      <c r="Q8" s="121">
        <f>SUM(C8:P8)</f>
        <v>589735.49000000011</v>
      </c>
      <c r="R8" s="122"/>
      <c r="S8" s="123"/>
      <c r="T8" s="124"/>
      <c r="U8" s="114"/>
    </row>
    <row r="9" spans="1:21" s="125" customFormat="1" ht="18.95" customHeight="1" x14ac:dyDescent="0.2">
      <c r="A9" s="238" t="s">
        <v>183</v>
      </c>
      <c r="B9" s="238"/>
      <c r="C9" s="126">
        <f>'Payroll detail $ by IO Actuals'!C153</f>
        <v>11177.48</v>
      </c>
      <c r="D9" s="126">
        <f>'Payroll detail $ by IO Actuals'!D153</f>
        <v>13990.58</v>
      </c>
      <c r="E9" s="126">
        <f>'Payroll detail $ by IO Actuals'!E153</f>
        <v>11828.999999999998</v>
      </c>
      <c r="F9" s="126">
        <f>'Payroll detail $ by IO Actuals'!F153</f>
        <v>17811.03</v>
      </c>
      <c r="G9" s="126">
        <f>'Payroll detail $ by IO Actuals'!G153</f>
        <v>28347.95</v>
      </c>
      <c r="H9" s="126">
        <f>'Payroll detail $ by IO Actuals'!H153</f>
        <v>34851.439999999995</v>
      </c>
      <c r="I9" s="126">
        <f>'Payroll detail $ by IO Actuals'!I153</f>
        <v>80624.66</v>
      </c>
      <c r="J9" s="126">
        <f>'Payroll detail $ by IO Actuals'!J153</f>
        <v>60526.78</v>
      </c>
      <c r="K9" s="126">
        <f>'Payroll detail $ by IO Actuals'!K153</f>
        <v>57574.720000000001</v>
      </c>
      <c r="L9" s="126">
        <f>'Payroll detail $ by IO Actuals'!L153</f>
        <v>57201.19</v>
      </c>
      <c r="M9" s="126"/>
      <c r="N9" s="126"/>
      <c r="O9" s="126"/>
      <c r="P9" s="126"/>
      <c r="Q9" s="127">
        <f>SUM(C9:P9)</f>
        <v>373934.83</v>
      </c>
      <c r="R9" s="128"/>
      <c r="S9" s="129"/>
      <c r="T9" s="124"/>
      <c r="U9" s="114"/>
    </row>
    <row r="10" spans="1:21" s="125" customFormat="1" ht="18.95" customHeight="1" x14ac:dyDescent="0.2">
      <c r="A10" s="130" t="s">
        <v>184</v>
      </c>
      <c r="B10" s="130"/>
      <c r="C10" s="131">
        <f>SUM(C8:C9)</f>
        <v>28695.15</v>
      </c>
      <c r="D10" s="131">
        <f t="shared" ref="D10:Q10" si="0">SUM(D8:D9)</f>
        <v>36363.200000000004</v>
      </c>
      <c r="E10" s="131">
        <f t="shared" si="0"/>
        <v>29307.17</v>
      </c>
      <c r="F10" s="131">
        <f t="shared" si="0"/>
        <v>44675.789999999994</v>
      </c>
      <c r="G10" s="131">
        <f t="shared" si="0"/>
        <v>74337.89</v>
      </c>
      <c r="H10" s="131">
        <f t="shared" si="0"/>
        <v>90499.93</v>
      </c>
      <c r="I10" s="131">
        <f t="shared" si="0"/>
        <v>207192.29</v>
      </c>
      <c r="J10" s="131">
        <f t="shared" si="0"/>
        <v>155544.03</v>
      </c>
      <c r="K10" s="131">
        <f t="shared" si="0"/>
        <v>148108.24000000002</v>
      </c>
      <c r="L10" s="131">
        <f t="shared" si="0"/>
        <v>148946.63</v>
      </c>
      <c r="M10" s="131">
        <f t="shared" si="0"/>
        <v>0</v>
      </c>
      <c r="N10" s="131"/>
      <c r="O10" s="131"/>
      <c r="P10" s="131"/>
      <c r="Q10" s="132">
        <f t="shared" si="0"/>
        <v>963670.32000000007</v>
      </c>
      <c r="R10" s="133">
        <v>1564980.95</v>
      </c>
      <c r="S10" s="134">
        <f>R10-Q10</f>
        <v>601310.62999999989</v>
      </c>
      <c r="T10" s="124"/>
      <c r="U10" s="114"/>
    </row>
    <row r="11" spans="1:21" s="125" customFormat="1" ht="18.95" customHeight="1" x14ac:dyDescent="0.2">
      <c r="B11" s="135" t="s">
        <v>185</v>
      </c>
      <c r="C11" s="136"/>
      <c r="D11" s="136"/>
      <c r="E11" s="136"/>
      <c r="F11" s="136"/>
      <c r="G11" s="136"/>
      <c r="H11" s="136"/>
      <c r="I11" s="136"/>
      <c r="J11" s="208"/>
      <c r="K11" s="136"/>
      <c r="L11" s="136"/>
      <c r="M11" s="136"/>
      <c r="N11" s="136"/>
      <c r="O11" s="136"/>
      <c r="P11" s="136"/>
      <c r="Q11" s="137">
        <f>SUM(C11:P11)</f>
        <v>0</v>
      </c>
      <c r="R11" s="138">
        <v>6600</v>
      </c>
      <c r="S11" s="139">
        <f>R11-Q11</f>
        <v>6600</v>
      </c>
      <c r="U11" s="114"/>
    </row>
    <row r="12" spans="1:21" s="125" customFormat="1" ht="18.95" customHeight="1" x14ac:dyDescent="0.2">
      <c r="B12" s="135" t="s">
        <v>186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>
        <v>1.0900000000000001</v>
      </c>
      <c r="M12" s="136"/>
      <c r="N12" s="136"/>
      <c r="O12" s="136"/>
      <c r="P12" s="136"/>
      <c r="Q12" s="137">
        <f t="shared" ref="Q12:Q16" si="1">SUM(C12:P12)</f>
        <v>1.0900000000000001</v>
      </c>
      <c r="R12" s="138">
        <v>3000</v>
      </c>
      <c r="S12" s="139">
        <f t="shared" ref="S12:S16" si="2">R12-Q12</f>
        <v>2998.91</v>
      </c>
      <c r="U12" s="114"/>
    </row>
    <row r="13" spans="1:21" s="125" customFormat="1" ht="18.95" customHeight="1" x14ac:dyDescent="0.2">
      <c r="B13" s="135" t="s">
        <v>187</v>
      </c>
      <c r="C13" s="136"/>
      <c r="D13" s="136"/>
      <c r="E13" s="136"/>
      <c r="F13" s="136"/>
      <c r="G13" s="136"/>
      <c r="H13" s="136"/>
      <c r="I13" s="136"/>
      <c r="J13" s="226"/>
      <c r="K13" s="136"/>
      <c r="L13" s="136"/>
      <c r="M13" s="136"/>
      <c r="N13" s="136"/>
      <c r="O13" s="136"/>
      <c r="P13" s="136"/>
      <c r="Q13" s="137">
        <f t="shared" si="1"/>
        <v>0</v>
      </c>
      <c r="R13" s="138">
        <v>2000</v>
      </c>
      <c r="S13" s="139">
        <f t="shared" si="2"/>
        <v>2000</v>
      </c>
      <c r="U13" s="114"/>
    </row>
    <row r="14" spans="1:21" s="125" customFormat="1" ht="18.95" customHeight="1" x14ac:dyDescent="0.2">
      <c r="B14" s="135" t="s">
        <v>188</v>
      </c>
      <c r="C14" s="136"/>
      <c r="D14" s="136"/>
      <c r="E14" s="136">
        <v>86.13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7">
        <f t="shared" si="1"/>
        <v>86.13</v>
      </c>
      <c r="R14" s="138">
        <v>3000</v>
      </c>
      <c r="S14" s="139">
        <f t="shared" si="2"/>
        <v>2913.87</v>
      </c>
      <c r="U14" s="114"/>
    </row>
    <row r="15" spans="1:21" s="125" customFormat="1" ht="18.95" customHeight="1" x14ac:dyDescent="0.2">
      <c r="B15" s="135" t="s">
        <v>189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7">
        <f t="shared" si="1"/>
        <v>0</v>
      </c>
      <c r="R15" s="138">
        <v>1000</v>
      </c>
      <c r="S15" s="139">
        <f t="shared" si="2"/>
        <v>1000</v>
      </c>
      <c r="U15" s="114"/>
    </row>
    <row r="16" spans="1:21" s="125" customFormat="1" ht="18.95" customHeight="1" x14ac:dyDescent="0.2">
      <c r="B16" s="135" t="s">
        <v>190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7">
        <f t="shared" si="1"/>
        <v>0</v>
      </c>
      <c r="R16" s="138"/>
      <c r="S16" s="139">
        <f t="shared" si="2"/>
        <v>0</v>
      </c>
      <c r="U16" s="114"/>
    </row>
    <row r="17" spans="1:21" s="125" customFormat="1" ht="18.95" customHeight="1" x14ac:dyDescent="0.2">
      <c r="A17" s="239" t="s">
        <v>191</v>
      </c>
      <c r="B17" s="239"/>
      <c r="C17" s="131">
        <f t="shared" ref="C17:Q17" si="3">SUM(C11:C16)</f>
        <v>0</v>
      </c>
      <c r="D17" s="131">
        <f t="shared" si="3"/>
        <v>0</v>
      </c>
      <c r="E17" s="131">
        <f t="shared" si="3"/>
        <v>86.13</v>
      </c>
      <c r="F17" s="131">
        <f t="shared" si="3"/>
        <v>0</v>
      </c>
      <c r="G17" s="131">
        <f t="shared" si="3"/>
        <v>0</v>
      </c>
      <c r="H17" s="131">
        <f t="shared" si="3"/>
        <v>0</v>
      </c>
      <c r="I17" s="131">
        <f t="shared" si="3"/>
        <v>0</v>
      </c>
      <c r="J17" s="131">
        <f t="shared" si="3"/>
        <v>0</v>
      </c>
      <c r="K17" s="131">
        <f t="shared" si="3"/>
        <v>0</v>
      </c>
      <c r="L17" s="131">
        <f t="shared" si="3"/>
        <v>1.0900000000000001</v>
      </c>
      <c r="M17" s="131">
        <f t="shared" si="3"/>
        <v>0</v>
      </c>
      <c r="N17" s="131">
        <f t="shared" si="3"/>
        <v>0</v>
      </c>
      <c r="O17" s="131">
        <f t="shared" si="3"/>
        <v>0</v>
      </c>
      <c r="P17" s="131">
        <f t="shared" si="3"/>
        <v>0</v>
      </c>
      <c r="Q17" s="132">
        <f t="shared" si="3"/>
        <v>87.22</v>
      </c>
      <c r="R17" s="133">
        <f>SUM(R11:R16)</f>
        <v>15600</v>
      </c>
      <c r="S17" s="134">
        <f>R17-Q17</f>
        <v>15512.78</v>
      </c>
      <c r="U17" s="114"/>
    </row>
    <row r="18" spans="1:21" s="142" customFormat="1" ht="18.95" customHeight="1" x14ac:dyDescent="0.2">
      <c r="A18" s="140" t="s">
        <v>192</v>
      </c>
      <c r="B18" s="140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32">
        <f>SUM(C18:P18)</f>
        <v>0</v>
      </c>
      <c r="R18" s="133">
        <v>2000</v>
      </c>
      <c r="S18" s="134">
        <f>R18-Q18</f>
        <v>2000</v>
      </c>
      <c r="U18" s="114"/>
    </row>
    <row r="19" spans="1:21" s="125" customFormat="1" ht="18.95" customHeight="1" x14ac:dyDescent="0.2">
      <c r="B19" s="136" t="s">
        <v>193</v>
      </c>
      <c r="C19" s="143"/>
      <c r="D19" s="143"/>
      <c r="E19" s="143"/>
      <c r="F19" s="143"/>
      <c r="G19" s="143"/>
      <c r="H19" s="143">
        <v>2360</v>
      </c>
      <c r="I19" s="143"/>
      <c r="J19" s="143">
        <v>6240</v>
      </c>
      <c r="K19" s="143"/>
      <c r="L19" s="143"/>
      <c r="M19" s="143"/>
      <c r="N19" s="143"/>
      <c r="O19" s="143"/>
      <c r="P19" s="143"/>
      <c r="Q19" s="144">
        <f>SUM(C19:P19)</f>
        <v>8600</v>
      </c>
      <c r="R19" s="145">
        <v>150000</v>
      </c>
      <c r="S19" s="146"/>
      <c r="U19" s="114"/>
    </row>
    <row r="20" spans="1:21" s="142" customFormat="1" ht="18.95" customHeight="1" x14ac:dyDescent="0.2">
      <c r="A20" s="147" t="s">
        <v>194</v>
      </c>
      <c r="B20" s="147"/>
      <c r="C20" s="148">
        <f t="shared" ref="C20:R20" si="4">SUM(C19:C19)</f>
        <v>0</v>
      </c>
      <c r="D20" s="148">
        <f t="shared" si="4"/>
        <v>0</v>
      </c>
      <c r="E20" s="148">
        <f t="shared" si="4"/>
        <v>0</v>
      </c>
      <c r="F20" s="148">
        <f t="shared" si="4"/>
        <v>0</v>
      </c>
      <c r="G20" s="148">
        <f t="shared" si="4"/>
        <v>0</v>
      </c>
      <c r="H20" s="148">
        <f t="shared" si="4"/>
        <v>2360</v>
      </c>
      <c r="I20" s="148">
        <f t="shared" si="4"/>
        <v>0</v>
      </c>
      <c r="J20" s="148">
        <f t="shared" si="4"/>
        <v>6240</v>
      </c>
      <c r="K20" s="148">
        <f t="shared" si="4"/>
        <v>0</v>
      </c>
      <c r="L20" s="148">
        <f t="shared" si="4"/>
        <v>0</v>
      </c>
      <c r="M20" s="148">
        <f t="shared" si="4"/>
        <v>0</v>
      </c>
      <c r="N20" s="148">
        <f t="shared" si="4"/>
        <v>0</v>
      </c>
      <c r="O20" s="148">
        <f t="shared" si="4"/>
        <v>0</v>
      </c>
      <c r="P20" s="148">
        <f t="shared" si="4"/>
        <v>0</v>
      </c>
      <c r="Q20" s="121">
        <f t="shared" si="4"/>
        <v>8600</v>
      </c>
      <c r="R20" s="149">
        <f t="shared" si="4"/>
        <v>150000</v>
      </c>
      <c r="S20" s="123">
        <f>R20-Q20</f>
        <v>141400</v>
      </c>
      <c r="U20" s="114"/>
    </row>
    <row r="21" spans="1:21" s="125" customFormat="1" ht="18.95" customHeight="1" x14ac:dyDescent="0.2">
      <c r="A21" s="135"/>
      <c r="B21" s="135" t="s">
        <v>195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37">
        <f>SUM(C21:P21)</f>
        <v>0</v>
      </c>
      <c r="R21" s="151"/>
      <c r="S21" s="152"/>
      <c r="U21" s="114"/>
    </row>
    <row r="22" spans="1:21" s="125" customFormat="1" ht="18.95" customHeight="1" x14ac:dyDescent="0.2">
      <c r="A22" s="135"/>
      <c r="B22" s="135" t="s">
        <v>196</v>
      </c>
      <c r="C22" s="150"/>
      <c r="D22" s="150"/>
      <c r="E22" s="150"/>
      <c r="F22" s="150"/>
      <c r="G22" s="150"/>
      <c r="H22" s="150"/>
      <c r="I22" s="150"/>
      <c r="J22" s="150">
        <f>346.22+763.95+113.76+50.09</f>
        <v>1274.02</v>
      </c>
      <c r="K22" s="150"/>
      <c r="L22" s="150"/>
      <c r="M22" s="150"/>
      <c r="N22" s="150"/>
      <c r="O22" s="150"/>
      <c r="P22" s="150"/>
      <c r="Q22" s="153">
        <f>SUM(C22:P22)</f>
        <v>1274.02</v>
      </c>
      <c r="R22" s="151"/>
      <c r="S22" s="152"/>
      <c r="U22" s="114"/>
    </row>
    <row r="23" spans="1:21" s="142" customFormat="1" ht="18.95" customHeight="1" x14ac:dyDescent="0.2">
      <c r="A23" s="147" t="s">
        <v>197</v>
      </c>
      <c r="B23" s="147"/>
      <c r="C23" s="148">
        <f>SUM(C21:C22)</f>
        <v>0</v>
      </c>
      <c r="D23" s="148">
        <f t="shared" ref="D23:P23" si="5">SUM(D21:D22)</f>
        <v>0</v>
      </c>
      <c r="E23" s="148">
        <f t="shared" si="5"/>
        <v>0</v>
      </c>
      <c r="F23" s="148">
        <f t="shared" si="5"/>
        <v>0</v>
      </c>
      <c r="G23" s="148">
        <f t="shared" si="5"/>
        <v>0</v>
      </c>
      <c r="H23" s="148">
        <f t="shared" si="5"/>
        <v>0</v>
      </c>
      <c r="I23" s="148">
        <f t="shared" si="5"/>
        <v>0</v>
      </c>
      <c r="J23" s="148">
        <f t="shared" si="5"/>
        <v>1274.02</v>
      </c>
      <c r="K23" s="148">
        <f t="shared" si="5"/>
        <v>0</v>
      </c>
      <c r="L23" s="148">
        <f t="shared" si="5"/>
        <v>0</v>
      </c>
      <c r="M23" s="148">
        <f t="shared" si="5"/>
        <v>0</v>
      </c>
      <c r="N23" s="148">
        <f t="shared" si="5"/>
        <v>0</v>
      </c>
      <c r="O23" s="148">
        <f t="shared" si="5"/>
        <v>0</v>
      </c>
      <c r="P23" s="148">
        <f t="shared" si="5"/>
        <v>0</v>
      </c>
      <c r="Q23" s="121">
        <f>SUM(Q21:Q22)</f>
        <v>1274.02</v>
      </c>
      <c r="R23" s="122"/>
      <c r="S23" s="123"/>
      <c r="U23" s="114"/>
    </row>
    <row r="24" spans="1:21" s="125" customFormat="1" ht="18.95" customHeight="1" x14ac:dyDescent="0.2">
      <c r="B24" s="135" t="s">
        <v>198</v>
      </c>
      <c r="C24" s="136">
        <v>998.4</v>
      </c>
      <c r="D24" s="136">
        <v>6864</v>
      </c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7">
        <f>SUM(C24:P24)</f>
        <v>7862.4</v>
      </c>
      <c r="R24" s="138"/>
      <c r="S24" s="139"/>
      <c r="U24" s="114"/>
    </row>
    <row r="25" spans="1:21" s="125" customFormat="1" ht="18.95" customHeight="1" x14ac:dyDescent="0.2">
      <c r="B25" s="135" t="s">
        <v>199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7">
        <f t="shared" ref="Q25:Q26" si="6">SUM(C25:P25)</f>
        <v>0</v>
      </c>
      <c r="R25" s="138"/>
      <c r="S25" s="139"/>
      <c r="U25" s="114"/>
    </row>
    <row r="26" spans="1:21" s="125" customFormat="1" ht="18.95" customHeight="1" x14ac:dyDescent="0.2">
      <c r="B26" s="135" t="s">
        <v>200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50"/>
      <c r="P26" s="150"/>
      <c r="Q26" s="137">
        <f t="shared" si="6"/>
        <v>0</v>
      </c>
      <c r="R26" s="138"/>
      <c r="S26" s="139"/>
      <c r="U26" s="114"/>
    </row>
    <row r="27" spans="1:21" s="142" customFormat="1" ht="18.95" customHeight="1" x14ac:dyDescent="0.2">
      <c r="A27" s="147" t="s">
        <v>201</v>
      </c>
      <c r="B27" s="147"/>
      <c r="C27" s="148">
        <f t="shared" ref="C27:R27" si="7">SUM(C24:C26)</f>
        <v>998.4</v>
      </c>
      <c r="D27" s="148">
        <f t="shared" si="7"/>
        <v>6864</v>
      </c>
      <c r="E27" s="148">
        <f t="shared" si="7"/>
        <v>0</v>
      </c>
      <c r="F27" s="148">
        <f t="shared" si="7"/>
        <v>0</v>
      </c>
      <c r="G27" s="148">
        <f t="shared" si="7"/>
        <v>0</v>
      </c>
      <c r="H27" s="148">
        <f t="shared" si="7"/>
        <v>0</v>
      </c>
      <c r="I27" s="148">
        <f t="shared" si="7"/>
        <v>0</v>
      </c>
      <c r="J27" s="148">
        <f t="shared" si="7"/>
        <v>0</v>
      </c>
      <c r="K27" s="148">
        <f t="shared" si="7"/>
        <v>0</v>
      </c>
      <c r="L27" s="148">
        <f t="shared" si="7"/>
        <v>0</v>
      </c>
      <c r="M27" s="148">
        <f t="shared" si="7"/>
        <v>0</v>
      </c>
      <c r="N27" s="148">
        <f t="shared" si="7"/>
        <v>0</v>
      </c>
      <c r="O27" s="148">
        <f t="shared" si="7"/>
        <v>0</v>
      </c>
      <c r="P27" s="148">
        <f t="shared" si="7"/>
        <v>0</v>
      </c>
      <c r="Q27" s="121">
        <f t="shared" si="7"/>
        <v>7862.4</v>
      </c>
      <c r="R27" s="122">
        <f t="shared" si="7"/>
        <v>0</v>
      </c>
      <c r="S27" s="123">
        <f>R27-Q27</f>
        <v>-7862.4</v>
      </c>
      <c r="U27" s="114"/>
    </row>
    <row r="28" spans="1:21" s="125" customFormat="1" ht="18.95" customHeight="1" x14ac:dyDescent="0.2">
      <c r="B28" s="135" t="s">
        <v>202</v>
      </c>
      <c r="C28" s="150"/>
      <c r="D28" s="150"/>
      <c r="E28" s="150">
        <v>237.5</v>
      </c>
      <c r="F28" s="150"/>
      <c r="G28" s="150">
        <v>3050</v>
      </c>
      <c r="H28" s="150"/>
      <c r="I28" s="150">
        <f>6387.5+8075+5506.25</f>
        <v>19968.75</v>
      </c>
      <c r="J28" s="150">
        <v>10948.75</v>
      </c>
      <c r="K28" s="150"/>
      <c r="L28" s="150">
        <f>475+2042.5</f>
        <v>2517.5</v>
      </c>
      <c r="M28" s="150"/>
      <c r="N28" s="136"/>
      <c r="O28" s="136"/>
      <c r="P28" s="136"/>
      <c r="Q28" s="137">
        <f>SUM(C28:P28)</f>
        <v>36722.5</v>
      </c>
      <c r="R28" s="138">
        <v>60000</v>
      </c>
      <c r="S28" s="154">
        <f>R28-Q28</f>
        <v>23277.5</v>
      </c>
      <c r="U28" s="114"/>
    </row>
    <row r="29" spans="1:21" s="125" customFormat="1" ht="18.95" customHeight="1" x14ac:dyDescent="0.2">
      <c r="B29" s="135" t="s">
        <v>203</v>
      </c>
      <c r="C29" s="126"/>
      <c r="D29" s="126"/>
      <c r="E29" s="126">
        <v>10570</v>
      </c>
      <c r="F29" s="126">
        <v>11792.5</v>
      </c>
      <c r="G29" s="126"/>
      <c r="H29" s="126">
        <v>14232.5</v>
      </c>
      <c r="I29" s="126">
        <v>19823.34</v>
      </c>
      <c r="J29" s="126">
        <v>2072.5</v>
      </c>
      <c r="K29" s="126">
        <v>1887.5</v>
      </c>
      <c r="L29" s="126">
        <f>260+6807.5</f>
        <v>7067.5</v>
      </c>
      <c r="M29" s="126"/>
      <c r="N29" s="155"/>
      <c r="O29" s="126"/>
      <c r="P29" s="126"/>
      <c r="Q29" s="153">
        <f>SUM(C29:P29)</f>
        <v>67445.84</v>
      </c>
      <c r="R29" s="156">
        <v>157862.39999999999</v>
      </c>
      <c r="S29" s="154">
        <f>R29-Q29</f>
        <v>90416.56</v>
      </c>
      <c r="U29" s="114"/>
    </row>
    <row r="30" spans="1:21" s="125" customFormat="1" ht="18.95" customHeight="1" x14ac:dyDescent="0.2">
      <c r="A30" s="147" t="s">
        <v>204</v>
      </c>
      <c r="B30" s="135"/>
      <c r="C30" s="157">
        <f t="shared" ref="C30:R30" si="8">SUM(C28:C29)</f>
        <v>0</v>
      </c>
      <c r="D30" s="157">
        <f t="shared" si="8"/>
        <v>0</v>
      </c>
      <c r="E30" s="157">
        <f t="shared" si="8"/>
        <v>10807.5</v>
      </c>
      <c r="F30" s="157">
        <f t="shared" si="8"/>
        <v>11792.5</v>
      </c>
      <c r="G30" s="157">
        <f t="shared" si="8"/>
        <v>3050</v>
      </c>
      <c r="H30" s="157">
        <f t="shared" si="8"/>
        <v>14232.5</v>
      </c>
      <c r="I30" s="157">
        <f t="shared" si="8"/>
        <v>39792.089999999997</v>
      </c>
      <c r="J30" s="157">
        <f t="shared" si="8"/>
        <v>13021.25</v>
      </c>
      <c r="K30" s="157">
        <f t="shared" si="8"/>
        <v>1887.5</v>
      </c>
      <c r="L30" s="157">
        <f t="shared" si="8"/>
        <v>9585</v>
      </c>
      <c r="M30" s="157">
        <f t="shared" si="8"/>
        <v>0</v>
      </c>
      <c r="N30" s="157">
        <f t="shared" si="8"/>
        <v>0</v>
      </c>
      <c r="O30" s="157">
        <f t="shared" si="8"/>
        <v>0</v>
      </c>
      <c r="P30" s="157">
        <f t="shared" si="8"/>
        <v>0</v>
      </c>
      <c r="Q30" s="158">
        <f t="shared" si="8"/>
        <v>104168.34</v>
      </c>
      <c r="R30" s="159">
        <f t="shared" si="8"/>
        <v>217862.39999999999</v>
      </c>
      <c r="S30" s="123">
        <f>R30-Q30</f>
        <v>113694.06</v>
      </c>
      <c r="U30" s="114"/>
    </row>
    <row r="31" spans="1:21" s="125" customFormat="1" ht="18.95" customHeight="1" x14ac:dyDescent="0.2">
      <c r="B31" s="135" t="s">
        <v>205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7">
        <f>SUM(C31:P31)</f>
        <v>0</v>
      </c>
      <c r="R31" s="138"/>
      <c r="S31" s="154"/>
      <c r="U31" s="114"/>
    </row>
    <row r="32" spans="1:21" s="125" customFormat="1" ht="18.95" customHeight="1" x14ac:dyDescent="0.2">
      <c r="B32" s="135" t="s">
        <v>206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53">
        <f>SUM(C32:P32)</f>
        <v>0</v>
      </c>
      <c r="R32" s="138"/>
      <c r="S32" s="154"/>
      <c r="U32" s="114"/>
    </row>
    <row r="33" spans="1:21" s="142" customFormat="1" ht="18.95" customHeight="1" x14ac:dyDescent="0.2">
      <c r="A33" s="147" t="s">
        <v>207</v>
      </c>
      <c r="B33" s="147"/>
      <c r="C33" s="148">
        <f t="shared" ref="C33:P33" si="9">SUM(C31:C32)</f>
        <v>0</v>
      </c>
      <c r="D33" s="148">
        <f t="shared" si="9"/>
        <v>0</v>
      </c>
      <c r="E33" s="148">
        <f t="shared" si="9"/>
        <v>0</v>
      </c>
      <c r="F33" s="148">
        <f t="shared" si="9"/>
        <v>0</v>
      </c>
      <c r="G33" s="148">
        <f t="shared" si="9"/>
        <v>0</v>
      </c>
      <c r="H33" s="148">
        <f t="shared" si="9"/>
        <v>0</v>
      </c>
      <c r="I33" s="148">
        <f t="shared" si="9"/>
        <v>0</v>
      </c>
      <c r="J33" s="148">
        <f t="shared" si="9"/>
        <v>0</v>
      </c>
      <c r="K33" s="148">
        <f t="shared" si="9"/>
        <v>0</v>
      </c>
      <c r="L33" s="148">
        <f t="shared" si="9"/>
        <v>0</v>
      </c>
      <c r="M33" s="148">
        <f t="shared" si="9"/>
        <v>0</v>
      </c>
      <c r="N33" s="148">
        <f t="shared" si="9"/>
        <v>0</v>
      </c>
      <c r="O33" s="148">
        <f t="shared" si="9"/>
        <v>0</v>
      </c>
      <c r="P33" s="148">
        <f t="shared" si="9"/>
        <v>0</v>
      </c>
      <c r="Q33" s="121">
        <f>SUM(Q31:Q32)</f>
        <v>0</v>
      </c>
      <c r="R33" s="122">
        <f>SUM(R31:R32)</f>
        <v>0</v>
      </c>
      <c r="S33" s="123">
        <f>R33-Q33</f>
        <v>0</v>
      </c>
      <c r="U33" s="114"/>
    </row>
    <row r="34" spans="1:21" s="125" customFormat="1" ht="18.95" customHeight="1" x14ac:dyDescent="0.2">
      <c r="B34" s="135" t="s">
        <v>208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37">
        <f>SUM(C34:P34)</f>
        <v>0</v>
      </c>
      <c r="R34" s="138"/>
      <c r="S34" s="154"/>
      <c r="U34" s="114"/>
    </row>
    <row r="35" spans="1:21" s="125" customFormat="1" ht="18.95" customHeight="1" x14ac:dyDescent="0.2">
      <c r="B35" s="135" t="s">
        <v>209</v>
      </c>
      <c r="C35" s="155"/>
      <c r="D35" s="15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53">
        <f>SUM(C35:P35)</f>
        <v>0</v>
      </c>
      <c r="R35" s="156"/>
      <c r="S35" s="160"/>
      <c r="U35" s="114"/>
    </row>
    <row r="36" spans="1:21" s="142" customFormat="1" ht="18.95" customHeight="1" x14ac:dyDescent="0.2">
      <c r="A36" s="147" t="s">
        <v>210</v>
      </c>
      <c r="B36" s="147"/>
      <c r="C36" s="161">
        <f t="shared" ref="C36:R36" si="10">SUM(C34:C35)</f>
        <v>0</v>
      </c>
      <c r="D36" s="161">
        <f t="shared" si="10"/>
        <v>0</v>
      </c>
      <c r="E36" s="161">
        <f t="shared" si="10"/>
        <v>0</v>
      </c>
      <c r="F36" s="161">
        <f t="shared" si="10"/>
        <v>0</v>
      </c>
      <c r="G36" s="161">
        <f t="shared" si="10"/>
        <v>0</v>
      </c>
      <c r="H36" s="161">
        <f t="shared" si="10"/>
        <v>0</v>
      </c>
      <c r="I36" s="161">
        <f t="shared" si="10"/>
        <v>0</v>
      </c>
      <c r="J36" s="161">
        <f t="shared" si="10"/>
        <v>0</v>
      </c>
      <c r="K36" s="161">
        <f t="shared" si="10"/>
        <v>0</v>
      </c>
      <c r="L36" s="161">
        <f t="shared" si="10"/>
        <v>0</v>
      </c>
      <c r="M36" s="161">
        <f t="shared" si="10"/>
        <v>0</v>
      </c>
      <c r="N36" s="161">
        <f t="shared" si="10"/>
        <v>0</v>
      </c>
      <c r="O36" s="161">
        <f t="shared" si="10"/>
        <v>0</v>
      </c>
      <c r="P36" s="161">
        <f t="shared" si="10"/>
        <v>0</v>
      </c>
      <c r="Q36" s="127">
        <f t="shared" si="10"/>
        <v>0</v>
      </c>
      <c r="R36" s="128">
        <f t="shared" si="10"/>
        <v>0</v>
      </c>
      <c r="S36" s="129"/>
      <c r="U36" s="114"/>
    </row>
    <row r="37" spans="1:21" s="142" customFormat="1" ht="18.95" customHeight="1" x14ac:dyDescent="0.2">
      <c r="A37" s="239" t="s">
        <v>211</v>
      </c>
      <c r="B37" s="239"/>
      <c r="C37" s="131">
        <f>SUM(C36,C33,C30,C27,C23,C20,C18)</f>
        <v>998.4</v>
      </c>
      <c r="D37" s="131">
        <f t="shared" ref="D37:P37" si="11">SUM(D36,D33,D30,D27,D23,D20,D18)</f>
        <v>6864</v>
      </c>
      <c r="E37" s="131">
        <f t="shared" si="11"/>
        <v>10807.5</v>
      </c>
      <c r="F37" s="131">
        <f t="shared" si="11"/>
        <v>11792.5</v>
      </c>
      <c r="G37" s="131">
        <f t="shared" si="11"/>
        <v>3050</v>
      </c>
      <c r="H37" s="131">
        <f t="shared" si="11"/>
        <v>16592.5</v>
      </c>
      <c r="I37" s="131">
        <f t="shared" si="11"/>
        <v>39792.089999999997</v>
      </c>
      <c r="J37" s="131">
        <f t="shared" si="11"/>
        <v>20535.27</v>
      </c>
      <c r="K37" s="131">
        <f t="shared" si="11"/>
        <v>1887.5</v>
      </c>
      <c r="L37" s="131">
        <f t="shared" si="11"/>
        <v>9585</v>
      </c>
      <c r="M37" s="131">
        <f t="shared" si="11"/>
        <v>0</v>
      </c>
      <c r="N37" s="131">
        <f t="shared" si="11"/>
        <v>0</v>
      </c>
      <c r="O37" s="131">
        <f t="shared" si="11"/>
        <v>0</v>
      </c>
      <c r="P37" s="131">
        <f t="shared" si="11"/>
        <v>0</v>
      </c>
      <c r="Q37" s="132">
        <f>SUM(C37:P37)</f>
        <v>121904.76</v>
      </c>
      <c r="R37" s="133">
        <f>SUM(R36,R33,R30,R27,R23,R20,R18)</f>
        <v>369862.40000000002</v>
      </c>
      <c r="S37" s="134">
        <f>R37-Q37</f>
        <v>247957.64</v>
      </c>
      <c r="U37" s="114"/>
    </row>
    <row r="38" spans="1:21" s="125" customFormat="1" ht="18.95" customHeight="1" x14ac:dyDescent="0.2">
      <c r="B38" s="135" t="s">
        <v>212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7">
        <f t="shared" ref="Q38:Q40" si="12">SUM(C38:P38)</f>
        <v>0</v>
      </c>
      <c r="R38" s="138">
        <v>600</v>
      </c>
      <c r="S38" s="139"/>
      <c r="U38" s="114"/>
    </row>
    <row r="39" spans="1:21" s="125" customFormat="1" ht="18.95" customHeight="1" x14ac:dyDescent="0.2">
      <c r="B39" s="135" t="s">
        <v>213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7">
        <f t="shared" si="12"/>
        <v>0</v>
      </c>
      <c r="R39" s="138"/>
      <c r="S39" s="139"/>
      <c r="U39" s="114"/>
    </row>
    <row r="40" spans="1:21" s="125" customFormat="1" ht="18.95" customHeight="1" x14ac:dyDescent="0.2">
      <c r="B40" s="135" t="s">
        <v>214</v>
      </c>
      <c r="C40" s="150"/>
      <c r="D40" s="150"/>
      <c r="E40" s="136"/>
      <c r="F40" s="136"/>
      <c r="G40" s="136"/>
      <c r="H40" s="136"/>
      <c r="I40" s="136"/>
      <c r="J40" s="136"/>
      <c r="K40" s="136">
        <v>850.11</v>
      </c>
      <c r="L40" s="136"/>
      <c r="M40" s="136"/>
      <c r="N40" s="150"/>
      <c r="O40" s="150"/>
      <c r="P40" s="150"/>
      <c r="Q40" s="137">
        <f t="shared" si="12"/>
        <v>850.11</v>
      </c>
      <c r="R40" s="138"/>
      <c r="S40" s="139"/>
      <c r="U40" s="114"/>
    </row>
    <row r="41" spans="1:21" s="125" customFormat="1" ht="18.95" customHeight="1" x14ac:dyDescent="0.2">
      <c r="B41" s="135" t="s">
        <v>215</v>
      </c>
      <c r="C41" s="136"/>
      <c r="D41" s="136">
        <v>73.06</v>
      </c>
      <c r="E41" s="136"/>
      <c r="F41" s="136"/>
      <c r="G41" s="136"/>
      <c r="H41" s="136"/>
      <c r="I41" s="136"/>
      <c r="J41" s="136"/>
      <c r="K41" s="136">
        <v>12.85</v>
      </c>
      <c r="L41" s="136"/>
      <c r="M41" s="136"/>
      <c r="N41" s="136"/>
      <c r="O41" s="136"/>
      <c r="P41" s="136"/>
      <c r="Q41" s="137">
        <f>SUM(C41:P41)</f>
        <v>85.91</v>
      </c>
      <c r="R41" s="138">
        <v>73.06</v>
      </c>
      <c r="S41" s="139"/>
      <c r="U41" s="114"/>
    </row>
    <row r="42" spans="1:21" s="125" customFormat="1" ht="18.95" customHeight="1" x14ac:dyDescent="0.2">
      <c r="B42" s="135" t="s">
        <v>216</v>
      </c>
      <c r="C42" s="136"/>
      <c r="D42" s="136"/>
      <c r="E42" s="136"/>
      <c r="F42" s="136"/>
      <c r="G42" s="136"/>
      <c r="H42" s="136"/>
      <c r="I42" s="136">
        <v>311.88</v>
      </c>
      <c r="J42" s="136"/>
      <c r="K42" s="136"/>
      <c r="L42" s="136"/>
      <c r="M42" s="136"/>
      <c r="N42" s="136"/>
      <c r="O42" s="136"/>
      <c r="P42" s="136"/>
      <c r="Q42" s="137">
        <f>SUM(C42:P42)</f>
        <v>311.88</v>
      </c>
      <c r="R42" s="138"/>
      <c r="S42" s="139"/>
      <c r="U42" s="114"/>
    </row>
    <row r="43" spans="1:21" s="125" customFormat="1" ht="18.95" customHeight="1" x14ac:dyDescent="0.2">
      <c r="B43" s="135" t="s">
        <v>217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27">
        <f>SUM(C43:P43)</f>
        <v>0</v>
      </c>
      <c r="R43" s="138"/>
      <c r="S43" s="139"/>
      <c r="U43" s="114"/>
    </row>
    <row r="44" spans="1:21" s="125" customFormat="1" ht="18.95" customHeight="1" x14ac:dyDescent="0.2">
      <c r="A44" s="239" t="s">
        <v>218</v>
      </c>
      <c r="B44" s="239"/>
      <c r="C44" s="131">
        <f t="shared" ref="C44:H44" si="13">SUM(C38:C43)</f>
        <v>0</v>
      </c>
      <c r="D44" s="131">
        <f t="shared" si="13"/>
        <v>73.06</v>
      </c>
      <c r="E44" s="131">
        <f t="shared" si="13"/>
        <v>0</v>
      </c>
      <c r="F44" s="131">
        <f t="shared" si="13"/>
        <v>0</v>
      </c>
      <c r="G44" s="131">
        <f t="shared" si="13"/>
        <v>0</v>
      </c>
      <c r="H44" s="131">
        <f t="shared" si="13"/>
        <v>0</v>
      </c>
      <c r="I44" s="131">
        <f>SUM(I38:I43)</f>
        <v>311.88</v>
      </c>
      <c r="J44" s="131">
        <f t="shared" ref="J44:O44" si="14">SUM(J38:J43)</f>
        <v>0</v>
      </c>
      <c r="K44" s="131">
        <f t="shared" si="14"/>
        <v>862.96</v>
      </c>
      <c r="L44" s="131">
        <f t="shared" si="14"/>
        <v>0</v>
      </c>
      <c r="M44" s="131">
        <f t="shared" si="14"/>
        <v>0</v>
      </c>
      <c r="N44" s="131">
        <f t="shared" si="14"/>
        <v>0</v>
      </c>
      <c r="O44" s="131">
        <f t="shared" si="14"/>
        <v>0</v>
      </c>
      <c r="P44" s="131">
        <f>SUM(P38:P43)</f>
        <v>0</v>
      </c>
      <c r="Q44" s="132">
        <f>SUM(Q38:Q43)</f>
        <v>1247.9000000000001</v>
      </c>
      <c r="R44" s="133">
        <f>SUM(R38:R43)</f>
        <v>673.06</v>
      </c>
      <c r="S44" s="134">
        <f>R44-Q44</f>
        <v>-574.84000000000015</v>
      </c>
      <c r="U44" s="114"/>
    </row>
    <row r="45" spans="1:21" s="125" customFormat="1" ht="18.95" customHeight="1" x14ac:dyDescent="0.2">
      <c r="B45" s="135" t="s">
        <v>219</v>
      </c>
      <c r="C45" s="136"/>
      <c r="D45" s="136"/>
      <c r="E45" s="136"/>
      <c r="F45" s="136"/>
      <c r="G45" s="136"/>
      <c r="H45" s="136"/>
      <c r="I45" s="136"/>
      <c r="J45" s="136"/>
      <c r="K45" s="162"/>
      <c r="L45" s="162"/>
      <c r="M45" s="163"/>
      <c r="N45" s="163"/>
      <c r="O45" s="136"/>
      <c r="P45" s="136"/>
      <c r="Q45" s="144">
        <f>SUM(C45:P45)</f>
        <v>0</v>
      </c>
      <c r="R45" s="138">
        <v>40000</v>
      </c>
      <c r="S45" s="139"/>
      <c r="U45" s="114"/>
    </row>
    <row r="46" spans="1:21" s="125" customFormat="1" ht="18.95" customHeight="1" x14ac:dyDescent="0.25">
      <c r="A46" s="239" t="s">
        <v>220</v>
      </c>
      <c r="B46" s="239"/>
      <c r="C46" s="131">
        <f t="shared" ref="C46:F46" si="15">C45</f>
        <v>0</v>
      </c>
      <c r="D46" s="131">
        <f t="shared" si="15"/>
        <v>0</v>
      </c>
      <c r="E46" s="131">
        <f t="shared" si="15"/>
        <v>0</v>
      </c>
      <c r="F46" s="131">
        <f t="shared" si="15"/>
        <v>0</v>
      </c>
      <c r="G46" s="131">
        <f>G45</f>
        <v>0</v>
      </c>
      <c r="H46" s="131">
        <f>H45</f>
        <v>0</v>
      </c>
      <c r="I46" s="131">
        <f>I45</f>
        <v>0</v>
      </c>
      <c r="J46" s="131">
        <f t="shared" ref="J46:O46" si="16">J45</f>
        <v>0</v>
      </c>
      <c r="K46" s="131">
        <f t="shared" si="16"/>
        <v>0</v>
      </c>
      <c r="L46" s="131">
        <f t="shared" si="16"/>
        <v>0</v>
      </c>
      <c r="M46" s="131">
        <f t="shared" si="16"/>
        <v>0</v>
      </c>
      <c r="N46" s="131">
        <f t="shared" si="16"/>
        <v>0</v>
      </c>
      <c r="O46" s="131">
        <f t="shared" si="16"/>
        <v>0</v>
      </c>
      <c r="P46" s="131"/>
      <c r="Q46" s="132">
        <f>SUM(Q45)</f>
        <v>0</v>
      </c>
      <c r="R46" s="133">
        <f>SUM(R45)</f>
        <v>40000</v>
      </c>
      <c r="S46" s="134">
        <f>R46-Q46</f>
        <v>40000</v>
      </c>
    </row>
    <row r="47" spans="1:21" s="167" customFormat="1" ht="22.5" customHeight="1" x14ac:dyDescent="0.25">
      <c r="A47" s="229" t="s">
        <v>221</v>
      </c>
      <c r="B47" s="229"/>
      <c r="C47" s="164">
        <f t="shared" ref="C47:P47" si="17">SUM(C46,C44,C37,C17,C9,C8)</f>
        <v>29693.550000000003</v>
      </c>
      <c r="D47" s="164">
        <f t="shared" si="17"/>
        <v>43300.26</v>
      </c>
      <c r="E47" s="164">
        <f t="shared" si="17"/>
        <v>40200.799999999996</v>
      </c>
      <c r="F47" s="164">
        <f t="shared" si="17"/>
        <v>56468.289999999994</v>
      </c>
      <c r="G47" s="164">
        <f t="shared" si="17"/>
        <v>77387.89</v>
      </c>
      <c r="H47" s="164">
        <f t="shared" si="17"/>
        <v>107092.43</v>
      </c>
      <c r="I47" s="164">
        <f t="shared" si="17"/>
        <v>247296.26</v>
      </c>
      <c r="J47" s="164">
        <f t="shared" si="17"/>
        <v>176079.3</v>
      </c>
      <c r="K47" s="164">
        <f t="shared" si="17"/>
        <v>150858.70000000001</v>
      </c>
      <c r="L47" s="164">
        <f t="shared" si="17"/>
        <v>158532.72000000003</v>
      </c>
      <c r="M47" s="164">
        <f t="shared" si="17"/>
        <v>0</v>
      </c>
      <c r="N47" s="164">
        <f t="shared" si="17"/>
        <v>0</v>
      </c>
      <c r="O47" s="164">
        <f t="shared" si="17"/>
        <v>0</v>
      </c>
      <c r="P47" s="164">
        <f t="shared" si="17"/>
        <v>0</v>
      </c>
      <c r="Q47" s="165">
        <f>SUM(C47:P47)</f>
        <v>1086910.2</v>
      </c>
      <c r="R47" s="166">
        <f>SUM(R46,R44,R37,R17,R10)</f>
        <v>1991116.41</v>
      </c>
      <c r="S47" s="166">
        <f>R47-Q47</f>
        <v>904206.21</v>
      </c>
    </row>
  </sheetData>
  <mergeCells count="12">
    <mergeCell ref="S5:S7"/>
    <mergeCell ref="A8:B8"/>
    <mergeCell ref="A47:B47"/>
    <mergeCell ref="D3:Q3"/>
    <mergeCell ref="A5:B7"/>
    <mergeCell ref="Q5:Q7"/>
    <mergeCell ref="R5:R7"/>
    <mergeCell ref="A9:B9"/>
    <mergeCell ref="A17:B17"/>
    <mergeCell ref="A37:B37"/>
    <mergeCell ref="A44:B44"/>
    <mergeCell ref="A46:B46"/>
  </mergeCells>
  <printOptions horizontalCentered="1" verticalCentered="1"/>
  <pageMargins left="0.25" right="0.25" top="0.25" bottom="0.25" header="0" footer="0"/>
  <pageSetup paperSize="17"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2F0A-4189-449A-8B87-4CA287FBDA57}">
  <sheetPr>
    <pageSetUpPr autoPageBreaks="0"/>
  </sheetPr>
  <dimension ref="A1:T29"/>
  <sheetViews>
    <sheetView showGridLines="0" workbookViewId="0">
      <pane xSplit="1" topLeftCell="B1" activePane="topRight" state="frozenSplit"/>
      <selection pane="topRight"/>
    </sheetView>
  </sheetViews>
  <sheetFormatPr defaultColWidth="9.140625" defaultRowHeight="11.25" x14ac:dyDescent="0.2"/>
  <cols>
    <col min="1" max="1" width="2.5703125" style="181" customWidth="1"/>
    <col min="2" max="2" width="1.140625" style="181" customWidth="1"/>
    <col min="3" max="3" width="7.5703125" style="181" customWidth="1"/>
    <col min="4" max="4" width="11" style="181" bestFit="1" customWidth="1"/>
    <col min="5" max="5" width="27" style="181" bestFit="1" customWidth="1"/>
    <col min="6" max="6" width="8.42578125" style="181" bestFit="1" customWidth="1"/>
    <col min="7" max="7" width="40.140625" style="181" bestFit="1" customWidth="1"/>
    <col min="8" max="8" width="11" style="181" bestFit="1" customWidth="1"/>
    <col min="9" max="9" width="36.5703125" style="181" bestFit="1" customWidth="1"/>
    <col min="10" max="10" width="10.5703125" style="181" bestFit="1" customWidth="1"/>
    <col min="11" max="11" width="9.140625" style="181" bestFit="1" customWidth="1"/>
    <col min="12" max="13" width="9" style="181" bestFit="1" customWidth="1"/>
    <col min="14" max="14" width="9.140625" style="181" bestFit="1" customWidth="1"/>
    <col min="15" max="19" width="10.140625" style="181" bestFit="1" customWidth="1"/>
    <col min="20" max="20" width="14.140625" style="181" bestFit="1" customWidth="1"/>
    <col min="21" max="21" width="9.140625" style="181" bestFit="1" customWidth="1"/>
    <col min="22" max="22" width="14.140625" style="181" bestFit="1" customWidth="1"/>
    <col min="23" max="26" width="10.42578125" style="181" bestFit="1" customWidth="1"/>
    <col min="27" max="27" width="13.42578125" style="181" bestFit="1" customWidth="1"/>
    <col min="28" max="16384" width="9.140625" style="181"/>
  </cols>
  <sheetData>
    <row r="1" spans="1:20" ht="12.75" x14ac:dyDescent="0.2">
      <c r="A1" s="243" t="s">
        <v>406</v>
      </c>
    </row>
    <row r="2" spans="1:20" ht="12.75" x14ac:dyDescent="0.2">
      <c r="A2" s="243" t="s">
        <v>398</v>
      </c>
    </row>
    <row r="4" spans="1:20" ht="12.75" x14ac:dyDescent="0.2">
      <c r="D4" s="182" t="s">
        <v>222</v>
      </c>
    </row>
    <row r="5" spans="1:20" ht="32.25" x14ac:dyDescent="0.2">
      <c r="D5" s="183" t="s">
        <v>223</v>
      </c>
      <c r="E5" s="183" t="s">
        <v>223</v>
      </c>
      <c r="F5" s="183" t="s">
        <v>223</v>
      </c>
      <c r="G5" s="183" t="s">
        <v>223</v>
      </c>
      <c r="H5" s="183" t="s">
        <v>223</v>
      </c>
      <c r="I5" s="183" t="s">
        <v>223</v>
      </c>
      <c r="J5" s="184" t="s">
        <v>224</v>
      </c>
      <c r="K5" s="185"/>
      <c r="L5" s="185"/>
      <c r="M5" s="185"/>
      <c r="N5" s="185"/>
      <c r="O5" s="185"/>
      <c r="P5" s="185"/>
      <c r="Q5" s="185"/>
      <c r="R5" s="185"/>
      <c r="S5" s="185"/>
      <c r="T5" s="185"/>
    </row>
    <row r="6" spans="1:20" x14ac:dyDescent="0.2">
      <c r="D6" s="183" t="s">
        <v>225</v>
      </c>
      <c r="E6" s="186"/>
      <c r="F6" s="183" t="s">
        <v>226</v>
      </c>
      <c r="G6" s="186"/>
      <c r="H6" s="183" t="s">
        <v>227</v>
      </c>
      <c r="I6" s="183" t="s">
        <v>228</v>
      </c>
      <c r="J6" s="187" t="s">
        <v>229</v>
      </c>
      <c r="K6" s="187" t="s">
        <v>230</v>
      </c>
      <c r="L6" s="187" t="s">
        <v>231</v>
      </c>
      <c r="M6" s="187" t="s">
        <v>232</v>
      </c>
      <c r="N6" s="187" t="s">
        <v>233</v>
      </c>
      <c r="O6" s="187" t="s">
        <v>234</v>
      </c>
      <c r="P6" s="187" t="s">
        <v>235</v>
      </c>
      <c r="Q6" s="187" t="s">
        <v>236</v>
      </c>
      <c r="R6" s="187" t="s">
        <v>237</v>
      </c>
      <c r="S6" s="187" t="s">
        <v>238</v>
      </c>
      <c r="T6" s="188" t="s">
        <v>239</v>
      </c>
    </row>
    <row r="7" spans="1:20" x14ac:dyDescent="0.2">
      <c r="C7" s="181" t="s">
        <v>240</v>
      </c>
      <c r="D7" s="187" t="s">
        <v>241</v>
      </c>
      <c r="E7" s="187" t="s">
        <v>242</v>
      </c>
      <c r="F7" s="187" t="s">
        <v>243</v>
      </c>
      <c r="G7" s="187" t="s">
        <v>244</v>
      </c>
      <c r="H7" s="187" t="s">
        <v>245</v>
      </c>
      <c r="I7" s="187" t="s">
        <v>246</v>
      </c>
      <c r="J7" s="189"/>
      <c r="K7" s="189"/>
      <c r="L7" s="190">
        <v>237.5</v>
      </c>
      <c r="M7" s="189"/>
      <c r="N7" s="190">
        <v>3050</v>
      </c>
      <c r="O7" s="189"/>
      <c r="P7" s="190">
        <v>19968.75</v>
      </c>
      <c r="Q7" s="190">
        <v>10948.75</v>
      </c>
      <c r="R7" s="189"/>
      <c r="S7" s="190">
        <v>2517.5</v>
      </c>
      <c r="T7" s="191">
        <v>36722.5</v>
      </c>
    </row>
    <row r="8" spans="1:20" x14ac:dyDescent="0.2">
      <c r="C8" s="181" t="s">
        <v>240</v>
      </c>
      <c r="D8" s="192"/>
      <c r="E8" s="192"/>
      <c r="F8" s="192"/>
      <c r="G8" s="192"/>
      <c r="H8" s="187" t="s">
        <v>247</v>
      </c>
      <c r="I8" s="187" t="s">
        <v>248</v>
      </c>
      <c r="J8" s="189"/>
      <c r="K8" s="189"/>
      <c r="L8" s="190">
        <v>10570</v>
      </c>
      <c r="M8" s="190">
        <v>11792.5</v>
      </c>
      <c r="N8" s="189"/>
      <c r="O8" s="190">
        <v>14232.5</v>
      </c>
      <c r="P8" s="190">
        <v>19823.34</v>
      </c>
      <c r="Q8" s="190">
        <v>2072.5</v>
      </c>
      <c r="R8" s="190">
        <v>1887.5</v>
      </c>
      <c r="S8" s="190">
        <v>7067.5</v>
      </c>
      <c r="T8" s="191">
        <v>67445.84</v>
      </c>
    </row>
    <row r="9" spans="1:20" x14ac:dyDescent="0.2">
      <c r="C9" s="181" t="s">
        <v>240</v>
      </c>
      <c r="D9" s="192"/>
      <c r="E9" s="192"/>
      <c r="F9" s="187" t="s">
        <v>249</v>
      </c>
      <c r="G9" s="187" t="s">
        <v>250</v>
      </c>
      <c r="H9" s="187" t="s">
        <v>251</v>
      </c>
      <c r="I9" s="187" t="s">
        <v>252</v>
      </c>
      <c r="J9" s="189"/>
      <c r="K9" s="189"/>
      <c r="L9" s="189"/>
      <c r="M9" s="189"/>
      <c r="N9" s="189"/>
      <c r="O9" s="189"/>
      <c r="P9" s="189"/>
      <c r="Q9" s="190">
        <v>346.22</v>
      </c>
      <c r="R9" s="189"/>
      <c r="S9" s="189"/>
      <c r="T9" s="191">
        <v>346.22</v>
      </c>
    </row>
    <row r="10" spans="1:20" x14ac:dyDescent="0.2">
      <c r="C10" s="181" t="s">
        <v>240</v>
      </c>
      <c r="D10" s="192"/>
      <c r="E10" s="192"/>
      <c r="F10" s="187" t="s">
        <v>253</v>
      </c>
      <c r="G10" s="187" t="s">
        <v>254</v>
      </c>
      <c r="H10" s="187" t="s">
        <v>251</v>
      </c>
      <c r="I10" s="187" t="s">
        <v>252</v>
      </c>
      <c r="J10" s="189"/>
      <c r="K10" s="189"/>
      <c r="L10" s="189"/>
      <c r="M10" s="189"/>
      <c r="N10" s="189"/>
      <c r="O10" s="189"/>
      <c r="P10" s="189"/>
      <c r="Q10" s="189"/>
      <c r="R10" s="189"/>
      <c r="S10" s="190">
        <v>1.0900000000000001</v>
      </c>
      <c r="T10" s="191">
        <v>1.0900000000000001</v>
      </c>
    </row>
    <row r="11" spans="1:20" x14ac:dyDescent="0.2">
      <c r="C11" s="181" t="s">
        <v>240</v>
      </c>
      <c r="D11" s="192"/>
      <c r="E11" s="192"/>
      <c r="F11" s="187" t="s">
        <v>255</v>
      </c>
      <c r="G11" s="187" t="s">
        <v>256</v>
      </c>
      <c r="H11" s="187" t="s">
        <v>251</v>
      </c>
      <c r="I11" s="187" t="s">
        <v>252</v>
      </c>
      <c r="J11" s="189"/>
      <c r="K11" s="189"/>
      <c r="L11" s="190">
        <v>86.13</v>
      </c>
      <c r="M11" s="189"/>
      <c r="N11" s="189"/>
      <c r="O11" s="189"/>
      <c r="P11" s="189"/>
      <c r="Q11" s="189"/>
      <c r="R11" s="189"/>
      <c r="S11" s="189"/>
      <c r="T11" s="191">
        <v>86.13</v>
      </c>
    </row>
    <row r="12" spans="1:20" x14ac:dyDescent="0.2">
      <c r="C12" s="181" t="s">
        <v>240</v>
      </c>
      <c r="D12" s="192"/>
      <c r="E12" s="192"/>
      <c r="F12" s="187" t="s">
        <v>257</v>
      </c>
      <c r="G12" s="187" t="s">
        <v>258</v>
      </c>
      <c r="H12" s="187" t="s">
        <v>251</v>
      </c>
      <c r="I12" s="187" t="s">
        <v>252</v>
      </c>
      <c r="J12" s="189"/>
      <c r="K12" s="189"/>
      <c r="L12" s="189"/>
      <c r="M12" s="189"/>
      <c r="N12" s="189"/>
      <c r="O12" s="190">
        <v>2360</v>
      </c>
      <c r="P12" s="189"/>
      <c r="Q12" s="190">
        <v>6240</v>
      </c>
      <c r="R12" s="189"/>
      <c r="S12" s="189"/>
      <c r="T12" s="191">
        <v>8600</v>
      </c>
    </row>
    <row r="13" spans="1:20" x14ac:dyDescent="0.2">
      <c r="C13" s="181" t="s">
        <v>240</v>
      </c>
      <c r="D13" s="192"/>
      <c r="E13" s="192"/>
      <c r="F13" s="187" t="s">
        <v>259</v>
      </c>
      <c r="G13" s="187" t="s">
        <v>260</v>
      </c>
      <c r="H13" s="187" t="s">
        <v>251</v>
      </c>
      <c r="I13" s="187" t="s">
        <v>252</v>
      </c>
      <c r="J13" s="190">
        <v>998.4</v>
      </c>
      <c r="K13" s="190">
        <v>6864</v>
      </c>
      <c r="L13" s="189"/>
      <c r="M13" s="189"/>
      <c r="N13" s="189"/>
      <c r="O13" s="189"/>
      <c r="P13" s="189"/>
      <c r="Q13" s="189"/>
      <c r="R13" s="189"/>
      <c r="S13" s="189"/>
      <c r="T13" s="191">
        <v>7862.4</v>
      </c>
    </row>
    <row r="14" spans="1:20" x14ac:dyDescent="0.2">
      <c r="C14" s="181" t="s">
        <v>240</v>
      </c>
      <c r="D14" s="192"/>
      <c r="E14" s="192"/>
      <c r="F14" s="187" t="s">
        <v>261</v>
      </c>
      <c r="G14" s="187" t="s">
        <v>262</v>
      </c>
      <c r="H14" s="187" t="s">
        <v>251</v>
      </c>
      <c r="I14" s="187" t="s">
        <v>252</v>
      </c>
      <c r="J14" s="189"/>
      <c r="K14" s="190">
        <v>73.06</v>
      </c>
      <c r="L14" s="189"/>
      <c r="M14" s="189"/>
      <c r="N14" s="189"/>
      <c r="O14" s="189"/>
      <c r="P14" s="189"/>
      <c r="Q14" s="189"/>
      <c r="R14" s="190">
        <v>862.96</v>
      </c>
      <c r="S14" s="189"/>
      <c r="T14" s="191">
        <v>936.02</v>
      </c>
    </row>
    <row r="15" spans="1:20" x14ac:dyDescent="0.2">
      <c r="C15" s="181" t="s">
        <v>240</v>
      </c>
      <c r="D15" s="192"/>
      <c r="E15" s="192"/>
      <c r="F15" s="187" t="s">
        <v>263</v>
      </c>
      <c r="G15" s="187" t="s">
        <v>264</v>
      </c>
      <c r="H15" s="187" t="s">
        <v>251</v>
      </c>
      <c r="I15" s="187" t="s">
        <v>252</v>
      </c>
      <c r="J15" s="189"/>
      <c r="K15" s="189"/>
      <c r="L15" s="189"/>
      <c r="M15" s="189"/>
      <c r="N15" s="189"/>
      <c r="O15" s="189"/>
      <c r="P15" s="189"/>
      <c r="Q15" s="190">
        <v>763.95</v>
      </c>
      <c r="R15" s="189"/>
      <c r="S15" s="189"/>
      <c r="T15" s="191">
        <v>763.95</v>
      </c>
    </row>
    <row r="16" spans="1:20" x14ac:dyDescent="0.2">
      <c r="C16" s="181" t="s">
        <v>240</v>
      </c>
      <c r="D16" s="192"/>
      <c r="E16" s="192"/>
      <c r="F16" s="187" t="s">
        <v>265</v>
      </c>
      <c r="G16" s="187" t="s">
        <v>266</v>
      </c>
      <c r="H16" s="187" t="s">
        <v>251</v>
      </c>
      <c r="I16" s="187" t="s">
        <v>252</v>
      </c>
      <c r="J16" s="189"/>
      <c r="K16" s="189"/>
      <c r="L16" s="189"/>
      <c r="M16" s="189"/>
      <c r="N16" s="189"/>
      <c r="O16" s="189"/>
      <c r="P16" s="189"/>
      <c r="Q16" s="190">
        <v>113.76</v>
      </c>
      <c r="R16" s="189"/>
      <c r="S16" s="189"/>
      <c r="T16" s="191">
        <v>113.76</v>
      </c>
    </row>
    <row r="17" spans="3:20" x14ac:dyDescent="0.2">
      <c r="C17" s="181" t="s">
        <v>240</v>
      </c>
      <c r="D17" s="192"/>
      <c r="E17" s="192"/>
      <c r="F17" s="187" t="s">
        <v>267</v>
      </c>
      <c r="G17" s="187" t="s">
        <v>268</v>
      </c>
      <c r="H17" s="187" t="s">
        <v>251</v>
      </c>
      <c r="I17" s="187" t="s">
        <v>252</v>
      </c>
      <c r="J17" s="189"/>
      <c r="K17" s="189"/>
      <c r="L17" s="189"/>
      <c r="M17" s="189"/>
      <c r="N17" s="189"/>
      <c r="O17" s="189"/>
      <c r="P17" s="189"/>
      <c r="Q17" s="190">
        <v>50.09</v>
      </c>
      <c r="R17" s="189"/>
      <c r="S17" s="189"/>
      <c r="T17" s="191">
        <v>50.09</v>
      </c>
    </row>
    <row r="18" spans="3:20" x14ac:dyDescent="0.2">
      <c r="C18" s="181" t="s">
        <v>240</v>
      </c>
      <c r="D18" s="192"/>
      <c r="E18" s="192"/>
      <c r="F18" s="187" t="s">
        <v>269</v>
      </c>
      <c r="G18" s="187" t="s">
        <v>270</v>
      </c>
      <c r="H18" s="187" t="s">
        <v>251</v>
      </c>
      <c r="I18" s="187" t="s">
        <v>252</v>
      </c>
      <c r="J18" s="190">
        <v>17517.669999999998</v>
      </c>
      <c r="K18" s="190">
        <v>22372.62</v>
      </c>
      <c r="L18" s="190">
        <v>17478.169999999998</v>
      </c>
      <c r="M18" s="190">
        <v>26864.76</v>
      </c>
      <c r="N18" s="190">
        <v>45989.94</v>
      </c>
      <c r="O18" s="190">
        <v>55648.49</v>
      </c>
      <c r="P18" s="190">
        <v>126567.63</v>
      </c>
      <c r="Q18" s="190">
        <v>95017.25</v>
      </c>
      <c r="R18" s="190">
        <v>90533.52</v>
      </c>
      <c r="S18" s="190">
        <v>91745.44</v>
      </c>
      <c r="T18" s="191">
        <v>589735.49</v>
      </c>
    </row>
    <row r="19" spans="3:20" x14ac:dyDescent="0.2">
      <c r="C19" s="181" t="s">
        <v>240</v>
      </c>
      <c r="D19" s="192"/>
      <c r="E19" s="192"/>
      <c r="F19" s="187" t="s">
        <v>271</v>
      </c>
      <c r="G19" s="187" t="s">
        <v>272</v>
      </c>
      <c r="H19" s="187" t="s">
        <v>251</v>
      </c>
      <c r="I19" s="187" t="s">
        <v>252</v>
      </c>
      <c r="J19" s="190">
        <v>1164.17</v>
      </c>
      <c r="K19" s="190">
        <v>1202.1199999999999</v>
      </c>
      <c r="L19" s="190">
        <v>1838.26</v>
      </c>
      <c r="M19" s="190">
        <v>3006.03</v>
      </c>
      <c r="N19" s="190">
        <v>3003.21</v>
      </c>
      <c r="O19" s="190">
        <v>4183.91</v>
      </c>
      <c r="P19" s="190">
        <v>9918.0300000000007</v>
      </c>
      <c r="Q19" s="190">
        <v>7445.7</v>
      </c>
      <c r="R19" s="190">
        <v>6998.48</v>
      </c>
      <c r="S19" s="190">
        <v>5947.9</v>
      </c>
      <c r="T19" s="191">
        <v>44707.81</v>
      </c>
    </row>
    <row r="20" spans="3:20" x14ac:dyDescent="0.2">
      <c r="C20" s="181" t="s">
        <v>240</v>
      </c>
      <c r="D20" s="192"/>
      <c r="E20" s="192"/>
      <c r="F20" s="187" t="s">
        <v>273</v>
      </c>
      <c r="G20" s="187" t="s">
        <v>274</v>
      </c>
      <c r="H20" s="187" t="s">
        <v>251</v>
      </c>
      <c r="I20" s="187" t="s">
        <v>252</v>
      </c>
      <c r="J20" s="190">
        <v>2632.91</v>
      </c>
      <c r="K20" s="190">
        <v>3362.6</v>
      </c>
      <c r="L20" s="190">
        <v>2626.97</v>
      </c>
      <c r="M20" s="190">
        <v>3825.55</v>
      </c>
      <c r="N20" s="190">
        <v>6548.97</v>
      </c>
      <c r="O20" s="190">
        <v>7924.35</v>
      </c>
      <c r="P20" s="190">
        <v>18023.23</v>
      </c>
      <c r="Q20" s="190">
        <v>13530.47</v>
      </c>
      <c r="R20" s="190">
        <v>12891.97</v>
      </c>
      <c r="S20" s="190">
        <v>13064.57</v>
      </c>
      <c r="T20" s="191">
        <v>84431.59</v>
      </c>
    </row>
    <row r="21" spans="3:20" x14ac:dyDescent="0.2">
      <c r="C21" s="181" t="s">
        <v>240</v>
      </c>
      <c r="D21" s="192"/>
      <c r="E21" s="192"/>
      <c r="F21" s="187" t="s">
        <v>275</v>
      </c>
      <c r="G21" s="187" t="s">
        <v>276</v>
      </c>
      <c r="H21" s="187" t="s">
        <v>251</v>
      </c>
      <c r="I21" s="187" t="s">
        <v>252</v>
      </c>
      <c r="J21" s="190">
        <v>1191.21</v>
      </c>
      <c r="K21" s="190">
        <v>1521.34</v>
      </c>
      <c r="L21" s="190">
        <v>1188.52</v>
      </c>
      <c r="M21" s="190">
        <v>1649.49</v>
      </c>
      <c r="N21" s="190">
        <v>2823.78</v>
      </c>
      <c r="O21" s="190">
        <v>3416.81</v>
      </c>
      <c r="P21" s="190">
        <v>7771.24</v>
      </c>
      <c r="Q21" s="190">
        <v>5834.07</v>
      </c>
      <c r="R21" s="190">
        <v>5558.74</v>
      </c>
      <c r="S21" s="190">
        <v>5633.16</v>
      </c>
      <c r="T21" s="191">
        <v>36588.36</v>
      </c>
    </row>
    <row r="22" spans="3:20" x14ac:dyDescent="0.2">
      <c r="C22" s="181" t="s">
        <v>240</v>
      </c>
      <c r="D22" s="192"/>
      <c r="E22" s="192"/>
      <c r="F22" s="187" t="s">
        <v>277</v>
      </c>
      <c r="G22" s="187" t="s">
        <v>278</v>
      </c>
      <c r="H22" s="187" t="s">
        <v>251</v>
      </c>
      <c r="I22" s="187" t="s">
        <v>252</v>
      </c>
      <c r="J22" s="190">
        <v>1407.07</v>
      </c>
      <c r="K22" s="190">
        <v>1797.04</v>
      </c>
      <c r="L22" s="190">
        <v>1403.9</v>
      </c>
      <c r="M22" s="190">
        <v>2151.65</v>
      </c>
      <c r="N22" s="190">
        <v>3683.42</v>
      </c>
      <c r="O22" s="190">
        <v>4457</v>
      </c>
      <c r="P22" s="190">
        <v>7812.76</v>
      </c>
      <c r="Q22" s="190">
        <v>5865.22</v>
      </c>
      <c r="R22" s="190">
        <v>5588.44</v>
      </c>
      <c r="S22" s="190">
        <v>5663.24</v>
      </c>
      <c r="T22" s="191">
        <v>39829.74</v>
      </c>
    </row>
    <row r="23" spans="3:20" x14ac:dyDescent="0.2">
      <c r="C23" s="181" t="s">
        <v>240</v>
      </c>
      <c r="D23" s="192"/>
      <c r="E23" s="192"/>
      <c r="F23" s="187" t="s">
        <v>279</v>
      </c>
      <c r="G23" s="187" t="s">
        <v>280</v>
      </c>
      <c r="H23" s="187" t="s">
        <v>251</v>
      </c>
      <c r="I23" s="187" t="s">
        <v>252</v>
      </c>
      <c r="J23" s="190">
        <v>2249.46</v>
      </c>
      <c r="K23" s="190">
        <v>2872.89</v>
      </c>
      <c r="L23" s="190">
        <v>2244.4</v>
      </c>
      <c r="M23" s="190">
        <v>3439.81</v>
      </c>
      <c r="N23" s="190">
        <v>5888.62</v>
      </c>
      <c r="O23" s="190">
        <v>7125.33</v>
      </c>
      <c r="P23" s="190">
        <v>16727.099999999999</v>
      </c>
      <c r="Q23" s="190">
        <v>12557.4</v>
      </c>
      <c r="R23" s="190">
        <v>11964.86</v>
      </c>
      <c r="S23" s="190">
        <v>12125.01</v>
      </c>
      <c r="T23" s="191">
        <v>77194.880000000005</v>
      </c>
    </row>
    <row r="24" spans="3:20" x14ac:dyDescent="0.2">
      <c r="C24" s="181" t="s">
        <v>240</v>
      </c>
      <c r="D24" s="192"/>
      <c r="E24" s="192"/>
      <c r="F24" s="187" t="s">
        <v>281</v>
      </c>
      <c r="G24" s="187" t="s">
        <v>282</v>
      </c>
      <c r="H24" s="187" t="s">
        <v>251</v>
      </c>
      <c r="I24" s="187" t="s">
        <v>252</v>
      </c>
      <c r="J24" s="190">
        <v>2464.7399999999998</v>
      </c>
      <c r="K24" s="190">
        <v>3147.83</v>
      </c>
      <c r="L24" s="190">
        <v>2459.1799999999998</v>
      </c>
      <c r="M24" s="190">
        <v>3779.88</v>
      </c>
      <c r="N24" s="190">
        <v>6470.79</v>
      </c>
      <c r="O24" s="190">
        <v>7829.75</v>
      </c>
      <c r="P24" s="190">
        <v>20554.599999999999</v>
      </c>
      <c r="Q24" s="190">
        <v>15430.81</v>
      </c>
      <c r="R24" s="190">
        <v>14702.65</v>
      </c>
      <c r="S24" s="190">
        <v>14899.47</v>
      </c>
      <c r="T24" s="191">
        <v>91739.7</v>
      </c>
    </row>
    <row r="25" spans="3:20" x14ac:dyDescent="0.2">
      <c r="C25" s="181" t="s">
        <v>240</v>
      </c>
      <c r="D25" s="192"/>
      <c r="E25" s="192"/>
      <c r="F25" s="187" t="s">
        <v>283</v>
      </c>
      <c r="G25" s="187" t="s">
        <v>284</v>
      </c>
      <c r="H25" s="187" t="s">
        <v>251</v>
      </c>
      <c r="I25" s="187" t="s">
        <v>252</v>
      </c>
      <c r="J25" s="190">
        <v>106.45</v>
      </c>
      <c r="K25" s="190">
        <v>135.97</v>
      </c>
      <c r="L25" s="190">
        <v>106.21</v>
      </c>
      <c r="M25" s="190">
        <v>162.79</v>
      </c>
      <c r="N25" s="190">
        <v>278.68</v>
      </c>
      <c r="O25" s="190">
        <v>337.21</v>
      </c>
      <c r="P25" s="190">
        <v>779.59</v>
      </c>
      <c r="Q25" s="190">
        <v>585.25</v>
      </c>
      <c r="R25" s="190">
        <v>557.63</v>
      </c>
      <c r="S25" s="190">
        <v>565.11</v>
      </c>
      <c r="T25" s="191">
        <v>3614.89</v>
      </c>
    </row>
    <row r="26" spans="3:20" x14ac:dyDescent="0.2">
      <c r="C26" s="181" t="s">
        <v>240</v>
      </c>
      <c r="D26" s="192"/>
      <c r="E26" s="192"/>
      <c r="F26" s="187" t="s">
        <v>285</v>
      </c>
      <c r="G26" s="187" t="s">
        <v>286</v>
      </c>
      <c r="H26" s="187" t="s">
        <v>251</v>
      </c>
      <c r="I26" s="187" t="s">
        <v>252</v>
      </c>
      <c r="J26" s="190">
        <v>3160.19</v>
      </c>
      <c r="K26" s="190">
        <v>4036.03</v>
      </c>
      <c r="L26" s="190">
        <v>3153.07</v>
      </c>
      <c r="M26" s="190">
        <v>4744.32</v>
      </c>
      <c r="N26" s="190">
        <v>8121.82</v>
      </c>
      <c r="O26" s="190">
        <v>9827.5300000000007</v>
      </c>
      <c r="P26" s="190">
        <v>22351.86</v>
      </c>
      <c r="Q26" s="190">
        <v>16780.04</v>
      </c>
      <c r="R26" s="190">
        <v>15988.23</v>
      </c>
      <c r="S26" s="190">
        <v>16202.23</v>
      </c>
      <c r="T26" s="191">
        <v>104365.32</v>
      </c>
    </row>
    <row r="27" spans="3:20" x14ac:dyDescent="0.2">
      <c r="C27" s="181" t="s">
        <v>240</v>
      </c>
      <c r="D27" s="192"/>
      <c r="E27" s="192"/>
      <c r="F27" s="187" t="s">
        <v>287</v>
      </c>
      <c r="G27" s="187" t="s">
        <v>288</v>
      </c>
      <c r="H27" s="187" t="s">
        <v>251</v>
      </c>
      <c r="I27" s="187" t="s">
        <v>252</v>
      </c>
      <c r="J27" s="190">
        <v>-3198.72</v>
      </c>
      <c r="K27" s="190">
        <v>-4085.24</v>
      </c>
      <c r="L27" s="190">
        <v>-3191.51</v>
      </c>
      <c r="M27" s="190">
        <v>-4948.49</v>
      </c>
      <c r="N27" s="190">
        <v>-8471.34</v>
      </c>
      <c r="O27" s="190">
        <v>-10250.450000000001</v>
      </c>
      <c r="P27" s="190">
        <v>-23313.75</v>
      </c>
      <c r="Q27" s="190">
        <v>-17502.18</v>
      </c>
      <c r="R27" s="190">
        <v>-16676.28</v>
      </c>
      <c r="S27" s="190">
        <v>-16899.5</v>
      </c>
      <c r="T27" s="191">
        <v>-108537.46</v>
      </c>
    </row>
    <row r="28" spans="3:20" x14ac:dyDescent="0.2">
      <c r="C28" s="181" t="s">
        <v>240</v>
      </c>
      <c r="D28" s="192"/>
      <c r="E28" s="192"/>
      <c r="F28" s="187" t="s">
        <v>289</v>
      </c>
      <c r="G28" s="187" t="s">
        <v>290</v>
      </c>
      <c r="H28" s="187" t="s">
        <v>251</v>
      </c>
      <c r="I28" s="187" t="s">
        <v>252</v>
      </c>
      <c r="J28" s="189"/>
      <c r="K28" s="189"/>
      <c r="L28" s="189"/>
      <c r="M28" s="189"/>
      <c r="N28" s="189"/>
      <c r="O28" s="189"/>
      <c r="P28" s="190">
        <v>311.88</v>
      </c>
      <c r="Q28" s="189"/>
      <c r="R28" s="189"/>
      <c r="S28" s="189"/>
      <c r="T28" s="191">
        <v>311.88</v>
      </c>
    </row>
    <row r="29" spans="3:20" x14ac:dyDescent="0.2">
      <c r="C29" s="181" t="s">
        <v>240</v>
      </c>
      <c r="D29" s="192"/>
      <c r="E29" s="192"/>
      <c r="F29" s="193" t="s">
        <v>291</v>
      </c>
      <c r="G29" s="194"/>
      <c r="H29" s="194"/>
      <c r="I29" s="195"/>
      <c r="J29" s="196">
        <v>29693.55</v>
      </c>
      <c r="K29" s="196">
        <v>43300.26</v>
      </c>
      <c r="L29" s="196">
        <v>40200.800000000003</v>
      </c>
      <c r="M29" s="196">
        <v>56468.29</v>
      </c>
      <c r="N29" s="196">
        <v>77387.89</v>
      </c>
      <c r="O29" s="196">
        <v>107092.43</v>
      </c>
      <c r="P29" s="196">
        <v>247296.26</v>
      </c>
      <c r="Q29" s="196">
        <v>176079.3</v>
      </c>
      <c r="R29" s="196">
        <v>150858.70000000001</v>
      </c>
      <c r="S29" s="196">
        <v>158532.72</v>
      </c>
      <c r="T29" s="197">
        <v>1086910.2</v>
      </c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5F902-A038-4F9C-890C-C0125227B8A9}">
  <dimension ref="A1:P155"/>
  <sheetViews>
    <sheetView workbookViewId="0"/>
  </sheetViews>
  <sheetFormatPr defaultColWidth="9.140625" defaultRowHeight="12.75" x14ac:dyDescent="0.2"/>
  <cols>
    <col min="1" max="1" width="11.5703125" style="173" bestFit="1" customWidth="1"/>
    <col min="2" max="2" width="29" style="173" bestFit="1" customWidth="1"/>
    <col min="3" max="16" width="9.85546875" style="173" customWidth="1"/>
    <col min="17" max="16384" width="9.140625" style="173"/>
  </cols>
  <sheetData>
    <row r="1" spans="1:16" x14ac:dyDescent="0.2">
      <c r="A1" s="243" t="s">
        <v>407</v>
      </c>
    </row>
    <row r="2" spans="1:16" x14ac:dyDescent="0.2">
      <c r="A2" s="243" t="s">
        <v>398</v>
      </c>
    </row>
    <row r="3" spans="1:16" x14ac:dyDescent="0.2">
      <c r="C3" s="173">
        <v>2021</v>
      </c>
      <c r="E3" s="173">
        <v>2022</v>
      </c>
    </row>
    <row r="4" spans="1:16" x14ac:dyDescent="0.2">
      <c r="C4" s="173" t="s">
        <v>14</v>
      </c>
      <c r="D4" s="173" t="s">
        <v>15</v>
      </c>
      <c r="E4" s="173" t="s">
        <v>16</v>
      </c>
      <c r="F4" s="173" t="s">
        <v>169</v>
      </c>
      <c r="G4" s="173" t="s">
        <v>292</v>
      </c>
      <c r="H4" s="173" t="s">
        <v>171</v>
      </c>
      <c r="I4" s="173" t="s">
        <v>172</v>
      </c>
      <c r="J4" s="173" t="s">
        <v>173</v>
      </c>
      <c r="K4" s="173" t="s">
        <v>293</v>
      </c>
      <c r="L4" s="173" t="s">
        <v>294</v>
      </c>
      <c r="M4" s="173" t="s">
        <v>12</v>
      </c>
      <c r="N4" s="173" t="s">
        <v>13</v>
      </c>
      <c r="O4" s="173" t="s">
        <v>14</v>
      </c>
      <c r="P4" s="173" t="s">
        <v>15</v>
      </c>
    </row>
    <row r="5" spans="1:16" ht="15" x14ac:dyDescent="0.25">
      <c r="C5" s="174"/>
      <c r="D5" s="174"/>
      <c r="E5" s="174"/>
      <c r="F5" s="174"/>
      <c r="G5" s="174"/>
      <c r="H5" s="174"/>
      <c r="I5" s="174"/>
    </row>
    <row r="6" spans="1:16" ht="15" x14ac:dyDescent="0.25">
      <c r="A6" s="173" t="s">
        <v>295</v>
      </c>
      <c r="B6" s="173" t="s">
        <v>270</v>
      </c>
      <c r="C6" s="174"/>
      <c r="D6" s="174"/>
      <c r="E6" s="174"/>
      <c r="F6" s="174"/>
      <c r="G6" s="174"/>
      <c r="H6" s="174"/>
      <c r="I6" s="174">
        <v>6378.08</v>
      </c>
      <c r="L6" s="173">
        <v>300.36</v>
      </c>
    </row>
    <row r="7" spans="1:16" ht="15" x14ac:dyDescent="0.25">
      <c r="A7" s="175" t="s">
        <v>296</v>
      </c>
      <c r="B7" s="173" t="s">
        <v>297</v>
      </c>
      <c r="C7" s="174"/>
      <c r="D7" s="174"/>
      <c r="E7" s="174"/>
      <c r="F7" s="174"/>
      <c r="G7" s="174"/>
      <c r="H7" s="174"/>
      <c r="I7" s="174">
        <v>499.8</v>
      </c>
      <c r="L7" s="173">
        <v>19.47</v>
      </c>
    </row>
    <row r="8" spans="1:16" ht="15" x14ac:dyDescent="0.25">
      <c r="B8" s="173" t="s">
        <v>274</v>
      </c>
      <c r="C8" s="174"/>
      <c r="D8" s="174"/>
      <c r="E8" s="174"/>
      <c r="F8" s="174"/>
      <c r="G8" s="174"/>
      <c r="H8" s="174"/>
      <c r="I8" s="174">
        <v>908.24</v>
      </c>
      <c r="L8" s="173">
        <v>42.77</v>
      </c>
    </row>
    <row r="9" spans="1:16" ht="15" x14ac:dyDescent="0.25">
      <c r="B9" s="173" t="s">
        <v>276</v>
      </c>
      <c r="C9" s="174"/>
      <c r="D9" s="174"/>
      <c r="E9" s="174"/>
      <c r="F9" s="174"/>
      <c r="G9" s="174"/>
      <c r="H9" s="174"/>
      <c r="I9" s="174">
        <v>391.61</v>
      </c>
      <c r="L9" s="173">
        <v>18.440000000000001</v>
      </c>
    </row>
    <row r="10" spans="1:16" ht="15" x14ac:dyDescent="0.25">
      <c r="B10" s="173" t="s">
        <v>298</v>
      </c>
      <c r="C10" s="174"/>
      <c r="D10" s="174"/>
      <c r="E10" s="174"/>
      <c r="F10" s="174"/>
      <c r="G10" s="174"/>
      <c r="H10" s="174"/>
      <c r="I10" s="174">
        <v>-1174.8399999999999</v>
      </c>
      <c r="L10" s="173">
        <v>-55.33</v>
      </c>
    </row>
    <row r="11" spans="1:16" ht="15" x14ac:dyDescent="0.25">
      <c r="B11" s="173" t="s">
        <v>278</v>
      </c>
      <c r="C11" s="174"/>
      <c r="D11" s="174"/>
      <c r="E11" s="174"/>
      <c r="F11" s="174"/>
      <c r="G11" s="174"/>
      <c r="H11" s="174"/>
      <c r="I11" s="174">
        <v>393.71</v>
      </c>
      <c r="L11" s="173">
        <v>18.54</v>
      </c>
    </row>
    <row r="12" spans="1:16" ht="15" x14ac:dyDescent="0.25">
      <c r="B12" s="173" t="s">
        <v>280</v>
      </c>
      <c r="C12" s="174"/>
      <c r="D12" s="174"/>
      <c r="E12" s="174"/>
      <c r="F12" s="174"/>
      <c r="G12" s="174"/>
      <c r="H12" s="174"/>
      <c r="I12" s="174">
        <v>842.92</v>
      </c>
      <c r="L12" s="173">
        <v>39.700000000000003</v>
      </c>
    </row>
    <row r="13" spans="1:16" ht="15" x14ac:dyDescent="0.25">
      <c r="B13" s="173" t="s">
        <v>282</v>
      </c>
      <c r="C13" s="174"/>
      <c r="D13" s="174"/>
      <c r="E13" s="174"/>
      <c r="F13" s="174"/>
      <c r="G13" s="174"/>
      <c r="H13" s="174"/>
      <c r="I13" s="174">
        <v>1035.8</v>
      </c>
      <c r="L13" s="173">
        <v>48.78</v>
      </c>
    </row>
    <row r="14" spans="1:16" ht="15" x14ac:dyDescent="0.25">
      <c r="B14" s="173" t="s">
        <v>284</v>
      </c>
      <c r="C14" s="174"/>
      <c r="D14" s="174"/>
      <c r="E14" s="174"/>
      <c r="F14" s="174"/>
      <c r="G14" s="174"/>
      <c r="H14" s="174"/>
      <c r="I14" s="174">
        <v>39.29</v>
      </c>
      <c r="L14" s="173">
        <v>1.85</v>
      </c>
    </row>
    <row r="15" spans="1:16" ht="15" x14ac:dyDescent="0.25">
      <c r="B15" s="173" t="s">
        <v>286</v>
      </c>
      <c r="C15" s="174"/>
      <c r="D15" s="174"/>
      <c r="E15" s="174"/>
      <c r="F15" s="174"/>
      <c r="G15" s="174"/>
      <c r="H15" s="174"/>
      <c r="I15" s="174">
        <v>1126.3699999999999</v>
      </c>
      <c r="L15" s="173">
        <v>53.04</v>
      </c>
    </row>
    <row r="16" spans="1:16" ht="15" x14ac:dyDescent="0.25">
      <c r="C16" s="176">
        <f>SUM(C6:C15)</f>
        <v>0</v>
      </c>
      <c r="D16" s="176">
        <f t="shared" ref="D16:P16" si="0">SUM(D6:D15)</f>
        <v>0</v>
      </c>
      <c r="E16" s="176">
        <f t="shared" si="0"/>
        <v>0</v>
      </c>
      <c r="F16" s="176">
        <f t="shared" si="0"/>
        <v>0</v>
      </c>
      <c r="G16" s="176">
        <f t="shared" si="0"/>
        <v>0</v>
      </c>
      <c r="H16" s="176">
        <f t="shared" si="0"/>
        <v>0</v>
      </c>
      <c r="I16" s="176">
        <f t="shared" si="0"/>
        <v>10440.98</v>
      </c>
      <c r="J16" s="176">
        <f t="shared" si="0"/>
        <v>0</v>
      </c>
      <c r="K16" s="176">
        <f t="shared" si="0"/>
        <v>0</v>
      </c>
      <c r="L16" s="176">
        <f t="shared" si="0"/>
        <v>487.62000000000006</v>
      </c>
      <c r="M16" s="176">
        <f t="shared" si="0"/>
        <v>0</v>
      </c>
      <c r="N16" s="176">
        <f t="shared" si="0"/>
        <v>0</v>
      </c>
      <c r="O16" s="176">
        <f t="shared" si="0"/>
        <v>0</v>
      </c>
      <c r="P16" s="176">
        <f t="shared" si="0"/>
        <v>0</v>
      </c>
    </row>
    <row r="17" spans="1:16" ht="15" x14ac:dyDescent="0.25">
      <c r="C17" s="174"/>
      <c r="D17" s="174"/>
      <c r="E17" s="174"/>
      <c r="F17" s="174"/>
      <c r="G17" s="174"/>
      <c r="H17" s="174"/>
      <c r="I17" s="174"/>
    </row>
    <row r="18" spans="1:16" ht="15" x14ac:dyDescent="0.25">
      <c r="A18" s="173" t="s">
        <v>70</v>
      </c>
      <c r="B18" s="173" t="s">
        <v>270</v>
      </c>
      <c r="C18" s="174">
        <v>2129.7800000000002</v>
      </c>
      <c r="D18" s="174">
        <v>978.7</v>
      </c>
      <c r="E18" s="174">
        <v>884.23</v>
      </c>
      <c r="F18" s="174">
        <v>9993.52</v>
      </c>
      <c r="G18" s="174">
        <v>26831.61</v>
      </c>
      <c r="H18" s="174">
        <v>31100.79</v>
      </c>
      <c r="I18" s="174">
        <v>42133.61</v>
      </c>
      <c r="J18" s="174">
        <v>53359.33</v>
      </c>
      <c r="K18" s="174">
        <v>27928.33</v>
      </c>
      <c r="L18" s="174">
        <v>47901.87</v>
      </c>
    </row>
    <row r="19" spans="1:16" ht="15" x14ac:dyDescent="0.25">
      <c r="A19" s="175" t="s">
        <v>299</v>
      </c>
      <c r="B19" s="173" t="s">
        <v>297</v>
      </c>
      <c r="C19" s="174">
        <v>141.54</v>
      </c>
      <c r="D19" s="174">
        <v>52.59</v>
      </c>
      <c r="E19" s="174">
        <v>93</v>
      </c>
      <c r="F19" s="174">
        <v>1118.22</v>
      </c>
      <c r="G19" s="174">
        <v>1752.14</v>
      </c>
      <c r="H19" s="174">
        <v>2338.3000000000002</v>
      </c>
      <c r="I19" s="174">
        <v>3301.66</v>
      </c>
      <c r="J19" s="174">
        <v>4181.32</v>
      </c>
      <c r="K19" s="174">
        <v>2158.9299999999998</v>
      </c>
      <c r="L19" s="174">
        <v>3105.51</v>
      </c>
    </row>
    <row r="20" spans="1:16" ht="15" x14ac:dyDescent="0.25">
      <c r="B20" s="173" t="s">
        <v>274</v>
      </c>
      <c r="C20" s="174">
        <v>320.11</v>
      </c>
      <c r="D20" s="174">
        <v>147.1</v>
      </c>
      <c r="E20" s="174">
        <v>132.9</v>
      </c>
      <c r="F20" s="174">
        <v>1423.08</v>
      </c>
      <c r="G20" s="174">
        <v>3820.82</v>
      </c>
      <c r="H20" s="174">
        <v>4428.75</v>
      </c>
      <c r="I20" s="174">
        <v>5999.83</v>
      </c>
      <c r="J20" s="174">
        <v>7598.37</v>
      </c>
      <c r="K20" s="174">
        <v>3976.99</v>
      </c>
      <c r="L20" s="174">
        <v>6821.23</v>
      </c>
    </row>
    <row r="21" spans="1:16" ht="15" x14ac:dyDescent="0.25">
      <c r="B21" s="173" t="s">
        <v>276</v>
      </c>
      <c r="C21" s="174">
        <v>144.83000000000001</v>
      </c>
      <c r="D21" s="174">
        <v>66.55</v>
      </c>
      <c r="E21" s="174">
        <v>60.13</v>
      </c>
      <c r="F21" s="174">
        <v>613.6</v>
      </c>
      <c r="G21" s="174">
        <v>1647.46</v>
      </c>
      <c r="H21" s="174">
        <v>1909.59</v>
      </c>
      <c r="I21" s="174">
        <v>2587</v>
      </c>
      <c r="J21" s="174">
        <v>3276.26</v>
      </c>
      <c r="K21" s="174">
        <v>1714.8</v>
      </c>
      <c r="L21" s="174">
        <v>2941.17</v>
      </c>
    </row>
    <row r="22" spans="1:16" ht="15" x14ac:dyDescent="0.25">
      <c r="B22" s="173" t="s">
        <v>298</v>
      </c>
      <c r="C22" s="174">
        <v>-388.9</v>
      </c>
      <c r="D22" s="174">
        <v>-178.71</v>
      </c>
      <c r="E22" s="174">
        <v>-161.46</v>
      </c>
      <c r="F22" s="174">
        <v>-1840.81</v>
      </c>
      <c r="G22" s="174">
        <v>-4942.38</v>
      </c>
      <c r="H22" s="174">
        <v>-5728.77</v>
      </c>
      <c r="I22" s="174">
        <v>-7761.01</v>
      </c>
      <c r="J22" s="174">
        <v>-9828.7900000000009</v>
      </c>
      <c r="K22" s="174">
        <v>-5144.3999999999996</v>
      </c>
      <c r="L22" s="174">
        <v>-8823.52</v>
      </c>
    </row>
    <row r="23" spans="1:16" ht="15" x14ac:dyDescent="0.25">
      <c r="B23" s="173" t="s">
        <v>278</v>
      </c>
      <c r="C23" s="174">
        <v>171.07</v>
      </c>
      <c r="D23" s="174">
        <v>78.61</v>
      </c>
      <c r="E23" s="174">
        <v>71.02</v>
      </c>
      <c r="F23" s="174">
        <v>800.4</v>
      </c>
      <c r="G23" s="174">
        <v>2148.9899999999998</v>
      </c>
      <c r="H23" s="174">
        <v>2490.92</v>
      </c>
      <c r="I23" s="174">
        <v>2600.8200000000002</v>
      </c>
      <c r="J23" s="174">
        <v>3293.76</v>
      </c>
      <c r="K23" s="174">
        <v>1723.96</v>
      </c>
      <c r="L23" s="174">
        <v>2956.88</v>
      </c>
    </row>
    <row r="24" spans="1:16" ht="15" x14ac:dyDescent="0.25">
      <c r="B24" s="173" t="s">
        <v>280</v>
      </c>
      <c r="C24" s="174">
        <v>273.49</v>
      </c>
      <c r="D24" s="174">
        <v>125.68</v>
      </c>
      <c r="E24" s="174">
        <v>113.55</v>
      </c>
      <c r="F24" s="174">
        <v>1279.5899999999999</v>
      </c>
      <c r="G24" s="174">
        <v>3435.56</v>
      </c>
      <c r="H24" s="174">
        <v>3982.19</v>
      </c>
      <c r="I24" s="174">
        <v>5568.35</v>
      </c>
      <c r="J24" s="174">
        <v>7051.93</v>
      </c>
      <c r="K24" s="174">
        <v>3690.99</v>
      </c>
      <c r="L24" s="174">
        <v>6330.68</v>
      </c>
    </row>
    <row r="25" spans="1:16" ht="15" x14ac:dyDescent="0.25">
      <c r="B25" s="173" t="s">
        <v>282</v>
      </c>
      <c r="C25" s="174">
        <v>299.66000000000003</v>
      </c>
      <c r="D25" s="174">
        <v>137.69999999999999</v>
      </c>
      <c r="E25" s="174">
        <v>124.41</v>
      </c>
      <c r="F25" s="174">
        <v>1406.09</v>
      </c>
      <c r="G25" s="174">
        <v>3775.21</v>
      </c>
      <c r="H25" s="174">
        <v>4375.88</v>
      </c>
      <c r="I25" s="174">
        <v>6842.5</v>
      </c>
      <c r="J25" s="174">
        <v>8665.56</v>
      </c>
      <c r="K25" s="174">
        <v>4535.5600000000004</v>
      </c>
      <c r="L25" s="174">
        <v>7779.26</v>
      </c>
    </row>
    <row r="26" spans="1:16" ht="15" x14ac:dyDescent="0.25">
      <c r="B26" s="173" t="s">
        <v>284</v>
      </c>
      <c r="C26" s="174">
        <v>12.94</v>
      </c>
      <c r="D26" s="174">
        <v>5.95</v>
      </c>
      <c r="E26" s="174">
        <v>5.37</v>
      </c>
      <c r="F26" s="174">
        <v>60.56</v>
      </c>
      <c r="G26" s="174">
        <v>162.59</v>
      </c>
      <c r="H26" s="174">
        <v>188.46</v>
      </c>
      <c r="I26" s="174">
        <v>259.52</v>
      </c>
      <c r="J26" s="174">
        <v>328.66</v>
      </c>
      <c r="K26" s="174">
        <v>172.02</v>
      </c>
      <c r="L26" s="174">
        <v>295.05</v>
      </c>
    </row>
    <row r="27" spans="1:16" ht="15" x14ac:dyDescent="0.25">
      <c r="B27" s="173" t="s">
        <v>286</v>
      </c>
      <c r="C27" s="174">
        <v>384.21</v>
      </c>
      <c r="D27" s="174">
        <v>176.56</v>
      </c>
      <c r="E27" s="174">
        <v>159.52000000000001</v>
      </c>
      <c r="F27" s="174">
        <v>1764.86</v>
      </c>
      <c r="G27" s="174">
        <v>4738.46</v>
      </c>
      <c r="H27" s="174">
        <v>5492.4</v>
      </c>
      <c r="I27" s="174">
        <v>7440.8</v>
      </c>
      <c r="J27" s="174">
        <v>9423.26</v>
      </c>
      <c r="K27" s="174">
        <v>4932.1400000000003</v>
      </c>
      <c r="L27" s="174">
        <v>8459.4699999999993</v>
      </c>
    </row>
    <row r="28" spans="1:16" ht="15" x14ac:dyDescent="0.25">
      <c r="C28" s="176">
        <f>SUM(C18:C27)</f>
        <v>3488.73</v>
      </c>
      <c r="D28" s="176">
        <f t="shared" ref="D28:P28" si="1">SUM(D18:D27)</f>
        <v>1590.7299999999998</v>
      </c>
      <c r="E28" s="176">
        <f t="shared" si="1"/>
        <v>1482.67</v>
      </c>
      <c r="F28" s="176">
        <f t="shared" si="1"/>
        <v>16619.11</v>
      </c>
      <c r="G28" s="176">
        <f t="shared" si="1"/>
        <v>43370.459999999992</v>
      </c>
      <c r="H28" s="176">
        <f t="shared" si="1"/>
        <v>50578.51</v>
      </c>
      <c r="I28" s="176">
        <f t="shared" si="1"/>
        <v>68973.08</v>
      </c>
      <c r="J28" s="176">
        <f t="shared" si="1"/>
        <v>87349.659999999989</v>
      </c>
      <c r="K28" s="176">
        <f t="shared" si="1"/>
        <v>45689.319999999992</v>
      </c>
      <c r="L28" s="176">
        <f t="shared" si="1"/>
        <v>77767.599999999991</v>
      </c>
      <c r="M28" s="176">
        <f t="shared" si="1"/>
        <v>0</v>
      </c>
      <c r="N28" s="176">
        <f t="shared" si="1"/>
        <v>0</v>
      </c>
      <c r="O28" s="176">
        <f t="shared" si="1"/>
        <v>0</v>
      </c>
      <c r="P28" s="176">
        <f t="shared" si="1"/>
        <v>0</v>
      </c>
    </row>
    <row r="29" spans="1:16" ht="15" x14ac:dyDescent="0.25">
      <c r="C29" s="174"/>
      <c r="D29" s="174"/>
      <c r="E29" s="174"/>
      <c r="F29" s="174"/>
      <c r="G29" s="174"/>
      <c r="H29" s="174"/>
      <c r="I29" s="174"/>
    </row>
    <row r="30" spans="1:16" ht="15" x14ac:dyDescent="0.25">
      <c r="A30" s="173" t="s">
        <v>88</v>
      </c>
      <c r="B30" s="173" t="s">
        <v>270</v>
      </c>
      <c r="C30" s="174">
        <v>440</v>
      </c>
      <c r="D30" s="174">
        <v>5534.75</v>
      </c>
      <c r="E30" s="174">
        <v>3196.6</v>
      </c>
      <c r="F30" s="174">
        <v>1017.1</v>
      </c>
      <c r="G30" s="174">
        <v>1089.75</v>
      </c>
      <c r="H30" s="174">
        <v>9135.51</v>
      </c>
      <c r="I30" s="174">
        <v>29045.5</v>
      </c>
      <c r="J30" s="174">
        <v>1604.16</v>
      </c>
      <c r="K30" s="174">
        <v>3234.4</v>
      </c>
      <c r="L30" s="174">
        <v>7422.16</v>
      </c>
    </row>
    <row r="31" spans="1:16" ht="15" x14ac:dyDescent="0.25">
      <c r="A31" s="175" t="s">
        <v>300</v>
      </c>
      <c r="B31" s="173" t="s">
        <v>297</v>
      </c>
      <c r="C31" s="174">
        <v>29.24</v>
      </c>
      <c r="D31" s="174">
        <v>297.39</v>
      </c>
      <c r="E31" s="174">
        <v>336.2</v>
      </c>
      <c r="F31" s="174">
        <v>113.81</v>
      </c>
      <c r="G31" s="174">
        <v>71.16</v>
      </c>
      <c r="H31" s="174">
        <v>686.85</v>
      </c>
      <c r="I31" s="174">
        <v>2276.0500000000002</v>
      </c>
      <c r="J31" s="174">
        <v>125.7</v>
      </c>
      <c r="K31" s="174">
        <v>250.03</v>
      </c>
      <c r="L31" s="174">
        <v>481.18</v>
      </c>
    </row>
    <row r="32" spans="1:16" ht="15" x14ac:dyDescent="0.25">
      <c r="B32" s="173" t="s">
        <v>274</v>
      </c>
      <c r="C32" s="174">
        <v>66.13</v>
      </c>
      <c r="D32" s="174">
        <v>831.87</v>
      </c>
      <c r="E32" s="174">
        <v>480.45</v>
      </c>
      <c r="F32" s="174">
        <v>144.84</v>
      </c>
      <c r="G32" s="174">
        <v>155.18</v>
      </c>
      <c r="H32" s="174">
        <v>1300.9000000000001</v>
      </c>
      <c r="I32" s="174">
        <v>4136.08</v>
      </c>
      <c r="J32" s="174">
        <v>228.43</v>
      </c>
      <c r="K32" s="174">
        <v>460.58</v>
      </c>
      <c r="L32" s="174">
        <v>1056.92</v>
      </c>
    </row>
    <row r="33" spans="1:16" ht="15" x14ac:dyDescent="0.25">
      <c r="B33" s="173" t="s">
        <v>276</v>
      </c>
      <c r="C33" s="174">
        <v>29.92</v>
      </c>
      <c r="D33" s="174">
        <v>376.36</v>
      </c>
      <c r="E33" s="174">
        <v>217.37</v>
      </c>
      <c r="F33" s="174">
        <v>62.45</v>
      </c>
      <c r="G33" s="174">
        <v>66.91</v>
      </c>
      <c r="H33" s="174">
        <v>560.91999999999996</v>
      </c>
      <c r="I33" s="174">
        <v>1783.39</v>
      </c>
      <c r="J33" s="174">
        <v>98.5</v>
      </c>
      <c r="K33" s="174">
        <v>198.59</v>
      </c>
      <c r="L33" s="174">
        <v>455.72</v>
      </c>
    </row>
    <row r="34" spans="1:16" ht="15" x14ac:dyDescent="0.25">
      <c r="B34" s="173" t="s">
        <v>298</v>
      </c>
      <c r="C34" s="174">
        <v>-80.34</v>
      </c>
      <c r="D34" s="174">
        <v>-1010.65</v>
      </c>
      <c r="E34" s="174">
        <v>-583.70000000000005</v>
      </c>
      <c r="F34" s="174">
        <v>-187.35</v>
      </c>
      <c r="G34" s="174">
        <v>-200.73</v>
      </c>
      <c r="H34" s="174">
        <v>-1682.76</v>
      </c>
      <c r="I34" s="174">
        <v>-5350.18</v>
      </c>
      <c r="J34" s="174">
        <v>-295.49</v>
      </c>
      <c r="K34" s="174">
        <v>-595.78</v>
      </c>
      <c r="L34" s="174">
        <v>-1367.16</v>
      </c>
    </row>
    <row r="35" spans="1:16" ht="15" x14ac:dyDescent="0.25">
      <c r="B35" s="173" t="s">
        <v>278</v>
      </c>
      <c r="C35" s="174">
        <v>35.340000000000003</v>
      </c>
      <c r="D35" s="174">
        <v>444.57</v>
      </c>
      <c r="E35" s="174">
        <v>256.76</v>
      </c>
      <c r="F35" s="174">
        <v>81.459999999999994</v>
      </c>
      <c r="G35" s="174">
        <v>87.28</v>
      </c>
      <c r="H35" s="174">
        <v>731.68</v>
      </c>
      <c r="I35" s="174">
        <v>1792.92</v>
      </c>
      <c r="J35" s="174">
        <v>99.02</v>
      </c>
      <c r="K35" s="174">
        <v>199.65</v>
      </c>
      <c r="L35" s="174">
        <v>458.15</v>
      </c>
    </row>
    <row r="36" spans="1:16" ht="15" x14ac:dyDescent="0.25">
      <c r="B36" s="173" t="s">
        <v>280</v>
      </c>
      <c r="C36" s="174">
        <v>56.5</v>
      </c>
      <c r="D36" s="174">
        <v>710.72</v>
      </c>
      <c r="E36" s="174">
        <v>410.48</v>
      </c>
      <c r="F36" s="174">
        <v>130.22999999999999</v>
      </c>
      <c r="G36" s="174">
        <v>139.53</v>
      </c>
      <c r="H36" s="174">
        <v>1169.73</v>
      </c>
      <c r="I36" s="174">
        <v>3838.63</v>
      </c>
      <c r="J36" s="174">
        <v>212</v>
      </c>
      <c r="K36" s="174">
        <v>427.46</v>
      </c>
      <c r="L36" s="174">
        <v>980.91</v>
      </c>
    </row>
    <row r="37" spans="1:16" ht="15" x14ac:dyDescent="0.25">
      <c r="B37" s="173" t="s">
        <v>282</v>
      </c>
      <c r="C37" s="174">
        <v>61.91</v>
      </c>
      <c r="D37" s="174">
        <v>778.74</v>
      </c>
      <c r="E37" s="174">
        <v>449.76</v>
      </c>
      <c r="F37" s="174">
        <v>143.11000000000001</v>
      </c>
      <c r="G37" s="174">
        <v>153.33000000000001</v>
      </c>
      <c r="H37" s="174">
        <v>1285.3699999999999</v>
      </c>
      <c r="I37" s="174">
        <v>4716.99</v>
      </c>
      <c r="J37" s="174">
        <v>260.52</v>
      </c>
      <c r="K37" s="174">
        <v>525.27</v>
      </c>
      <c r="L37" s="174">
        <v>1205.3599999999999</v>
      </c>
    </row>
    <row r="38" spans="1:16" ht="15" x14ac:dyDescent="0.25">
      <c r="B38" s="173" t="s">
        <v>284</v>
      </c>
      <c r="C38" s="174">
        <v>2.67</v>
      </c>
      <c r="D38" s="174">
        <v>33.64</v>
      </c>
      <c r="E38" s="174">
        <v>19.43</v>
      </c>
      <c r="F38" s="174">
        <v>6.16</v>
      </c>
      <c r="G38" s="174">
        <v>6.6</v>
      </c>
      <c r="H38" s="174">
        <v>55.36</v>
      </c>
      <c r="I38" s="174">
        <v>178.9</v>
      </c>
      <c r="J38" s="174">
        <v>9.8800000000000008</v>
      </c>
      <c r="K38" s="174">
        <v>19.920000000000002</v>
      </c>
      <c r="L38" s="174">
        <v>45.72</v>
      </c>
    </row>
    <row r="39" spans="1:16" ht="15" x14ac:dyDescent="0.25">
      <c r="B39" s="173" t="s">
        <v>286</v>
      </c>
      <c r="C39" s="174">
        <v>79.38</v>
      </c>
      <c r="D39" s="174">
        <v>998.47</v>
      </c>
      <c r="E39" s="174">
        <v>576.66999999999996</v>
      </c>
      <c r="F39" s="174">
        <v>179.62</v>
      </c>
      <c r="G39" s="174">
        <v>192.45</v>
      </c>
      <c r="H39" s="174">
        <v>1613.33</v>
      </c>
      <c r="I39" s="174">
        <v>5129.4399999999996</v>
      </c>
      <c r="J39" s="174">
        <v>283.29000000000002</v>
      </c>
      <c r="K39" s="174">
        <v>571.20000000000005</v>
      </c>
      <c r="L39" s="174">
        <v>1310.75</v>
      </c>
    </row>
    <row r="40" spans="1:16" ht="15" x14ac:dyDescent="0.25">
      <c r="C40" s="176">
        <f>SUM(C30:C39)</f>
        <v>720.74999999999989</v>
      </c>
      <c r="D40" s="176">
        <f t="shared" ref="D40:P40" si="2">SUM(D30:D39)</f>
        <v>8995.86</v>
      </c>
      <c r="E40" s="176">
        <f t="shared" si="2"/>
        <v>5360.02</v>
      </c>
      <c r="F40" s="176">
        <f t="shared" si="2"/>
        <v>1691.4300000000003</v>
      </c>
      <c r="G40" s="176">
        <f t="shared" si="2"/>
        <v>1761.46</v>
      </c>
      <c r="H40" s="176">
        <f t="shared" si="2"/>
        <v>14856.890000000001</v>
      </c>
      <c r="I40" s="176">
        <f t="shared" si="2"/>
        <v>47547.719999999994</v>
      </c>
      <c r="J40" s="176">
        <f t="shared" si="2"/>
        <v>2626.0099999999998</v>
      </c>
      <c r="K40" s="176">
        <f t="shared" si="2"/>
        <v>5291.3200000000006</v>
      </c>
      <c r="L40" s="176">
        <f t="shared" si="2"/>
        <v>12049.71</v>
      </c>
      <c r="M40" s="176">
        <f t="shared" si="2"/>
        <v>0</v>
      </c>
      <c r="N40" s="176">
        <f t="shared" si="2"/>
        <v>0</v>
      </c>
      <c r="O40" s="176">
        <f t="shared" si="2"/>
        <v>0</v>
      </c>
      <c r="P40" s="176">
        <f t="shared" si="2"/>
        <v>0</v>
      </c>
    </row>
    <row r="41" spans="1:16" ht="15" x14ac:dyDescent="0.25">
      <c r="C41" s="174"/>
      <c r="D41" s="174"/>
      <c r="E41" s="174"/>
      <c r="F41" s="174"/>
      <c r="G41" s="174"/>
      <c r="H41" s="174"/>
      <c r="I41" s="174"/>
    </row>
    <row r="42" spans="1:16" ht="15" x14ac:dyDescent="0.25">
      <c r="A42" s="173" t="s">
        <v>116</v>
      </c>
      <c r="B42" s="173" t="s">
        <v>270</v>
      </c>
      <c r="C42" s="174">
        <v>3455.27</v>
      </c>
      <c r="D42" s="174">
        <v>2815.83</v>
      </c>
      <c r="E42" s="174">
        <v>2798.66</v>
      </c>
      <c r="F42" s="174">
        <v>5412.12</v>
      </c>
      <c r="G42" s="174">
        <v>3898.36</v>
      </c>
      <c r="H42" s="174">
        <v>4939.3</v>
      </c>
      <c r="I42" s="174">
        <v>16582.759999999998</v>
      </c>
      <c r="J42" s="174">
        <v>14301.9</v>
      </c>
      <c r="K42" s="174">
        <v>20259.77</v>
      </c>
      <c r="L42" s="174">
        <v>12781.5</v>
      </c>
    </row>
    <row r="43" spans="1:16" ht="15" x14ac:dyDescent="0.25">
      <c r="A43" s="175" t="s">
        <v>301</v>
      </c>
      <c r="B43" s="173" t="s">
        <v>297</v>
      </c>
      <c r="C43" s="174">
        <v>229.63</v>
      </c>
      <c r="D43" s="174">
        <v>151.30000000000001</v>
      </c>
      <c r="E43" s="174">
        <v>294.35000000000002</v>
      </c>
      <c r="F43" s="174">
        <v>605.59</v>
      </c>
      <c r="G43" s="174">
        <v>254.57</v>
      </c>
      <c r="H43" s="174">
        <v>371.36</v>
      </c>
      <c r="I43" s="174">
        <v>1299.45</v>
      </c>
      <c r="J43" s="174">
        <v>1120.72</v>
      </c>
      <c r="K43" s="174">
        <v>1566.13</v>
      </c>
      <c r="L43" s="174">
        <v>828.63</v>
      </c>
    </row>
    <row r="44" spans="1:16" ht="15" x14ac:dyDescent="0.25">
      <c r="B44" s="173" t="s">
        <v>274</v>
      </c>
      <c r="C44" s="174">
        <v>519.33000000000004</v>
      </c>
      <c r="D44" s="174">
        <v>423.22</v>
      </c>
      <c r="E44" s="174">
        <v>420.64</v>
      </c>
      <c r="F44" s="174">
        <v>770.69</v>
      </c>
      <c r="G44" s="174">
        <v>555.13</v>
      </c>
      <c r="H44" s="174">
        <v>703.36</v>
      </c>
      <c r="I44" s="174">
        <v>2361.39</v>
      </c>
      <c r="J44" s="174">
        <v>2036.59</v>
      </c>
      <c r="K44" s="174">
        <v>2884.99</v>
      </c>
      <c r="L44" s="174">
        <v>1820.09</v>
      </c>
    </row>
    <row r="45" spans="1:16" ht="15" x14ac:dyDescent="0.25">
      <c r="B45" s="173" t="s">
        <v>276</v>
      </c>
      <c r="C45" s="174">
        <v>234.96</v>
      </c>
      <c r="D45" s="174">
        <v>191.48</v>
      </c>
      <c r="E45" s="174">
        <v>190.31</v>
      </c>
      <c r="F45" s="174">
        <v>332.3</v>
      </c>
      <c r="G45" s="174">
        <v>239.36</v>
      </c>
      <c r="H45" s="174">
        <v>303.27</v>
      </c>
      <c r="I45" s="174">
        <v>1018.18</v>
      </c>
      <c r="J45" s="174">
        <v>878.14</v>
      </c>
      <c r="K45" s="174">
        <v>1243.95</v>
      </c>
      <c r="L45" s="174">
        <v>784.78</v>
      </c>
    </row>
    <row r="46" spans="1:16" ht="15" x14ac:dyDescent="0.25">
      <c r="B46" s="173" t="s">
        <v>298</v>
      </c>
      <c r="C46" s="174">
        <v>-630.92999999999995</v>
      </c>
      <c r="D46" s="174">
        <v>-514.16999999999996</v>
      </c>
      <c r="E46" s="174">
        <v>-511.04</v>
      </c>
      <c r="F46" s="174">
        <v>-996.91</v>
      </c>
      <c r="G46" s="174">
        <v>-718.08</v>
      </c>
      <c r="H46" s="174">
        <v>-909.82</v>
      </c>
      <c r="I46" s="174">
        <v>-3054.54</v>
      </c>
      <c r="J46" s="174">
        <v>-2634.41</v>
      </c>
      <c r="K46" s="174">
        <v>-3731.85</v>
      </c>
      <c r="L46" s="174">
        <v>-2354.35</v>
      </c>
    </row>
    <row r="47" spans="1:16" ht="15" x14ac:dyDescent="0.25">
      <c r="B47" s="173" t="s">
        <v>278</v>
      </c>
      <c r="C47" s="174">
        <v>277.54000000000002</v>
      </c>
      <c r="D47" s="174">
        <v>226.18</v>
      </c>
      <c r="E47" s="174">
        <v>224.8</v>
      </c>
      <c r="F47" s="174">
        <v>433.47</v>
      </c>
      <c r="G47" s="174">
        <v>312.23</v>
      </c>
      <c r="H47" s="174">
        <v>395.6</v>
      </c>
      <c r="I47" s="174">
        <v>1023.62</v>
      </c>
      <c r="J47" s="174">
        <v>882.83</v>
      </c>
      <c r="K47" s="174">
        <v>1250.5899999999999</v>
      </c>
      <c r="L47" s="174">
        <v>788.98</v>
      </c>
    </row>
    <row r="48" spans="1:16" ht="15" x14ac:dyDescent="0.25">
      <c r="B48" s="173" t="s">
        <v>280</v>
      </c>
      <c r="C48" s="174">
        <v>443.69</v>
      </c>
      <c r="D48" s="174">
        <v>361.58</v>
      </c>
      <c r="E48" s="174">
        <v>359.38</v>
      </c>
      <c r="F48" s="174">
        <v>692.98</v>
      </c>
      <c r="G48" s="174">
        <v>499.15</v>
      </c>
      <c r="H48" s="174">
        <v>632.44000000000005</v>
      </c>
      <c r="I48" s="174">
        <v>2191.5700000000002</v>
      </c>
      <c r="J48" s="174">
        <v>1890.13</v>
      </c>
      <c r="K48" s="174">
        <v>2677.52</v>
      </c>
      <c r="L48" s="174">
        <v>1689.19</v>
      </c>
    </row>
    <row r="49" spans="1:16" ht="15" x14ac:dyDescent="0.25">
      <c r="B49" s="173" t="s">
        <v>282</v>
      </c>
      <c r="C49" s="174">
        <v>486.16</v>
      </c>
      <c r="D49" s="174">
        <v>396.19</v>
      </c>
      <c r="E49" s="174">
        <v>393.77</v>
      </c>
      <c r="F49" s="174">
        <v>761.49</v>
      </c>
      <c r="G49" s="174">
        <v>548.5</v>
      </c>
      <c r="H49" s="174">
        <v>694.96</v>
      </c>
      <c r="I49" s="174">
        <v>2693.04</v>
      </c>
      <c r="J49" s="174">
        <v>2322.63</v>
      </c>
      <c r="K49" s="174">
        <v>3290.19</v>
      </c>
      <c r="L49" s="174">
        <v>2075.7199999999998</v>
      </c>
    </row>
    <row r="50" spans="1:16" ht="15" x14ac:dyDescent="0.25">
      <c r="B50" s="173" t="s">
        <v>284</v>
      </c>
      <c r="C50" s="174">
        <v>21</v>
      </c>
      <c r="D50" s="174">
        <v>17.11</v>
      </c>
      <c r="E50" s="174">
        <v>17.010000000000002</v>
      </c>
      <c r="F50" s="174">
        <v>32.799999999999997</v>
      </c>
      <c r="G50" s="174">
        <v>23.62</v>
      </c>
      <c r="H50" s="174">
        <v>29.93</v>
      </c>
      <c r="I50" s="174">
        <v>102.14</v>
      </c>
      <c r="J50" s="174">
        <v>88.09</v>
      </c>
      <c r="K50" s="174">
        <v>124.79</v>
      </c>
      <c r="L50" s="174">
        <v>78.73</v>
      </c>
    </row>
    <row r="51" spans="1:16" ht="15" x14ac:dyDescent="0.25">
      <c r="B51" s="173" t="s">
        <v>286</v>
      </c>
      <c r="C51" s="174">
        <v>623.33000000000004</v>
      </c>
      <c r="D51" s="174">
        <v>507.98</v>
      </c>
      <c r="E51" s="174">
        <v>504.88</v>
      </c>
      <c r="F51" s="174">
        <v>955.78</v>
      </c>
      <c r="G51" s="174">
        <v>688.45</v>
      </c>
      <c r="H51" s="174">
        <v>872.28</v>
      </c>
      <c r="I51" s="174">
        <v>2928.52</v>
      </c>
      <c r="J51" s="174">
        <v>2525.7199999999998</v>
      </c>
      <c r="K51" s="174">
        <v>3577.88</v>
      </c>
      <c r="L51" s="174">
        <v>2257.21</v>
      </c>
    </row>
    <row r="52" spans="1:16" ht="15" x14ac:dyDescent="0.25">
      <c r="C52" s="176">
        <f>SUM(C42:C51)</f>
        <v>5659.9800000000005</v>
      </c>
      <c r="D52" s="176">
        <f t="shared" ref="D52:P52" si="3">SUM(D42:D51)</f>
        <v>4576.7000000000007</v>
      </c>
      <c r="E52" s="176">
        <f t="shared" si="3"/>
        <v>4692.76</v>
      </c>
      <c r="F52" s="176">
        <f t="shared" si="3"/>
        <v>9000.31</v>
      </c>
      <c r="G52" s="176">
        <f t="shared" si="3"/>
        <v>6301.2899999999991</v>
      </c>
      <c r="H52" s="176">
        <f t="shared" si="3"/>
        <v>8032.68</v>
      </c>
      <c r="I52" s="176">
        <f t="shared" si="3"/>
        <v>27146.129999999997</v>
      </c>
      <c r="J52" s="176">
        <f t="shared" si="3"/>
        <v>23412.340000000004</v>
      </c>
      <c r="K52" s="176">
        <f t="shared" si="3"/>
        <v>33143.96</v>
      </c>
      <c r="L52" s="176">
        <f t="shared" si="3"/>
        <v>20750.48</v>
      </c>
      <c r="M52" s="176">
        <f t="shared" si="3"/>
        <v>0</v>
      </c>
      <c r="N52" s="176">
        <f t="shared" si="3"/>
        <v>0</v>
      </c>
      <c r="O52" s="176">
        <f t="shared" si="3"/>
        <v>0</v>
      </c>
      <c r="P52" s="176">
        <f t="shared" si="3"/>
        <v>0</v>
      </c>
    </row>
    <row r="53" spans="1:16" ht="15" x14ac:dyDescent="0.25">
      <c r="C53" s="174"/>
      <c r="D53" s="174"/>
      <c r="E53" s="174"/>
      <c r="F53" s="174"/>
      <c r="G53" s="174"/>
      <c r="H53" s="174"/>
      <c r="I53" s="174"/>
    </row>
    <row r="54" spans="1:16" ht="15" x14ac:dyDescent="0.25">
      <c r="A54" s="173" t="s">
        <v>302</v>
      </c>
      <c r="B54" s="173" t="s">
        <v>270</v>
      </c>
      <c r="C54" s="174"/>
      <c r="D54" s="174"/>
      <c r="E54" s="174"/>
      <c r="F54" s="174"/>
      <c r="G54" s="174"/>
      <c r="H54" s="174"/>
      <c r="I54" s="174"/>
      <c r="J54" s="174">
        <v>2152.08</v>
      </c>
      <c r="K54" s="174">
        <v>68.319999999999993</v>
      </c>
      <c r="L54" s="174">
        <v>70.02</v>
      </c>
    </row>
    <row r="55" spans="1:16" ht="15" x14ac:dyDescent="0.25">
      <c r="A55" s="175" t="s">
        <v>303</v>
      </c>
      <c r="B55" s="173" t="s">
        <v>297</v>
      </c>
      <c r="C55" s="174"/>
      <c r="D55" s="174"/>
      <c r="E55" s="174"/>
      <c r="F55" s="174"/>
      <c r="G55" s="174"/>
      <c r="H55" s="174"/>
      <c r="I55" s="174"/>
      <c r="J55" s="174">
        <v>168.64</v>
      </c>
      <c r="K55" s="174">
        <v>5.28</v>
      </c>
      <c r="L55" s="174">
        <v>4.54</v>
      </c>
    </row>
    <row r="56" spans="1:16" ht="15" x14ac:dyDescent="0.25">
      <c r="B56" s="173" t="s">
        <v>274</v>
      </c>
      <c r="C56" s="174"/>
      <c r="D56" s="174"/>
      <c r="E56" s="174"/>
      <c r="F56" s="174"/>
      <c r="G56" s="174"/>
      <c r="H56" s="174"/>
      <c r="I56" s="174"/>
      <c r="J56" s="174">
        <v>306.45999999999998</v>
      </c>
      <c r="K56" s="174">
        <v>9.73</v>
      </c>
      <c r="L56" s="174">
        <v>9.9700000000000006</v>
      </c>
    </row>
    <row r="57" spans="1:16" ht="15" x14ac:dyDescent="0.25">
      <c r="B57" s="173" t="s">
        <v>276</v>
      </c>
      <c r="C57" s="174"/>
      <c r="D57" s="174"/>
      <c r="E57" s="174"/>
      <c r="F57" s="174"/>
      <c r="G57" s="174"/>
      <c r="H57" s="174"/>
      <c r="I57" s="174"/>
      <c r="J57" s="174">
        <v>132.13999999999999</v>
      </c>
      <c r="K57" s="174">
        <v>4.1900000000000004</v>
      </c>
      <c r="L57" s="174">
        <v>4.3</v>
      </c>
    </row>
    <row r="58" spans="1:16" ht="15" x14ac:dyDescent="0.25">
      <c r="B58" s="173" t="s">
        <v>298</v>
      </c>
      <c r="C58" s="174"/>
      <c r="D58" s="174"/>
      <c r="E58" s="174"/>
      <c r="F58" s="174"/>
      <c r="G58" s="174"/>
      <c r="H58" s="174"/>
      <c r="I58" s="174"/>
      <c r="J58" s="174">
        <v>-396.41</v>
      </c>
      <c r="K58" s="174">
        <v>-12.58</v>
      </c>
      <c r="L58" s="174">
        <v>-12.9</v>
      </c>
    </row>
    <row r="59" spans="1:16" ht="15" x14ac:dyDescent="0.25">
      <c r="B59" s="173" t="s">
        <v>278</v>
      </c>
      <c r="C59" s="174"/>
      <c r="D59" s="174"/>
      <c r="E59" s="174"/>
      <c r="F59" s="174"/>
      <c r="G59" s="174"/>
      <c r="H59" s="174"/>
      <c r="I59" s="174"/>
      <c r="J59" s="174">
        <v>132.84</v>
      </c>
      <c r="K59" s="174">
        <v>4.22</v>
      </c>
      <c r="L59" s="174">
        <v>4.32</v>
      </c>
    </row>
    <row r="60" spans="1:16" ht="15" x14ac:dyDescent="0.25">
      <c r="B60" s="173" t="s">
        <v>280</v>
      </c>
      <c r="C60" s="174"/>
      <c r="D60" s="174"/>
      <c r="E60" s="174"/>
      <c r="F60" s="174"/>
      <c r="G60" s="174"/>
      <c r="H60" s="174"/>
      <c r="I60" s="174"/>
      <c r="J60" s="174">
        <v>284.42</v>
      </c>
      <c r="K60" s="174">
        <v>9.0299999999999994</v>
      </c>
      <c r="L60" s="174">
        <v>9.25</v>
      </c>
    </row>
    <row r="61" spans="1:16" ht="15" x14ac:dyDescent="0.25">
      <c r="B61" s="173" t="s">
        <v>282</v>
      </c>
      <c r="C61" s="174"/>
      <c r="D61" s="174"/>
      <c r="E61" s="174"/>
      <c r="F61" s="174"/>
      <c r="G61" s="174"/>
      <c r="H61" s="174"/>
      <c r="I61" s="174"/>
      <c r="J61" s="174">
        <v>349.5</v>
      </c>
      <c r="K61" s="174">
        <v>11.1</v>
      </c>
      <c r="L61" s="174">
        <v>11.37</v>
      </c>
    </row>
    <row r="62" spans="1:16" ht="15" x14ac:dyDescent="0.25">
      <c r="B62" s="173" t="s">
        <v>284</v>
      </c>
      <c r="C62" s="174"/>
      <c r="D62" s="174"/>
      <c r="E62" s="174"/>
      <c r="F62" s="174"/>
      <c r="G62" s="174"/>
      <c r="H62" s="174"/>
      <c r="I62" s="174"/>
      <c r="J62" s="174">
        <v>13.26</v>
      </c>
      <c r="K62" s="174">
        <v>0.42</v>
      </c>
      <c r="L62" s="174">
        <v>0.43</v>
      </c>
    </row>
    <row r="63" spans="1:16" ht="15" x14ac:dyDescent="0.25">
      <c r="B63" s="173" t="s">
        <v>286</v>
      </c>
      <c r="C63" s="174"/>
      <c r="D63" s="174"/>
      <c r="E63" s="174"/>
      <c r="F63" s="174"/>
      <c r="G63" s="174"/>
      <c r="H63" s="174"/>
      <c r="I63" s="174"/>
      <c r="J63" s="174">
        <v>380.06</v>
      </c>
      <c r="K63" s="174">
        <v>12.07</v>
      </c>
      <c r="L63" s="174">
        <v>12.37</v>
      </c>
    </row>
    <row r="64" spans="1:16" ht="15" x14ac:dyDescent="0.25">
      <c r="C64" s="176">
        <f>SUM(C54:C63)</f>
        <v>0</v>
      </c>
      <c r="D64" s="176">
        <f t="shared" ref="D64:P64" si="4">SUM(D54:D63)</f>
        <v>0</v>
      </c>
      <c r="E64" s="176">
        <f t="shared" si="4"/>
        <v>0</v>
      </c>
      <c r="F64" s="176">
        <f t="shared" si="4"/>
        <v>0</v>
      </c>
      <c r="G64" s="176">
        <f t="shared" si="4"/>
        <v>0</v>
      </c>
      <c r="H64" s="176">
        <f t="shared" si="4"/>
        <v>0</v>
      </c>
      <c r="I64" s="176">
        <f t="shared" si="4"/>
        <v>0</v>
      </c>
      <c r="J64" s="176">
        <f t="shared" si="4"/>
        <v>3522.9900000000002</v>
      </c>
      <c r="K64" s="176">
        <f t="shared" si="4"/>
        <v>111.78</v>
      </c>
      <c r="L64" s="176">
        <f t="shared" si="4"/>
        <v>113.67000000000002</v>
      </c>
      <c r="M64" s="176">
        <f t="shared" si="4"/>
        <v>0</v>
      </c>
      <c r="N64" s="176">
        <f t="shared" si="4"/>
        <v>0</v>
      </c>
      <c r="O64" s="176">
        <f t="shared" si="4"/>
        <v>0</v>
      </c>
      <c r="P64" s="176">
        <f t="shared" si="4"/>
        <v>0</v>
      </c>
    </row>
    <row r="65" spans="1:16" ht="15" x14ac:dyDescent="0.25"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</row>
    <row r="66" spans="1:16" ht="15" x14ac:dyDescent="0.25">
      <c r="A66" s="173" t="s">
        <v>304</v>
      </c>
      <c r="B66" s="173" t="s">
        <v>270</v>
      </c>
      <c r="C66" s="174"/>
      <c r="D66" s="174"/>
      <c r="E66" s="174">
        <v>910.65</v>
      </c>
      <c r="F66" s="174"/>
      <c r="G66" s="174">
        <v>334.26</v>
      </c>
      <c r="H66" s="174">
        <v>1889.27</v>
      </c>
      <c r="I66" s="174">
        <v>2058.59</v>
      </c>
      <c r="J66" s="174">
        <v>10288.280000000001</v>
      </c>
      <c r="K66" s="174">
        <v>5558.34</v>
      </c>
      <c r="L66" s="174">
        <v>7530.03</v>
      </c>
    </row>
    <row r="67" spans="1:16" ht="15" x14ac:dyDescent="0.25">
      <c r="A67" s="173">
        <v>6150024252</v>
      </c>
      <c r="B67" s="173" t="s">
        <v>297</v>
      </c>
      <c r="C67" s="174"/>
      <c r="D67" s="174"/>
      <c r="E67" s="174">
        <v>95.78</v>
      </c>
      <c r="F67" s="174"/>
      <c r="G67" s="174">
        <v>21.83</v>
      </c>
      <c r="H67" s="174">
        <v>142.04</v>
      </c>
      <c r="I67" s="174">
        <v>161.31</v>
      </c>
      <c r="J67" s="174">
        <v>806.21</v>
      </c>
      <c r="K67" s="174">
        <v>429.67</v>
      </c>
      <c r="L67" s="174">
        <v>488.18</v>
      </c>
    </row>
    <row r="68" spans="1:16" ht="15" x14ac:dyDescent="0.25">
      <c r="B68" s="173" t="s">
        <v>274</v>
      </c>
      <c r="C68" s="174"/>
      <c r="D68" s="174"/>
      <c r="E68" s="174">
        <v>136.87</v>
      </c>
      <c r="F68" s="174"/>
      <c r="G68" s="174">
        <v>47.6</v>
      </c>
      <c r="H68" s="174">
        <v>269.02999999999997</v>
      </c>
      <c r="I68" s="174">
        <v>293.14</v>
      </c>
      <c r="J68" s="174">
        <v>1465.05</v>
      </c>
      <c r="K68" s="174">
        <v>791.51</v>
      </c>
      <c r="L68" s="174">
        <v>1072.28</v>
      </c>
    </row>
    <row r="69" spans="1:16" ht="15" x14ac:dyDescent="0.25">
      <c r="B69" s="173" t="s">
        <v>276</v>
      </c>
      <c r="C69" s="174"/>
      <c r="D69" s="174"/>
      <c r="E69" s="174">
        <v>61.92</v>
      </c>
      <c r="F69" s="174"/>
      <c r="G69" s="174">
        <v>20.52</v>
      </c>
      <c r="H69" s="174">
        <v>116</v>
      </c>
      <c r="I69" s="174">
        <v>126.4</v>
      </c>
      <c r="J69" s="174">
        <v>631.70000000000005</v>
      </c>
      <c r="K69" s="174">
        <v>341.28</v>
      </c>
      <c r="L69" s="174">
        <v>462.34</v>
      </c>
    </row>
    <row r="70" spans="1:16" ht="15" x14ac:dyDescent="0.25">
      <c r="B70" s="173" t="s">
        <v>298</v>
      </c>
      <c r="C70" s="174"/>
      <c r="D70" s="174"/>
      <c r="E70" s="174">
        <v>-166.28</v>
      </c>
      <c r="F70" s="174"/>
      <c r="G70" s="174">
        <v>-61.57</v>
      </c>
      <c r="H70" s="174">
        <v>-348</v>
      </c>
      <c r="I70" s="174">
        <v>-379.19</v>
      </c>
      <c r="J70" s="174">
        <v>-1895.1</v>
      </c>
      <c r="K70" s="174">
        <v>-1023.85</v>
      </c>
      <c r="L70" s="174">
        <v>-1387.03</v>
      </c>
    </row>
    <row r="71" spans="1:16" ht="15" x14ac:dyDescent="0.25">
      <c r="B71" s="173" t="s">
        <v>278</v>
      </c>
      <c r="C71" s="174"/>
      <c r="D71" s="174"/>
      <c r="E71" s="174">
        <v>73.150000000000006</v>
      </c>
      <c r="F71" s="174"/>
      <c r="G71" s="174">
        <v>26.77</v>
      </c>
      <c r="H71" s="174">
        <v>151.32</v>
      </c>
      <c r="I71" s="174">
        <v>127.07</v>
      </c>
      <c r="J71" s="174">
        <v>635.07000000000005</v>
      </c>
      <c r="K71" s="174">
        <v>343.1</v>
      </c>
      <c r="L71" s="174">
        <v>464.81</v>
      </c>
    </row>
    <row r="72" spans="1:16" ht="15" x14ac:dyDescent="0.25">
      <c r="B72" s="173" t="s">
        <v>280</v>
      </c>
      <c r="C72" s="174"/>
      <c r="D72" s="174"/>
      <c r="E72" s="174">
        <v>116.94</v>
      </c>
      <c r="F72" s="174"/>
      <c r="G72" s="174">
        <v>42.8</v>
      </c>
      <c r="H72" s="174">
        <v>241.91</v>
      </c>
      <c r="I72" s="174">
        <v>272.06</v>
      </c>
      <c r="J72" s="174">
        <v>1359.69</v>
      </c>
      <c r="K72" s="174">
        <v>734.59</v>
      </c>
      <c r="L72" s="174">
        <v>995.16</v>
      </c>
    </row>
    <row r="73" spans="1:16" ht="15" x14ac:dyDescent="0.25">
      <c r="B73" s="173" t="s">
        <v>282</v>
      </c>
      <c r="C73" s="174"/>
      <c r="D73" s="174"/>
      <c r="E73" s="174">
        <v>128.13</v>
      </c>
      <c r="F73" s="174"/>
      <c r="G73" s="174">
        <v>47.03</v>
      </c>
      <c r="H73" s="174">
        <v>265.82</v>
      </c>
      <c r="I73" s="174">
        <v>334.32</v>
      </c>
      <c r="J73" s="174">
        <v>1670.82</v>
      </c>
      <c r="K73" s="174">
        <v>902.67</v>
      </c>
      <c r="L73" s="174">
        <v>1222.8800000000001</v>
      </c>
    </row>
    <row r="74" spans="1:16" ht="15" x14ac:dyDescent="0.25">
      <c r="B74" s="173" t="s">
        <v>284</v>
      </c>
      <c r="C74" s="174"/>
      <c r="D74" s="174"/>
      <c r="E74" s="174">
        <v>5.53</v>
      </c>
      <c r="F74" s="174"/>
      <c r="G74" s="174">
        <v>2.0299999999999998</v>
      </c>
      <c r="H74" s="174">
        <v>11.45</v>
      </c>
      <c r="I74" s="174">
        <v>12.68</v>
      </c>
      <c r="J74" s="174">
        <v>63.37</v>
      </c>
      <c r="K74" s="174">
        <v>34.24</v>
      </c>
      <c r="L74" s="174">
        <v>46.38</v>
      </c>
    </row>
    <row r="75" spans="1:16" ht="15" x14ac:dyDescent="0.25">
      <c r="B75" s="173" t="s">
        <v>286</v>
      </c>
      <c r="C75" s="174"/>
      <c r="D75" s="174"/>
      <c r="E75" s="174">
        <v>164.28</v>
      </c>
      <c r="F75" s="174"/>
      <c r="G75" s="174">
        <v>59.03</v>
      </c>
      <c r="H75" s="174">
        <v>333.65</v>
      </c>
      <c r="I75" s="174">
        <v>363.55</v>
      </c>
      <c r="J75" s="174">
        <v>1816.91</v>
      </c>
      <c r="K75" s="174">
        <v>981.6</v>
      </c>
      <c r="L75" s="174">
        <v>1329.8</v>
      </c>
    </row>
    <row r="76" spans="1:16" ht="15" x14ac:dyDescent="0.25">
      <c r="C76" s="176">
        <f>SUM(C66:C75)</f>
        <v>0</v>
      </c>
      <c r="D76" s="176">
        <f t="shared" ref="D76:P76" si="5">SUM(D66:D75)</f>
        <v>0</v>
      </c>
      <c r="E76" s="176">
        <f t="shared" si="5"/>
        <v>1526.9700000000003</v>
      </c>
      <c r="F76" s="176">
        <f t="shared" si="5"/>
        <v>0</v>
      </c>
      <c r="G76" s="176">
        <f t="shared" si="5"/>
        <v>540.29999999999995</v>
      </c>
      <c r="H76" s="176">
        <f t="shared" si="5"/>
        <v>3072.4900000000002</v>
      </c>
      <c r="I76" s="176">
        <f t="shared" si="5"/>
        <v>3369.9300000000003</v>
      </c>
      <c r="J76" s="176">
        <f t="shared" si="5"/>
        <v>16842.000000000004</v>
      </c>
      <c r="K76" s="176">
        <f t="shared" si="5"/>
        <v>9093.15</v>
      </c>
      <c r="L76" s="176">
        <f t="shared" si="5"/>
        <v>12224.83</v>
      </c>
      <c r="M76" s="176">
        <f t="shared" si="5"/>
        <v>0</v>
      </c>
      <c r="N76" s="176">
        <f t="shared" si="5"/>
        <v>0</v>
      </c>
      <c r="O76" s="176">
        <f t="shared" si="5"/>
        <v>0</v>
      </c>
      <c r="P76" s="176">
        <f t="shared" si="5"/>
        <v>0</v>
      </c>
    </row>
    <row r="77" spans="1:16" ht="15" x14ac:dyDescent="0.25">
      <c r="C77" s="174"/>
      <c r="D77" s="174"/>
      <c r="E77" s="174"/>
      <c r="F77" s="174"/>
      <c r="G77" s="174"/>
      <c r="H77" s="174"/>
      <c r="I77" s="174"/>
    </row>
    <row r="78" spans="1:16" ht="15" x14ac:dyDescent="0.25">
      <c r="A78" s="173" t="s">
        <v>92</v>
      </c>
      <c r="B78" s="173" t="s">
        <v>270</v>
      </c>
      <c r="C78" s="174">
        <v>11492.62</v>
      </c>
      <c r="D78" s="174">
        <v>13043.34</v>
      </c>
      <c r="E78" s="174">
        <v>9688.0300000000007</v>
      </c>
      <c r="F78" s="174">
        <v>10442.02</v>
      </c>
      <c r="G78" s="174">
        <v>13835.96</v>
      </c>
      <c r="H78" s="174">
        <v>8583.6200000000008</v>
      </c>
      <c r="I78" s="174">
        <v>18598.080000000002</v>
      </c>
      <c r="J78" s="174">
        <v>9768.93</v>
      </c>
      <c r="K78" s="174">
        <v>14548.75</v>
      </c>
      <c r="L78" s="174">
        <v>11768.26</v>
      </c>
    </row>
    <row r="79" spans="1:16" ht="15" x14ac:dyDescent="0.25">
      <c r="A79" s="175" t="s">
        <v>305</v>
      </c>
      <c r="B79" s="173" t="s">
        <v>297</v>
      </c>
      <c r="C79" s="174">
        <v>763.76</v>
      </c>
      <c r="D79" s="174">
        <v>700.84</v>
      </c>
      <c r="E79" s="174">
        <v>1018.93</v>
      </c>
      <c r="F79" s="174">
        <v>1168.4100000000001</v>
      </c>
      <c r="G79" s="174">
        <v>903.51</v>
      </c>
      <c r="H79" s="174">
        <v>645.36</v>
      </c>
      <c r="I79" s="174">
        <v>1457.37</v>
      </c>
      <c r="J79" s="174">
        <v>765.51</v>
      </c>
      <c r="K79" s="174">
        <v>1124.6600000000001</v>
      </c>
      <c r="L79" s="174">
        <v>762.94</v>
      </c>
    </row>
    <row r="80" spans="1:16" ht="15" x14ac:dyDescent="0.25">
      <c r="B80" s="173" t="s">
        <v>274</v>
      </c>
      <c r="C80" s="174">
        <v>1727.34</v>
      </c>
      <c r="D80" s="174">
        <v>1960.41</v>
      </c>
      <c r="E80" s="174">
        <v>1456.11</v>
      </c>
      <c r="F80" s="174">
        <v>1486.94</v>
      </c>
      <c r="G80" s="174">
        <v>1970.24</v>
      </c>
      <c r="H80" s="174">
        <v>1222.31</v>
      </c>
      <c r="I80" s="174">
        <v>2648.37</v>
      </c>
      <c r="J80" s="174">
        <v>1391.1</v>
      </c>
      <c r="K80" s="174">
        <v>2071.7399999999998</v>
      </c>
      <c r="L80" s="174">
        <v>1675.8</v>
      </c>
    </row>
    <row r="81" spans="1:16" ht="15" x14ac:dyDescent="0.25">
      <c r="B81" s="173" t="s">
        <v>276</v>
      </c>
      <c r="C81" s="174">
        <v>781.5</v>
      </c>
      <c r="D81" s="174">
        <v>886.95</v>
      </c>
      <c r="E81" s="174">
        <v>658.79</v>
      </c>
      <c r="F81" s="174">
        <v>641.14</v>
      </c>
      <c r="G81" s="174">
        <v>849.53</v>
      </c>
      <c r="H81" s="174">
        <v>527.03</v>
      </c>
      <c r="I81" s="174">
        <v>1141.92</v>
      </c>
      <c r="J81" s="174">
        <v>599.80999999999995</v>
      </c>
      <c r="K81" s="174">
        <v>893.29</v>
      </c>
      <c r="L81" s="174">
        <v>722.57</v>
      </c>
    </row>
    <row r="82" spans="1:16" ht="15" x14ac:dyDescent="0.25">
      <c r="B82" s="173" t="s">
        <v>298</v>
      </c>
      <c r="C82" s="174">
        <v>-2098.5500000000002</v>
      </c>
      <c r="D82" s="174">
        <v>-2381.71</v>
      </c>
      <c r="E82" s="174">
        <v>-1769.03</v>
      </c>
      <c r="F82" s="174">
        <v>-1923.42</v>
      </c>
      <c r="G82" s="174">
        <v>-2548.58</v>
      </c>
      <c r="H82" s="174">
        <v>-1581.1</v>
      </c>
      <c r="I82" s="174">
        <v>-3425.77</v>
      </c>
      <c r="J82" s="174">
        <v>-1799.44</v>
      </c>
      <c r="K82" s="174">
        <v>-2679.88</v>
      </c>
      <c r="L82" s="174">
        <v>-2167.71</v>
      </c>
    </row>
    <row r="83" spans="1:16" ht="15" x14ac:dyDescent="0.25">
      <c r="B83" s="173" t="s">
        <v>278</v>
      </c>
      <c r="C83" s="174">
        <v>923.12</v>
      </c>
      <c r="D83" s="174">
        <v>1047.68</v>
      </c>
      <c r="E83" s="174">
        <v>778.17</v>
      </c>
      <c r="F83" s="174">
        <v>836.32</v>
      </c>
      <c r="G83" s="174">
        <v>1108.1500000000001</v>
      </c>
      <c r="H83" s="174">
        <v>687.48</v>
      </c>
      <c r="I83" s="174">
        <v>1148.02</v>
      </c>
      <c r="J83" s="174">
        <v>603.02</v>
      </c>
      <c r="K83" s="174">
        <v>898.06</v>
      </c>
      <c r="L83" s="174">
        <v>726.43</v>
      </c>
    </row>
    <row r="84" spans="1:16" ht="15" x14ac:dyDescent="0.25">
      <c r="B84" s="173" t="s">
        <v>280</v>
      </c>
      <c r="C84" s="174">
        <v>1475.78</v>
      </c>
      <c r="D84" s="174">
        <v>1674.91</v>
      </c>
      <c r="E84" s="174">
        <v>1244.05</v>
      </c>
      <c r="F84" s="174">
        <v>1337.01</v>
      </c>
      <c r="G84" s="174">
        <v>1771.58</v>
      </c>
      <c r="H84" s="174">
        <v>1099.06</v>
      </c>
      <c r="I84" s="174">
        <v>2457.91</v>
      </c>
      <c r="J84" s="174">
        <v>1291.05</v>
      </c>
      <c r="K84" s="174">
        <v>1922.75</v>
      </c>
      <c r="L84" s="174">
        <v>1555.28</v>
      </c>
    </row>
    <row r="85" spans="1:16" ht="15" x14ac:dyDescent="0.25">
      <c r="B85" s="173" t="s">
        <v>282</v>
      </c>
      <c r="C85" s="174">
        <v>1617.01</v>
      </c>
      <c r="D85" s="174">
        <v>1835.2</v>
      </c>
      <c r="E85" s="174">
        <v>1363.11</v>
      </c>
      <c r="F85" s="174">
        <v>1469.19</v>
      </c>
      <c r="G85" s="174">
        <v>1946.72</v>
      </c>
      <c r="H85" s="174">
        <v>1207.72</v>
      </c>
      <c r="I85" s="174">
        <v>3020.33</v>
      </c>
      <c r="J85" s="174">
        <v>1586.47</v>
      </c>
      <c r="K85" s="174">
        <v>2362.7199999999998</v>
      </c>
      <c r="L85" s="174">
        <v>1911.17</v>
      </c>
    </row>
    <row r="86" spans="1:16" ht="15" x14ac:dyDescent="0.25">
      <c r="B86" s="173" t="s">
        <v>284</v>
      </c>
      <c r="C86" s="174">
        <v>69.84</v>
      </c>
      <c r="D86" s="174">
        <v>79.27</v>
      </c>
      <c r="E86" s="174">
        <v>58.87</v>
      </c>
      <c r="F86" s="174">
        <v>63.27</v>
      </c>
      <c r="G86" s="174">
        <v>83.84</v>
      </c>
      <c r="H86" s="174">
        <v>52.01</v>
      </c>
      <c r="I86" s="174">
        <v>114.55</v>
      </c>
      <c r="J86" s="174">
        <v>60.17</v>
      </c>
      <c r="K86" s="174">
        <v>89.61</v>
      </c>
      <c r="L86" s="174">
        <v>72.489999999999995</v>
      </c>
    </row>
    <row r="87" spans="1:16" ht="15" x14ac:dyDescent="0.25">
      <c r="B87" s="173" t="s">
        <v>286</v>
      </c>
      <c r="C87" s="174">
        <v>2073.27</v>
      </c>
      <c r="D87" s="174">
        <v>2353.02</v>
      </c>
      <c r="E87" s="174">
        <v>1747.72</v>
      </c>
      <c r="F87" s="174">
        <v>1844.06</v>
      </c>
      <c r="G87" s="174">
        <v>2443.4299999999998</v>
      </c>
      <c r="H87" s="174">
        <v>1515.87</v>
      </c>
      <c r="I87" s="174">
        <v>3284.42</v>
      </c>
      <c r="J87" s="174">
        <v>1725.19</v>
      </c>
      <c r="K87" s="174">
        <v>2569.31</v>
      </c>
      <c r="L87" s="174">
        <v>2078.27</v>
      </c>
    </row>
    <row r="88" spans="1:16" ht="15" x14ac:dyDescent="0.25">
      <c r="C88" s="176">
        <f>SUM(C78:C87)</f>
        <v>18825.690000000002</v>
      </c>
      <c r="D88" s="176">
        <f t="shared" ref="D88:P88" si="6">SUM(D78:D87)</f>
        <v>21199.910000000003</v>
      </c>
      <c r="E88" s="176">
        <f t="shared" si="6"/>
        <v>16244.75</v>
      </c>
      <c r="F88" s="176">
        <f t="shared" si="6"/>
        <v>17364.940000000002</v>
      </c>
      <c r="G88" s="176">
        <f>SUM(G78:G87)</f>
        <v>22364.38</v>
      </c>
      <c r="H88" s="176">
        <f t="shared" si="6"/>
        <v>13959.36</v>
      </c>
      <c r="I88" s="176">
        <f t="shared" si="6"/>
        <v>30445.199999999997</v>
      </c>
      <c r="J88" s="176">
        <f t="shared" si="6"/>
        <v>15991.81</v>
      </c>
      <c r="K88" s="176">
        <f t="shared" si="6"/>
        <v>23801.010000000006</v>
      </c>
      <c r="L88" s="176">
        <f t="shared" si="6"/>
        <v>19105.500000000004</v>
      </c>
      <c r="M88" s="176">
        <f t="shared" si="6"/>
        <v>0</v>
      </c>
      <c r="N88" s="176">
        <f t="shared" si="6"/>
        <v>0</v>
      </c>
      <c r="O88" s="176">
        <f t="shared" si="6"/>
        <v>0</v>
      </c>
      <c r="P88" s="176">
        <f t="shared" si="6"/>
        <v>0</v>
      </c>
    </row>
    <row r="89" spans="1:16" ht="15" x14ac:dyDescent="0.25">
      <c r="C89" s="174"/>
      <c r="D89" s="174"/>
      <c r="E89" s="174"/>
      <c r="F89" s="174"/>
      <c r="G89" s="174"/>
      <c r="H89" s="174"/>
      <c r="I89" s="174"/>
    </row>
    <row r="90" spans="1:16" ht="15" x14ac:dyDescent="0.25">
      <c r="A90" s="173" t="s">
        <v>90</v>
      </c>
      <c r="B90" s="173" t="s">
        <v>270</v>
      </c>
      <c r="C90" s="174"/>
      <c r="D90" s="174"/>
      <c r="E90" s="174"/>
      <c r="F90" s="174"/>
      <c r="G90" s="174"/>
      <c r="I90" s="174">
        <v>4540.55</v>
      </c>
      <c r="J90" s="174">
        <v>819.84</v>
      </c>
      <c r="K90" s="174">
        <v>360.6</v>
      </c>
      <c r="L90" s="174">
        <v>1512</v>
      </c>
    </row>
    <row r="91" spans="1:16" ht="15" x14ac:dyDescent="0.25">
      <c r="A91" s="175" t="s">
        <v>306</v>
      </c>
      <c r="B91" s="173" t="s">
        <v>297</v>
      </c>
      <c r="C91" s="174"/>
      <c r="D91" s="174"/>
      <c r="E91" s="174"/>
      <c r="F91" s="174"/>
      <c r="G91" s="174"/>
      <c r="I91" s="174">
        <v>355.8</v>
      </c>
      <c r="J91" s="174">
        <v>64.239999999999995</v>
      </c>
      <c r="K91" s="174">
        <v>27.88</v>
      </c>
      <c r="L91" s="174">
        <v>98.02</v>
      </c>
    </row>
    <row r="92" spans="1:16" ht="15" x14ac:dyDescent="0.25">
      <c r="B92" s="173" t="s">
        <v>274</v>
      </c>
      <c r="C92" s="174"/>
      <c r="D92" s="174"/>
      <c r="E92" s="174"/>
      <c r="F92" s="174"/>
      <c r="G92" s="174"/>
      <c r="I92" s="174">
        <v>646.57000000000005</v>
      </c>
      <c r="J92" s="174">
        <v>116.75</v>
      </c>
      <c r="K92" s="174">
        <v>51.35</v>
      </c>
      <c r="L92" s="174">
        <v>215.31</v>
      </c>
    </row>
    <row r="93" spans="1:16" ht="15" x14ac:dyDescent="0.25">
      <c r="B93" s="173" t="s">
        <v>276</v>
      </c>
      <c r="C93" s="174"/>
      <c r="D93" s="174"/>
      <c r="E93" s="174"/>
      <c r="F93" s="174"/>
      <c r="G93" s="174"/>
      <c r="I93" s="174">
        <v>278.79000000000002</v>
      </c>
      <c r="J93" s="174">
        <v>50.34</v>
      </c>
      <c r="K93" s="174">
        <v>22.14</v>
      </c>
      <c r="L93" s="174">
        <v>92.84</v>
      </c>
    </row>
    <row r="94" spans="1:16" ht="15" x14ac:dyDescent="0.25">
      <c r="B94" s="173" t="s">
        <v>298</v>
      </c>
      <c r="C94" s="174"/>
      <c r="D94" s="174"/>
      <c r="E94" s="174"/>
      <c r="F94" s="174"/>
      <c r="G94" s="174"/>
      <c r="I94" s="174">
        <v>-836.37</v>
      </c>
      <c r="J94" s="174">
        <v>-151.01</v>
      </c>
      <c r="K94" s="174">
        <v>-66.42</v>
      </c>
      <c r="L94" s="174">
        <v>-278.51</v>
      </c>
    </row>
    <row r="95" spans="1:16" ht="15" x14ac:dyDescent="0.25">
      <c r="B95" s="173" t="s">
        <v>278</v>
      </c>
      <c r="C95" s="174"/>
      <c r="D95" s="174"/>
      <c r="E95" s="174"/>
      <c r="F95" s="174"/>
      <c r="G95" s="174"/>
      <c r="I95" s="174">
        <v>280.27999999999997</v>
      </c>
      <c r="J95" s="174">
        <v>50.61</v>
      </c>
      <c r="K95" s="174">
        <v>22.26</v>
      </c>
      <c r="L95" s="174">
        <v>93.33</v>
      </c>
    </row>
    <row r="96" spans="1:16" ht="15" x14ac:dyDescent="0.25">
      <c r="B96" s="173" t="s">
        <v>280</v>
      </c>
      <c r="C96" s="174"/>
      <c r="D96" s="174"/>
      <c r="E96" s="174"/>
      <c r="F96" s="174"/>
      <c r="G96" s="174"/>
      <c r="I96" s="174">
        <v>600.08000000000004</v>
      </c>
      <c r="J96" s="174">
        <v>108.35</v>
      </c>
      <c r="K96" s="174">
        <v>47.66</v>
      </c>
      <c r="L96" s="174">
        <v>199.83</v>
      </c>
    </row>
    <row r="97" spans="1:16" ht="15" x14ac:dyDescent="0.25">
      <c r="B97" s="173" t="s">
        <v>282</v>
      </c>
      <c r="C97" s="174"/>
      <c r="D97" s="174"/>
      <c r="E97" s="174"/>
      <c r="F97" s="174"/>
      <c r="G97" s="174"/>
      <c r="I97" s="174">
        <v>737.39</v>
      </c>
      <c r="J97" s="174">
        <v>133.13999999999999</v>
      </c>
      <c r="K97" s="174">
        <v>58.56</v>
      </c>
      <c r="L97" s="174">
        <v>245.55</v>
      </c>
    </row>
    <row r="98" spans="1:16" ht="15" x14ac:dyDescent="0.25">
      <c r="B98" s="173" t="s">
        <v>284</v>
      </c>
      <c r="C98" s="174"/>
      <c r="D98" s="174"/>
      <c r="E98" s="174"/>
      <c r="F98" s="174"/>
      <c r="G98" s="174"/>
      <c r="I98" s="174">
        <v>27.97</v>
      </c>
      <c r="J98" s="174">
        <v>5.05</v>
      </c>
      <c r="K98" s="174">
        <v>2.2200000000000002</v>
      </c>
      <c r="L98" s="174">
        <v>9.31</v>
      </c>
    </row>
    <row r="99" spans="1:16" ht="15" x14ac:dyDescent="0.25">
      <c r="B99" s="173" t="s">
        <v>286</v>
      </c>
      <c r="C99" s="174"/>
      <c r="D99" s="174"/>
      <c r="E99" s="174"/>
      <c r="F99" s="174"/>
      <c r="G99" s="174"/>
      <c r="I99" s="174">
        <v>801.86</v>
      </c>
      <c r="J99" s="174">
        <v>144.78</v>
      </c>
      <c r="K99" s="174">
        <v>63.68</v>
      </c>
      <c r="L99" s="174">
        <v>267.02</v>
      </c>
    </row>
    <row r="100" spans="1:16" ht="15" x14ac:dyDescent="0.25">
      <c r="C100" s="176">
        <f>SUM(C90:C99)</f>
        <v>0</v>
      </c>
      <c r="D100" s="176">
        <f t="shared" ref="D100:F100" si="7">SUM(D90:D99)</f>
        <v>0</v>
      </c>
      <c r="E100" s="176">
        <f t="shared" si="7"/>
        <v>0</v>
      </c>
      <c r="F100" s="176">
        <f t="shared" si="7"/>
        <v>0</v>
      </c>
      <c r="G100" s="176">
        <f>SUM(G90:G99)</f>
        <v>0</v>
      </c>
      <c r="H100" s="176">
        <f t="shared" ref="H100:P100" si="8">SUM(H90:H99)</f>
        <v>0</v>
      </c>
      <c r="I100" s="176">
        <f t="shared" si="8"/>
        <v>7432.92</v>
      </c>
      <c r="J100" s="176">
        <f t="shared" si="8"/>
        <v>1342.0900000000001</v>
      </c>
      <c r="K100" s="176">
        <f t="shared" si="8"/>
        <v>589.92999999999995</v>
      </c>
      <c r="L100" s="176">
        <f t="shared" si="8"/>
        <v>2454.6999999999998</v>
      </c>
      <c r="M100" s="176">
        <f t="shared" si="8"/>
        <v>0</v>
      </c>
      <c r="N100" s="176">
        <f t="shared" si="8"/>
        <v>0</v>
      </c>
      <c r="O100" s="176">
        <f t="shared" si="8"/>
        <v>0</v>
      </c>
      <c r="P100" s="176">
        <f t="shared" si="8"/>
        <v>0</v>
      </c>
    </row>
    <row r="101" spans="1:16" ht="15" x14ac:dyDescent="0.25"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</row>
    <row r="102" spans="1:16" ht="15" x14ac:dyDescent="0.25">
      <c r="A102" s="173" t="s">
        <v>97</v>
      </c>
      <c r="B102" s="173" t="s">
        <v>270</v>
      </c>
      <c r="C102" s="174"/>
      <c r="D102" s="174"/>
      <c r="E102" s="174"/>
      <c r="F102" s="174"/>
      <c r="G102" s="174"/>
      <c r="I102" s="174">
        <v>7000.24</v>
      </c>
      <c r="K102" s="174">
        <v>342.57</v>
      </c>
      <c r="L102" s="174"/>
    </row>
    <row r="103" spans="1:16" ht="15" x14ac:dyDescent="0.25">
      <c r="A103" s="175" t="s">
        <v>307</v>
      </c>
      <c r="B103" s="173" t="s">
        <v>297</v>
      </c>
      <c r="C103" s="174"/>
      <c r="D103" s="174"/>
      <c r="E103" s="174"/>
      <c r="F103" s="174"/>
      <c r="G103" s="174"/>
      <c r="I103" s="174">
        <v>548.54999999999995</v>
      </c>
      <c r="K103" s="174">
        <v>26.48</v>
      </c>
      <c r="L103" s="174"/>
    </row>
    <row r="104" spans="1:16" ht="15" x14ac:dyDescent="0.25">
      <c r="B104" s="173" t="s">
        <v>274</v>
      </c>
      <c r="C104" s="174"/>
      <c r="D104" s="174"/>
      <c r="E104" s="174"/>
      <c r="F104" s="174"/>
      <c r="G104" s="174"/>
      <c r="I104" s="174">
        <v>996.83</v>
      </c>
      <c r="K104" s="174">
        <v>48.78</v>
      </c>
      <c r="L104" s="174"/>
    </row>
    <row r="105" spans="1:16" ht="15" x14ac:dyDescent="0.25">
      <c r="B105" s="173" t="s">
        <v>276</v>
      </c>
      <c r="C105" s="174"/>
      <c r="D105" s="174"/>
      <c r="E105" s="174"/>
      <c r="F105" s="174"/>
      <c r="G105" s="174"/>
      <c r="I105" s="174">
        <v>429.81</v>
      </c>
      <c r="K105" s="174">
        <v>21.03</v>
      </c>
      <c r="L105" s="174"/>
    </row>
    <row r="106" spans="1:16" ht="15" x14ac:dyDescent="0.25">
      <c r="B106" s="173" t="s">
        <v>298</v>
      </c>
      <c r="C106" s="174"/>
      <c r="D106" s="174"/>
      <c r="E106" s="174"/>
      <c r="F106" s="174"/>
      <c r="G106" s="174"/>
      <c r="I106" s="174">
        <v>-1289.44</v>
      </c>
      <c r="K106" s="174">
        <v>-63.1</v>
      </c>
      <c r="L106" s="174"/>
    </row>
    <row r="107" spans="1:16" ht="15" x14ac:dyDescent="0.25">
      <c r="B107" s="173" t="s">
        <v>278</v>
      </c>
      <c r="C107" s="174"/>
      <c r="D107" s="174"/>
      <c r="E107" s="174"/>
      <c r="F107" s="174"/>
      <c r="G107" s="174"/>
      <c r="I107" s="174">
        <v>432.11</v>
      </c>
      <c r="K107" s="174">
        <v>21.15</v>
      </c>
      <c r="L107" s="174"/>
    </row>
    <row r="108" spans="1:16" ht="15" x14ac:dyDescent="0.25">
      <c r="B108" s="173" t="s">
        <v>280</v>
      </c>
      <c r="C108" s="174"/>
      <c r="D108" s="174"/>
      <c r="E108" s="174"/>
      <c r="F108" s="174"/>
      <c r="G108" s="174"/>
      <c r="I108" s="174">
        <v>925.15</v>
      </c>
      <c r="K108" s="174">
        <v>45.27</v>
      </c>
      <c r="L108" s="174"/>
    </row>
    <row r="109" spans="1:16" ht="15" x14ac:dyDescent="0.25">
      <c r="B109" s="173" t="s">
        <v>282</v>
      </c>
      <c r="C109" s="174"/>
      <c r="D109" s="174"/>
      <c r="E109" s="174"/>
      <c r="F109" s="174"/>
      <c r="G109" s="174"/>
      <c r="I109" s="174">
        <v>1136.8399999999999</v>
      </c>
      <c r="K109" s="174">
        <v>55.63</v>
      </c>
      <c r="L109" s="174"/>
    </row>
    <row r="110" spans="1:16" ht="15" x14ac:dyDescent="0.25">
      <c r="B110" s="173" t="s">
        <v>284</v>
      </c>
      <c r="C110" s="174"/>
      <c r="D110" s="174"/>
      <c r="E110" s="174"/>
      <c r="F110" s="174"/>
      <c r="G110" s="174"/>
      <c r="I110" s="174">
        <v>43.12</v>
      </c>
      <c r="K110" s="174">
        <v>2.11</v>
      </c>
      <c r="L110" s="174"/>
    </row>
    <row r="111" spans="1:16" ht="15" x14ac:dyDescent="0.25">
      <c r="B111" s="173" t="s">
        <v>286</v>
      </c>
      <c r="C111" s="174"/>
      <c r="D111" s="174"/>
      <c r="E111" s="174"/>
      <c r="F111" s="174"/>
      <c r="G111" s="174"/>
      <c r="I111" s="174">
        <v>1236.24</v>
      </c>
      <c r="K111" s="174">
        <v>60.5</v>
      </c>
      <c r="L111" s="174"/>
    </row>
    <row r="112" spans="1:16" ht="15" x14ac:dyDescent="0.25">
      <c r="C112" s="176">
        <f>SUM(C102:C111)</f>
        <v>0</v>
      </c>
      <c r="D112" s="176">
        <f t="shared" ref="D112:F112" si="9">SUM(D102:D111)</f>
        <v>0</v>
      </c>
      <c r="E112" s="176">
        <f t="shared" si="9"/>
        <v>0</v>
      </c>
      <c r="F112" s="176">
        <f t="shared" si="9"/>
        <v>0</v>
      </c>
      <c r="G112" s="176">
        <f>SUM(G102:G111)</f>
        <v>0</v>
      </c>
      <c r="H112" s="176">
        <f t="shared" ref="H112:P112" si="10">SUM(H102:H111)</f>
        <v>0</v>
      </c>
      <c r="I112" s="176">
        <f t="shared" si="10"/>
        <v>11459.45</v>
      </c>
      <c r="J112" s="176">
        <f t="shared" si="10"/>
        <v>0</v>
      </c>
      <c r="K112" s="176">
        <f t="shared" si="10"/>
        <v>560.41999999999996</v>
      </c>
      <c r="L112" s="176">
        <f t="shared" si="10"/>
        <v>0</v>
      </c>
      <c r="M112" s="176">
        <f t="shared" si="10"/>
        <v>0</v>
      </c>
      <c r="N112" s="176">
        <f t="shared" si="10"/>
        <v>0</v>
      </c>
      <c r="O112" s="176">
        <f t="shared" si="10"/>
        <v>0</v>
      </c>
      <c r="P112" s="176">
        <f t="shared" si="10"/>
        <v>0</v>
      </c>
    </row>
    <row r="113" spans="1:16" ht="15" x14ac:dyDescent="0.25"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</row>
    <row r="114" spans="1:16" ht="15" x14ac:dyDescent="0.25">
      <c r="A114" s="173" t="s">
        <v>94</v>
      </c>
      <c r="B114" s="173" t="s">
        <v>270</v>
      </c>
      <c r="C114" s="174"/>
      <c r="D114" s="174"/>
      <c r="E114" s="174"/>
      <c r="F114" s="174"/>
      <c r="G114" s="174"/>
      <c r="H114" s="174"/>
      <c r="J114" s="174">
        <v>2722.73</v>
      </c>
      <c r="K114" s="174">
        <v>18232.439999999999</v>
      </c>
      <c r="L114" s="174">
        <v>2459.2399999999998</v>
      </c>
    </row>
    <row r="115" spans="1:16" ht="15" x14ac:dyDescent="0.25">
      <c r="A115" s="175" t="s">
        <v>308</v>
      </c>
      <c r="B115" s="173" t="s">
        <v>297</v>
      </c>
      <c r="C115" s="174"/>
      <c r="D115" s="174"/>
      <c r="E115" s="174"/>
      <c r="F115" s="174"/>
      <c r="G115" s="174"/>
      <c r="H115" s="174"/>
      <c r="J115" s="174">
        <v>213.36</v>
      </c>
      <c r="K115" s="174">
        <v>1409.42</v>
      </c>
      <c r="L115" s="174">
        <v>159.43</v>
      </c>
    </row>
    <row r="116" spans="1:16" ht="15" x14ac:dyDescent="0.25">
      <c r="B116" s="173" t="s">
        <v>274</v>
      </c>
      <c r="C116" s="174"/>
      <c r="D116" s="174"/>
      <c r="E116" s="174"/>
      <c r="F116" s="174"/>
      <c r="G116" s="174"/>
      <c r="H116" s="174"/>
      <c r="J116" s="174">
        <v>387.72</v>
      </c>
      <c r="K116" s="174">
        <v>2596.3000000000002</v>
      </c>
      <c r="L116" s="174">
        <v>350.2</v>
      </c>
    </row>
    <row r="117" spans="1:16" ht="15" x14ac:dyDescent="0.25">
      <c r="B117" s="173" t="s">
        <v>276</v>
      </c>
      <c r="C117" s="174"/>
      <c r="D117" s="174"/>
      <c r="E117" s="174"/>
      <c r="F117" s="174"/>
      <c r="G117" s="174"/>
      <c r="H117" s="174"/>
      <c r="J117" s="174">
        <v>167.18</v>
      </c>
      <c r="K117" s="174">
        <v>1119.47</v>
      </c>
      <c r="L117" s="174">
        <v>151</v>
      </c>
    </row>
    <row r="118" spans="1:16" ht="15" x14ac:dyDescent="0.25">
      <c r="B118" s="173" t="s">
        <v>298</v>
      </c>
      <c r="C118" s="174"/>
      <c r="D118" s="174"/>
      <c r="E118" s="174"/>
      <c r="F118" s="174"/>
      <c r="G118" s="174"/>
      <c r="H118" s="174"/>
      <c r="J118" s="174">
        <v>-501.53</v>
      </c>
      <c r="K118" s="174">
        <v>-3358.42</v>
      </c>
      <c r="L118" s="174">
        <v>-452.99</v>
      </c>
    </row>
    <row r="119" spans="1:16" ht="15" x14ac:dyDescent="0.25">
      <c r="B119" s="173" t="s">
        <v>278</v>
      </c>
      <c r="C119" s="174"/>
      <c r="D119" s="174"/>
      <c r="E119" s="174"/>
      <c r="F119" s="174"/>
      <c r="G119" s="174"/>
      <c r="H119" s="174"/>
      <c r="J119" s="174">
        <v>168.07</v>
      </c>
      <c r="K119" s="174">
        <v>1125.45</v>
      </c>
      <c r="L119" s="174">
        <v>151.80000000000001</v>
      </c>
    </row>
    <row r="120" spans="1:16" ht="15" x14ac:dyDescent="0.25">
      <c r="B120" s="173" t="s">
        <v>280</v>
      </c>
      <c r="C120" s="174"/>
      <c r="D120" s="174"/>
      <c r="E120" s="174"/>
      <c r="F120" s="174"/>
      <c r="G120" s="174"/>
      <c r="H120" s="174"/>
      <c r="J120" s="174">
        <v>359.83</v>
      </c>
      <c r="K120" s="174">
        <v>2409.59</v>
      </c>
      <c r="L120" s="174">
        <v>325.01</v>
      </c>
    </row>
    <row r="121" spans="1:16" ht="15" x14ac:dyDescent="0.25">
      <c r="B121" s="173" t="s">
        <v>282</v>
      </c>
      <c r="C121" s="174"/>
      <c r="D121" s="174"/>
      <c r="E121" s="174"/>
      <c r="F121" s="174"/>
      <c r="G121" s="174"/>
      <c r="H121" s="174"/>
      <c r="J121" s="174">
        <v>442.17</v>
      </c>
      <c r="K121" s="174">
        <v>2960.95</v>
      </c>
      <c r="L121" s="174">
        <v>399.38</v>
      </c>
    </row>
    <row r="122" spans="1:16" ht="15" x14ac:dyDescent="0.25">
      <c r="B122" s="173" t="s">
        <v>284</v>
      </c>
      <c r="C122" s="174"/>
      <c r="D122" s="174"/>
      <c r="E122" s="174"/>
      <c r="F122" s="174"/>
      <c r="G122" s="174"/>
      <c r="H122" s="174"/>
      <c r="J122" s="174">
        <v>16.77</v>
      </c>
      <c r="K122" s="174">
        <v>112.3</v>
      </c>
      <c r="L122" s="174">
        <v>15.15</v>
      </c>
    </row>
    <row r="123" spans="1:16" ht="15" x14ac:dyDescent="0.25">
      <c r="B123" s="173" t="s">
        <v>286</v>
      </c>
      <c r="C123" s="174"/>
      <c r="D123" s="174"/>
      <c r="E123" s="174"/>
      <c r="F123" s="174"/>
      <c r="G123" s="174"/>
      <c r="H123" s="174"/>
      <c r="J123" s="174">
        <v>480.83</v>
      </c>
      <c r="K123" s="174">
        <v>3219.85</v>
      </c>
      <c r="L123" s="174">
        <v>434.3</v>
      </c>
    </row>
    <row r="124" spans="1:16" ht="15" x14ac:dyDescent="0.25">
      <c r="C124" s="176">
        <f>SUM(C114:C123)</f>
        <v>0</v>
      </c>
      <c r="D124" s="176">
        <f t="shared" ref="D124:F124" si="11">SUM(D114:D123)</f>
        <v>0</v>
      </c>
      <c r="E124" s="176">
        <f t="shared" si="11"/>
        <v>0</v>
      </c>
      <c r="F124" s="176">
        <f t="shared" si="11"/>
        <v>0</v>
      </c>
      <c r="G124" s="176">
        <f>SUM(G114:G123)</f>
        <v>0</v>
      </c>
      <c r="H124" s="176">
        <f t="shared" ref="H124:P124" si="12">SUM(H114:H123)</f>
        <v>0</v>
      </c>
      <c r="I124" s="176">
        <f t="shared" si="12"/>
        <v>0</v>
      </c>
      <c r="J124" s="176">
        <f t="shared" si="12"/>
        <v>4457.13</v>
      </c>
      <c r="K124" s="176">
        <f t="shared" si="12"/>
        <v>29827.35</v>
      </c>
      <c r="L124" s="176">
        <f t="shared" si="12"/>
        <v>3992.52</v>
      </c>
      <c r="M124" s="176">
        <f t="shared" si="12"/>
        <v>0</v>
      </c>
      <c r="N124" s="176">
        <f t="shared" si="12"/>
        <v>0</v>
      </c>
      <c r="O124" s="176">
        <f t="shared" si="12"/>
        <v>0</v>
      </c>
      <c r="P124" s="176">
        <f t="shared" si="12"/>
        <v>0</v>
      </c>
    </row>
    <row r="125" spans="1:16" ht="15" x14ac:dyDescent="0.25"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</row>
    <row r="126" spans="1:16" ht="15" x14ac:dyDescent="0.25">
      <c r="A126" s="173" t="s">
        <v>309</v>
      </c>
      <c r="B126" s="173" t="s">
        <v>270</v>
      </c>
      <c r="C126" s="174"/>
      <c r="D126" s="174"/>
      <c r="E126" s="174"/>
      <c r="F126" s="174"/>
      <c r="G126" s="174"/>
      <c r="I126" s="174">
        <v>230.22</v>
      </c>
    </row>
    <row r="127" spans="1:16" ht="15" x14ac:dyDescent="0.25">
      <c r="A127" s="175" t="s">
        <v>310</v>
      </c>
      <c r="B127" s="173" t="s">
        <v>297</v>
      </c>
      <c r="C127" s="174"/>
      <c r="D127" s="174"/>
      <c r="E127" s="174"/>
      <c r="F127" s="174"/>
      <c r="G127" s="174"/>
      <c r="I127" s="174">
        <v>18.04</v>
      </c>
    </row>
    <row r="128" spans="1:16" ht="15" x14ac:dyDescent="0.25">
      <c r="B128" s="173" t="s">
        <v>274</v>
      </c>
      <c r="C128" s="174"/>
      <c r="D128" s="174"/>
      <c r="E128" s="174"/>
      <c r="F128" s="174"/>
      <c r="G128" s="174"/>
      <c r="I128" s="174">
        <v>32.78</v>
      </c>
    </row>
    <row r="129" spans="1:16" ht="15" x14ac:dyDescent="0.25">
      <c r="B129" s="173" t="s">
        <v>276</v>
      </c>
      <c r="C129" s="174"/>
      <c r="D129" s="174"/>
      <c r="E129" s="174"/>
      <c r="F129" s="174"/>
      <c r="G129" s="174"/>
      <c r="I129" s="174">
        <v>14.14</v>
      </c>
    </row>
    <row r="130" spans="1:16" ht="15" x14ac:dyDescent="0.25">
      <c r="B130" s="173" t="s">
        <v>298</v>
      </c>
      <c r="C130" s="174"/>
      <c r="D130" s="174"/>
      <c r="E130" s="174"/>
      <c r="F130" s="174"/>
      <c r="G130" s="174"/>
      <c r="I130" s="174">
        <v>-42.41</v>
      </c>
    </row>
    <row r="131" spans="1:16" ht="15" x14ac:dyDescent="0.25">
      <c r="B131" s="173" t="s">
        <v>278</v>
      </c>
      <c r="C131" s="174"/>
      <c r="D131" s="174"/>
      <c r="E131" s="174"/>
      <c r="F131" s="174"/>
      <c r="G131" s="174"/>
      <c r="I131" s="174">
        <v>14.21</v>
      </c>
    </row>
    <row r="132" spans="1:16" ht="15" x14ac:dyDescent="0.25">
      <c r="B132" s="173" t="s">
        <v>280</v>
      </c>
      <c r="C132" s="174"/>
      <c r="D132" s="174"/>
      <c r="E132" s="174"/>
      <c r="F132" s="174"/>
      <c r="G132" s="174"/>
      <c r="I132" s="174">
        <v>30.43</v>
      </c>
    </row>
    <row r="133" spans="1:16" ht="15" x14ac:dyDescent="0.25">
      <c r="B133" s="173" t="s">
        <v>282</v>
      </c>
      <c r="C133" s="174"/>
      <c r="D133" s="174"/>
      <c r="E133" s="174"/>
      <c r="F133" s="174"/>
      <c r="G133" s="174"/>
      <c r="I133" s="174">
        <v>37.39</v>
      </c>
    </row>
    <row r="134" spans="1:16" ht="15" x14ac:dyDescent="0.25">
      <c r="B134" s="173" t="s">
        <v>284</v>
      </c>
      <c r="C134" s="174"/>
      <c r="D134" s="174"/>
      <c r="E134" s="174"/>
      <c r="F134" s="174"/>
      <c r="G134" s="174"/>
      <c r="I134" s="174">
        <v>1.42</v>
      </c>
    </row>
    <row r="135" spans="1:16" ht="15" x14ac:dyDescent="0.25">
      <c r="B135" s="173" t="s">
        <v>286</v>
      </c>
      <c r="C135" s="174"/>
      <c r="D135" s="174"/>
      <c r="E135" s="174"/>
      <c r="F135" s="174"/>
      <c r="G135" s="174"/>
      <c r="I135" s="174">
        <v>40.659999999999997</v>
      </c>
    </row>
    <row r="136" spans="1:16" ht="15" x14ac:dyDescent="0.25">
      <c r="C136" s="176">
        <f>SUM(C126:C135)</f>
        <v>0</v>
      </c>
      <c r="D136" s="176">
        <f t="shared" ref="D136:F136" si="13">SUM(D126:D135)</f>
        <v>0</v>
      </c>
      <c r="E136" s="176">
        <f t="shared" si="13"/>
        <v>0</v>
      </c>
      <c r="F136" s="176">
        <f t="shared" si="13"/>
        <v>0</v>
      </c>
      <c r="G136" s="176">
        <f>SUM(G126:G135)</f>
        <v>0</v>
      </c>
      <c r="H136" s="176">
        <f t="shared" ref="H136:P136" si="14">SUM(H126:H135)</f>
        <v>0</v>
      </c>
      <c r="I136" s="176">
        <f t="shared" si="14"/>
        <v>376.88</v>
      </c>
      <c r="J136" s="176">
        <f t="shared" si="14"/>
        <v>0</v>
      </c>
      <c r="K136" s="176">
        <f t="shared" si="14"/>
        <v>0</v>
      </c>
      <c r="L136" s="176">
        <f t="shared" si="14"/>
        <v>0</v>
      </c>
      <c r="M136" s="176">
        <f t="shared" si="14"/>
        <v>0</v>
      </c>
      <c r="N136" s="176">
        <f t="shared" si="14"/>
        <v>0</v>
      </c>
      <c r="O136" s="176">
        <f t="shared" si="14"/>
        <v>0</v>
      </c>
      <c r="P136" s="176">
        <f t="shared" si="14"/>
        <v>0</v>
      </c>
    </row>
    <row r="137" spans="1:16" ht="15" x14ac:dyDescent="0.25">
      <c r="C137" s="174"/>
      <c r="D137" s="174"/>
      <c r="E137" s="174"/>
      <c r="F137" s="174"/>
      <c r="G137" s="174"/>
      <c r="H137" s="174"/>
      <c r="I137" s="174"/>
    </row>
    <row r="138" spans="1:16" ht="15" x14ac:dyDescent="0.25">
      <c r="A138" s="173" t="s">
        <v>20</v>
      </c>
      <c r="B138" s="173" t="s">
        <v>270</v>
      </c>
      <c r="C138" s="174">
        <f t="shared" ref="C138:J147" si="15">C66+C18+C78+C30+C42+C6+C54+C90+C102+C114+C126</f>
        <v>17517.670000000002</v>
      </c>
      <c r="D138" s="174">
        <f t="shared" si="15"/>
        <v>22372.620000000003</v>
      </c>
      <c r="E138" s="174">
        <f t="shared" si="15"/>
        <v>17478.169999999998</v>
      </c>
      <c r="F138" s="174">
        <f t="shared" si="15"/>
        <v>26864.76</v>
      </c>
      <c r="G138" s="174">
        <f t="shared" si="15"/>
        <v>45989.94</v>
      </c>
      <c r="H138" s="174">
        <f t="shared" si="15"/>
        <v>55648.490000000005</v>
      </c>
      <c r="I138" s="174">
        <f>I66+I18+I78+I30+I42+I6+I54+I90+I102+I114+I126</f>
        <v>126567.63</v>
      </c>
      <c r="J138" s="174">
        <f>J66+J18+J78+J30+J42+J6+J54+J90+J102+J114+J126</f>
        <v>95017.25</v>
      </c>
      <c r="K138" s="174">
        <f t="shared" ref="K138:P147" si="16">K66+K18+K78+K30+K42+K6+K54+K90+K102+K114+K126</f>
        <v>90533.520000000019</v>
      </c>
      <c r="L138" s="174">
        <f t="shared" si="16"/>
        <v>91745.440000000017</v>
      </c>
      <c r="M138" s="174">
        <f t="shared" si="16"/>
        <v>0</v>
      </c>
      <c r="N138" s="174">
        <f t="shared" si="16"/>
        <v>0</v>
      </c>
      <c r="O138" s="174">
        <f t="shared" si="16"/>
        <v>0</v>
      </c>
      <c r="P138" s="174">
        <f t="shared" si="16"/>
        <v>0</v>
      </c>
    </row>
    <row r="139" spans="1:16" ht="15" x14ac:dyDescent="0.25">
      <c r="B139" s="173" t="s">
        <v>297</v>
      </c>
      <c r="C139" s="174">
        <f t="shared" si="15"/>
        <v>1164.17</v>
      </c>
      <c r="D139" s="174">
        <f t="shared" si="15"/>
        <v>1202.1200000000001</v>
      </c>
      <c r="E139" s="174">
        <f t="shared" si="15"/>
        <v>1838.2600000000002</v>
      </c>
      <c r="F139" s="174">
        <f t="shared" si="15"/>
        <v>3006.03</v>
      </c>
      <c r="G139" s="174">
        <f t="shared" si="15"/>
        <v>3003.21</v>
      </c>
      <c r="H139" s="174">
        <f t="shared" si="15"/>
        <v>4183.91</v>
      </c>
      <c r="I139" s="174">
        <f t="shared" si="15"/>
        <v>9918.0299999999988</v>
      </c>
      <c r="J139" s="174">
        <f t="shared" si="15"/>
        <v>7445.7</v>
      </c>
      <c r="K139" s="174">
        <f t="shared" si="16"/>
        <v>6998.48</v>
      </c>
      <c r="L139" s="174">
        <f t="shared" si="16"/>
        <v>5947.9000000000015</v>
      </c>
      <c r="M139" s="174">
        <f t="shared" si="16"/>
        <v>0</v>
      </c>
      <c r="N139" s="174">
        <f t="shared" si="16"/>
        <v>0</v>
      </c>
      <c r="O139" s="174">
        <f t="shared" si="16"/>
        <v>0</v>
      </c>
      <c r="P139" s="174">
        <f t="shared" si="16"/>
        <v>0</v>
      </c>
    </row>
    <row r="140" spans="1:16" ht="15" x14ac:dyDescent="0.25">
      <c r="B140" s="173" t="s">
        <v>274</v>
      </c>
      <c r="C140" s="174">
        <f t="shared" si="15"/>
        <v>2632.91</v>
      </c>
      <c r="D140" s="174">
        <f t="shared" si="15"/>
        <v>3362.6000000000004</v>
      </c>
      <c r="E140" s="174">
        <f t="shared" si="15"/>
        <v>2626.97</v>
      </c>
      <c r="F140" s="174">
        <f t="shared" si="15"/>
        <v>3825.55</v>
      </c>
      <c r="G140" s="174">
        <f t="shared" si="15"/>
        <v>6548.97</v>
      </c>
      <c r="H140" s="174">
        <f t="shared" si="15"/>
        <v>7924.3499999999995</v>
      </c>
      <c r="I140" s="174">
        <f t="shared" si="15"/>
        <v>18023.23</v>
      </c>
      <c r="J140" s="174">
        <f t="shared" si="15"/>
        <v>13530.47</v>
      </c>
      <c r="K140" s="174">
        <f t="shared" si="16"/>
        <v>12891.970000000001</v>
      </c>
      <c r="L140" s="174">
        <f t="shared" si="16"/>
        <v>13064.57</v>
      </c>
      <c r="M140" s="174">
        <f t="shared" si="16"/>
        <v>0</v>
      </c>
      <c r="N140" s="174">
        <f t="shared" si="16"/>
        <v>0</v>
      </c>
      <c r="O140" s="174">
        <f t="shared" si="16"/>
        <v>0</v>
      </c>
      <c r="P140" s="174">
        <f t="shared" si="16"/>
        <v>0</v>
      </c>
    </row>
    <row r="141" spans="1:16" ht="15" x14ac:dyDescent="0.25">
      <c r="B141" s="173" t="s">
        <v>276</v>
      </c>
      <c r="C141" s="174">
        <f t="shared" si="15"/>
        <v>1191.21</v>
      </c>
      <c r="D141" s="174">
        <f t="shared" si="15"/>
        <v>1521.3400000000001</v>
      </c>
      <c r="E141" s="174">
        <f t="shared" si="15"/>
        <v>1188.52</v>
      </c>
      <c r="F141" s="174">
        <f t="shared" si="15"/>
        <v>1649.49</v>
      </c>
      <c r="G141" s="174">
        <f t="shared" si="15"/>
        <v>2823.78</v>
      </c>
      <c r="H141" s="174">
        <f t="shared" si="15"/>
        <v>3416.81</v>
      </c>
      <c r="I141" s="174">
        <f t="shared" si="15"/>
        <v>7771.2400000000007</v>
      </c>
      <c r="J141" s="174">
        <f t="shared" si="15"/>
        <v>5834.0700000000015</v>
      </c>
      <c r="K141" s="174">
        <f t="shared" si="16"/>
        <v>5558.74</v>
      </c>
      <c r="L141" s="174">
        <f t="shared" si="16"/>
        <v>5633.16</v>
      </c>
      <c r="M141" s="174">
        <f t="shared" si="16"/>
        <v>0</v>
      </c>
      <c r="N141" s="174">
        <f t="shared" si="16"/>
        <v>0</v>
      </c>
      <c r="O141" s="174">
        <f t="shared" si="16"/>
        <v>0</v>
      </c>
      <c r="P141" s="174">
        <f t="shared" si="16"/>
        <v>0</v>
      </c>
    </row>
    <row r="142" spans="1:16" ht="15" x14ac:dyDescent="0.25">
      <c r="B142" s="173" t="s">
        <v>298</v>
      </c>
      <c r="C142" s="174">
        <f t="shared" si="15"/>
        <v>-3198.7200000000003</v>
      </c>
      <c r="D142" s="174">
        <f t="shared" si="15"/>
        <v>-4085.2400000000002</v>
      </c>
      <c r="E142" s="174">
        <f t="shared" si="15"/>
        <v>-3191.51</v>
      </c>
      <c r="F142" s="174">
        <f t="shared" si="15"/>
        <v>-4948.49</v>
      </c>
      <c r="G142" s="174">
        <f t="shared" si="15"/>
        <v>-8471.34</v>
      </c>
      <c r="H142" s="174">
        <f t="shared" si="15"/>
        <v>-10250.450000000001</v>
      </c>
      <c r="I142" s="174">
        <f t="shared" si="15"/>
        <v>-23313.75</v>
      </c>
      <c r="J142" s="174">
        <f t="shared" si="15"/>
        <v>-17502.18</v>
      </c>
      <c r="K142" s="174">
        <f t="shared" si="16"/>
        <v>-16676.280000000002</v>
      </c>
      <c r="L142" s="174">
        <f t="shared" si="16"/>
        <v>-16899.500000000004</v>
      </c>
      <c r="M142" s="174">
        <f t="shared" si="16"/>
        <v>0</v>
      </c>
      <c r="N142" s="174">
        <f t="shared" si="16"/>
        <v>0</v>
      </c>
      <c r="O142" s="174">
        <f t="shared" si="16"/>
        <v>0</v>
      </c>
      <c r="P142" s="174">
        <f t="shared" si="16"/>
        <v>0</v>
      </c>
    </row>
    <row r="143" spans="1:16" ht="15" x14ac:dyDescent="0.25">
      <c r="B143" s="173" t="s">
        <v>278</v>
      </c>
      <c r="C143" s="174">
        <f t="shared" si="15"/>
        <v>1407.07</v>
      </c>
      <c r="D143" s="174">
        <f t="shared" si="15"/>
        <v>1797.04</v>
      </c>
      <c r="E143" s="174">
        <f t="shared" si="15"/>
        <v>1403.8999999999999</v>
      </c>
      <c r="F143" s="174">
        <f t="shared" si="15"/>
        <v>2151.65</v>
      </c>
      <c r="G143" s="174">
        <f t="shared" si="15"/>
        <v>3683.42</v>
      </c>
      <c r="H143" s="174">
        <f t="shared" si="15"/>
        <v>4457</v>
      </c>
      <c r="I143" s="174">
        <f t="shared" si="15"/>
        <v>7812.7599999999993</v>
      </c>
      <c r="J143" s="174">
        <f t="shared" si="15"/>
        <v>5865.22</v>
      </c>
      <c r="K143" s="174">
        <f t="shared" si="16"/>
        <v>5588.44</v>
      </c>
      <c r="L143" s="174">
        <f t="shared" si="16"/>
        <v>5663.24</v>
      </c>
      <c r="M143" s="174">
        <f t="shared" si="16"/>
        <v>0</v>
      </c>
      <c r="N143" s="174">
        <f t="shared" si="16"/>
        <v>0</v>
      </c>
      <c r="O143" s="174">
        <f t="shared" si="16"/>
        <v>0</v>
      </c>
      <c r="P143" s="174">
        <f t="shared" si="16"/>
        <v>0</v>
      </c>
    </row>
    <row r="144" spans="1:16" ht="15" x14ac:dyDescent="0.25">
      <c r="B144" s="173" t="s">
        <v>280</v>
      </c>
      <c r="C144" s="174">
        <f t="shared" si="15"/>
        <v>2249.46</v>
      </c>
      <c r="D144" s="174">
        <f t="shared" si="15"/>
        <v>2872.8900000000003</v>
      </c>
      <c r="E144" s="174">
        <f t="shared" si="15"/>
        <v>2244.4</v>
      </c>
      <c r="F144" s="174">
        <f t="shared" si="15"/>
        <v>3439.81</v>
      </c>
      <c r="G144" s="174">
        <f t="shared" si="15"/>
        <v>5888.62</v>
      </c>
      <c r="H144" s="174">
        <f t="shared" si="15"/>
        <v>7125.33</v>
      </c>
      <c r="I144" s="174">
        <f t="shared" si="15"/>
        <v>16727.100000000002</v>
      </c>
      <c r="J144" s="174">
        <f t="shared" si="15"/>
        <v>12557.4</v>
      </c>
      <c r="K144" s="174">
        <f t="shared" si="16"/>
        <v>11964.86</v>
      </c>
      <c r="L144" s="174">
        <f t="shared" si="16"/>
        <v>12125.010000000002</v>
      </c>
      <c r="M144" s="174">
        <f t="shared" si="16"/>
        <v>0</v>
      </c>
      <c r="N144" s="174">
        <f t="shared" si="16"/>
        <v>0</v>
      </c>
      <c r="O144" s="174">
        <f t="shared" si="16"/>
        <v>0</v>
      </c>
      <c r="P144" s="174">
        <f t="shared" si="16"/>
        <v>0</v>
      </c>
    </row>
    <row r="145" spans="2:16" ht="15" x14ac:dyDescent="0.25">
      <c r="B145" s="173" t="s">
        <v>282</v>
      </c>
      <c r="C145" s="174">
        <f t="shared" si="15"/>
        <v>2464.7400000000002</v>
      </c>
      <c r="D145" s="174">
        <f t="shared" si="15"/>
        <v>3147.8300000000004</v>
      </c>
      <c r="E145" s="174">
        <f t="shared" si="15"/>
        <v>2459.1799999999998</v>
      </c>
      <c r="F145" s="174">
        <f t="shared" si="15"/>
        <v>3779.88</v>
      </c>
      <c r="G145" s="174">
        <f t="shared" si="15"/>
        <v>6470.79</v>
      </c>
      <c r="H145" s="174">
        <f t="shared" si="15"/>
        <v>7829.75</v>
      </c>
      <c r="I145" s="174">
        <f t="shared" si="15"/>
        <v>20554.599999999999</v>
      </c>
      <c r="J145" s="174">
        <f t="shared" si="15"/>
        <v>15430.81</v>
      </c>
      <c r="K145" s="174">
        <f t="shared" si="16"/>
        <v>14702.650000000001</v>
      </c>
      <c r="L145" s="174">
        <f t="shared" si="16"/>
        <v>14899.47</v>
      </c>
      <c r="M145" s="174">
        <f t="shared" si="16"/>
        <v>0</v>
      </c>
      <c r="N145" s="174">
        <f t="shared" si="16"/>
        <v>0</v>
      </c>
      <c r="O145" s="174">
        <f t="shared" si="16"/>
        <v>0</v>
      </c>
      <c r="P145" s="174">
        <f t="shared" si="16"/>
        <v>0</v>
      </c>
    </row>
    <row r="146" spans="2:16" ht="15" x14ac:dyDescent="0.25">
      <c r="B146" s="173" t="s">
        <v>284</v>
      </c>
      <c r="C146" s="174">
        <f t="shared" si="15"/>
        <v>106.45</v>
      </c>
      <c r="D146" s="174">
        <f t="shared" si="15"/>
        <v>135.97</v>
      </c>
      <c r="E146" s="174">
        <f t="shared" si="15"/>
        <v>106.21</v>
      </c>
      <c r="F146" s="174">
        <f t="shared" si="15"/>
        <v>162.79000000000002</v>
      </c>
      <c r="G146" s="174">
        <f t="shared" si="15"/>
        <v>278.68</v>
      </c>
      <c r="H146" s="174">
        <f t="shared" si="15"/>
        <v>337.21</v>
      </c>
      <c r="I146" s="174">
        <f t="shared" si="15"/>
        <v>779.58999999999992</v>
      </c>
      <c r="J146" s="174">
        <f t="shared" si="15"/>
        <v>585.25</v>
      </c>
      <c r="K146" s="174">
        <f t="shared" si="16"/>
        <v>557.63000000000011</v>
      </c>
      <c r="L146" s="174">
        <f t="shared" si="16"/>
        <v>565.1099999999999</v>
      </c>
      <c r="M146" s="174">
        <f t="shared" si="16"/>
        <v>0</v>
      </c>
      <c r="N146" s="174">
        <f t="shared" si="16"/>
        <v>0</v>
      </c>
      <c r="O146" s="174">
        <f t="shared" si="16"/>
        <v>0</v>
      </c>
      <c r="P146" s="174">
        <f t="shared" si="16"/>
        <v>0</v>
      </c>
    </row>
    <row r="147" spans="2:16" ht="15" x14ac:dyDescent="0.25">
      <c r="B147" s="173" t="s">
        <v>286</v>
      </c>
      <c r="C147" s="174">
        <f t="shared" si="15"/>
        <v>3160.19</v>
      </c>
      <c r="D147" s="174">
        <f t="shared" si="15"/>
        <v>4036.03</v>
      </c>
      <c r="E147" s="174">
        <f t="shared" si="15"/>
        <v>3153.07</v>
      </c>
      <c r="F147" s="174">
        <f t="shared" si="15"/>
        <v>4744.32</v>
      </c>
      <c r="G147" s="174">
        <f t="shared" si="15"/>
        <v>8121.82</v>
      </c>
      <c r="H147" s="174">
        <f t="shared" si="15"/>
        <v>9827.5300000000007</v>
      </c>
      <c r="I147" s="174">
        <f t="shared" si="15"/>
        <v>22351.86</v>
      </c>
      <c r="J147" s="174">
        <f t="shared" si="15"/>
        <v>16780.04</v>
      </c>
      <c r="K147" s="174">
        <f t="shared" si="16"/>
        <v>15988.230000000001</v>
      </c>
      <c r="L147" s="174">
        <f t="shared" si="16"/>
        <v>16202.230000000001</v>
      </c>
      <c r="M147" s="174">
        <f t="shared" si="16"/>
        <v>0</v>
      </c>
      <c r="N147" s="174">
        <f t="shared" si="16"/>
        <v>0</v>
      </c>
      <c r="O147" s="174">
        <f t="shared" si="16"/>
        <v>0</v>
      </c>
      <c r="P147" s="174">
        <f t="shared" si="16"/>
        <v>0</v>
      </c>
    </row>
    <row r="148" spans="2:16" ht="15.75" thickBot="1" x14ac:dyDescent="0.3">
      <c r="C148" s="178">
        <f>SUM(C138:C147)</f>
        <v>28695.15</v>
      </c>
      <c r="D148" s="178">
        <f>SUM(D138:D147)</f>
        <v>36363.200000000004</v>
      </c>
      <c r="E148" s="178">
        <f t="shared" ref="E148:P148" si="17">SUM(E138:E147)</f>
        <v>29307.170000000006</v>
      </c>
      <c r="F148" s="178">
        <f t="shared" si="17"/>
        <v>44675.789999999994</v>
      </c>
      <c r="G148" s="178">
        <f t="shared" si="17"/>
        <v>74337.889999999985</v>
      </c>
      <c r="H148" s="178">
        <f t="shared" si="17"/>
        <v>90499.930000000022</v>
      </c>
      <c r="I148" s="178">
        <f t="shared" si="17"/>
        <v>207192.29000000004</v>
      </c>
      <c r="J148" s="178">
        <f t="shared" si="17"/>
        <v>155544.03</v>
      </c>
      <c r="K148" s="178">
        <f t="shared" si="17"/>
        <v>148108.24000000005</v>
      </c>
      <c r="L148" s="178">
        <f t="shared" si="17"/>
        <v>148946.63000000003</v>
      </c>
      <c r="M148" s="178">
        <f t="shared" si="17"/>
        <v>0</v>
      </c>
      <c r="N148" s="178">
        <f t="shared" si="17"/>
        <v>0</v>
      </c>
      <c r="O148" s="178">
        <f t="shared" si="17"/>
        <v>0</v>
      </c>
      <c r="P148" s="178">
        <f t="shared" si="17"/>
        <v>0</v>
      </c>
    </row>
    <row r="149" spans="2:16" ht="15.75" thickTop="1" x14ac:dyDescent="0.25">
      <c r="C149" s="174"/>
      <c r="D149" s="174"/>
      <c r="E149" s="174"/>
      <c r="F149" s="174"/>
      <c r="G149" s="174"/>
      <c r="H149" s="174"/>
      <c r="I149" s="174"/>
    </row>
    <row r="150" spans="2:16" ht="15" x14ac:dyDescent="0.25">
      <c r="B150" s="173" t="s">
        <v>311</v>
      </c>
      <c r="C150" s="174">
        <f t="shared" ref="C150:I150" si="18">SUM(C52,C40,C88,C28,C76,C16+C100+C112+C124+C136+C64)</f>
        <v>28695.15</v>
      </c>
      <c r="D150" s="174">
        <f t="shared" si="18"/>
        <v>36363.200000000004</v>
      </c>
      <c r="E150" s="174">
        <f t="shared" si="18"/>
        <v>29307.17</v>
      </c>
      <c r="F150" s="174">
        <f t="shared" si="18"/>
        <v>44675.79</v>
      </c>
      <c r="G150" s="174">
        <f t="shared" si="18"/>
        <v>74337.89</v>
      </c>
      <c r="H150" s="174">
        <f t="shared" si="18"/>
        <v>90499.930000000008</v>
      </c>
      <c r="I150" s="174">
        <f t="shared" si="18"/>
        <v>207192.29</v>
      </c>
      <c r="J150" s="174">
        <f>SUM(J52,J40,J88,J28,J76,J16+J100+J112+J124+J136+J64)</f>
        <v>155544.03</v>
      </c>
      <c r="K150" s="174">
        <f t="shared" ref="K150:P150" si="19">SUM(K52,K40,K88,K28,K76,K16+K100+K112+K124+K136+K64)</f>
        <v>148108.24</v>
      </c>
      <c r="L150" s="174">
        <f t="shared" si="19"/>
        <v>148946.63</v>
      </c>
      <c r="M150" s="174">
        <f t="shared" si="19"/>
        <v>0</v>
      </c>
      <c r="N150" s="174">
        <f t="shared" si="19"/>
        <v>0</v>
      </c>
      <c r="O150" s="174">
        <f t="shared" si="19"/>
        <v>0</v>
      </c>
      <c r="P150" s="174">
        <f t="shared" si="19"/>
        <v>0</v>
      </c>
    </row>
    <row r="151" spans="2:16" ht="15" x14ac:dyDescent="0.25">
      <c r="C151" s="174"/>
      <c r="D151" s="174"/>
      <c r="E151" s="174"/>
      <c r="F151" s="174"/>
      <c r="G151" s="174"/>
      <c r="H151" s="174"/>
      <c r="I151" s="174"/>
    </row>
    <row r="152" spans="2:16" ht="15" x14ac:dyDescent="0.25">
      <c r="B152" s="173" t="s">
        <v>270</v>
      </c>
      <c r="C152" s="174">
        <f>C138</f>
        <v>17517.670000000002</v>
      </c>
      <c r="D152" s="174">
        <f t="shared" ref="D152:P152" si="20">D138</f>
        <v>22372.620000000003</v>
      </c>
      <c r="E152" s="174">
        <f t="shared" si="20"/>
        <v>17478.169999999998</v>
      </c>
      <c r="F152" s="174">
        <f t="shared" si="20"/>
        <v>26864.76</v>
      </c>
      <c r="G152" s="174">
        <f t="shared" si="20"/>
        <v>45989.94</v>
      </c>
      <c r="H152" s="174">
        <f t="shared" si="20"/>
        <v>55648.490000000005</v>
      </c>
      <c r="I152" s="174">
        <f t="shared" si="20"/>
        <v>126567.63</v>
      </c>
      <c r="J152" s="177">
        <f t="shared" si="20"/>
        <v>95017.25</v>
      </c>
      <c r="K152" s="177">
        <f t="shared" si="20"/>
        <v>90533.520000000019</v>
      </c>
      <c r="L152" s="177">
        <f t="shared" si="20"/>
        <v>91745.440000000017</v>
      </c>
      <c r="M152" s="177">
        <f t="shared" si="20"/>
        <v>0</v>
      </c>
      <c r="N152" s="177">
        <f t="shared" si="20"/>
        <v>0</v>
      </c>
      <c r="O152" s="177">
        <f t="shared" si="20"/>
        <v>0</v>
      </c>
      <c r="P152" s="177">
        <f t="shared" si="20"/>
        <v>0</v>
      </c>
    </row>
    <row r="153" spans="2:16" ht="15" x14ac:dyDescent="0.25">
      <c r="B153" s="173" t="s">
        <v>312</v>
      </c>
      <c r="C153" s="174">
        <f>SUM(C139:C147)</f>
        <v>11177.48</v>
      </c>
      <c r="D153" s="174">
        <f t="shared" ref="D153:P153" si="21">SUM(D139:D147)</f>
        <v>13990.58</v>
      </c>
      <c r="E153" s="174">
        <f t="shared" si="21"/>
        <v>11828.999999999998</v>
      </c>
      <c r="F153" s="174">
        <f t="shared" si="21"/>
        <v>17811.03</v>
      </c>
      <c r="G153" s="174">
        <f t="shared" si="21"/>
        <v>28347.95</v>
      </c>
      <c r="H153" s="174">
        <f t="shared" si="21"/>
        <v>34851.439999999995</v>
      </c>
      <c r="I153" s="174">
        <f t="shared" si="21"/>
        <v>80624.66</v>
      </c>
      <c r="J153" s="177">
        <f t="shared" si="21"/>
        <v>60526.78</v>
      </c>
      <c r="K153" s="177">
        <f t="shared" si="21"/>
        <v>57574.720000000001</v>
      </c>
      <c r="L153" s="177">
        <f t="shared" si="21"/>
        <v>57201.19</v>
      </c>
      <c r="M153" s="177">
        <f t="shared" si="21"/>
        <v>0</v>
      </c>
      <c r="N153" s="177">
        <f t="shared" si="21"/>
        <v>0</v>
      </c>
      <c r="O153" s="177">
        <f t="shared" si="21"/>
        <v>0</v>
      </c>
      <c r="P153" s="177">
        <f t="shared" si="21"/>
        <v>0</v>
      </c>
    </row>
    <row r="154" spans="2:16" ht="15.75" thickBot="1" x14ac:dyDescent="0.3">
      <c r="C154" s="178">
        <f>SUM(C152:C153)</f>
        <v>28695.15</v>
      </c>
      <c r="D154" s="178">
        <f t="shared" ref="D154:P154" si="22">SUM(D152:D153)</f>
        <v>36363.200000000004</v>
      </c>
      <c r="E154" s="178">
        <f t="shared" si="22"/>
        <v>29307.17</v>
      </c>
      <c r="F154" s="178">
        <f t="shared" si="22"/>
        <v>44675.789999999994</v>
      </c>
      <c r="G154" s="178">
        <f t="shared" si="22"/>
        <v>74337.89</v>
      </c>
      <c r="H154" s="178">
        <f t="shared" si="22"/>
        <v>90499.93</v>
      </c>
      <c r="I154" s="178">
        <f t="shared" si="22"/>
        <v>207192.29</v>
      </c>
      <c r="J154" s="178">
        <f t="shared" si="22"/>
        <v>155544.03</v>
      </c>
      <c r="K154" s="178">
        <f t="shared" si="22"/>
        <v>148108.24000000002</v>
      </c>
      <c r="L154" s="178">
        <f t="shared" si="22"/>
        <v>148946.63</v>
      </c>
      <c r="M154" s="178">
        <f t="shared" si="22"/>
        <v>0</v>
      </c>
      <c r="N154" s="178">
        <f t="shared" si="22"/>
        <v>0</v>
      </c>
      <c r="O154" s="178">
        <f t="shared" si="22"/>
        <v>0</v>
      </c>
      <c r="P154" s="178">
        <f t="shared" si="22"/>
        <v>0</v>
      </c>
    </row>
    <row r="155" spans="2:16" ht="13.5" thickTop="1" x14ac:dyDescent="0.2">
      <c r="B155" s="179" t="s">
        <v>313</v>
      </c>
      <c r="C155" s="180">
        <f>C154-'FCG - Cash Flow Actuals August'!C10</f>
        <v>0</v>
      </c>
      <c r="D155" s="180">
        <f>D154-'FCG - Cash Flow Actuals August'!D10</f>
        <v>0</v>
      </c>
      <c r="E155" s="180">
        <f>E154-'FCG - Cash Flow Actuals August'!E10</f>
        <v>0</v>
      </c>
      <c r="F155" s="180">
        <f>F154-'FCG - Cash Flow Actuals August'!F10</f>
        <v>0</v>
      </c>
      <c r="G155" s="180">
        <f>G154-'FCG - Cash Flow Actuals August'!G10</f>
        <v>0</v>
      </c>
      <c r="H155" s="180">
        <f>H154-'FCG - Cash Flow Actuals August'!H10</f>
        <v>0</v>
      </c>
      <c r="I155" s="180">
        <f>I154-'FCG - Cash Flow Actuals August'!I10</f>
        <v>0</v>
      </c>
      <c r="J155" s="180">
        <f>J154-'FCG - Cash Flow Actuals August'!J10</f>
        <v>0</v>
      </c>
      <c r="K155" s="180">
        <f>K154-'FCG - Cash Flow Actuals August'!K10</f>
        <v>0</v>
      </c>
      <c r="L155" s="180">
        <f>L154-'FCG - Cash Flow Actuals August'!L10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Total Rate Case Exp - Revised</vt:lpstr>
      <vt:lpstr>Revised Deferred Debit</vt:lpstr>
      <vt:lpstr>Affiliate Support - Revised</vt:lpstr>
      <vt:lpstr>Travel</vt:lpstr>
      <vt:lpstr>Other</vt:lpstr>
      <vt:lpstr>Revised Est Support Legal &amp; DPN</vt:lpstr>
      <vt:lpstr>FCG - Cash Flow Actuals August</vt:lpstr>
      <vt:lpstr>IO Detail Actuals</vt:lpstr>
      <vt:lpstr>Payroll detail $ by IO Actuals</vt:lpstr>
      <vt:lpstr>Summary of Actual Hours</vt:lpstr>
      <vt:lpstr>Detail</vt:lpstr>
      <vt:lpstr>Total Rate Case Exp - Filed</vt:lpstr>
      <vt:lpstr>DF_GRID_1</vt:lpstr>
      <vt:lpstr>Format</vt:lpstr>
      <vt:lpstr>'FCG - Cash Flow Actuals August'!Print_Area</vt:lpstr>
      <vt:lpstr>'IO Detail Actuals'!Print_Area</vt:lpstr>
      <vt:lpstr>'FCG - Cash Flow Actuals August'!Print_Titles</vt:lpstr>
      <vt:lpstr>SAPCrosstab1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2022-09-27T18:41:00Z</dcterms:created>
  <dcterms:modified xsi:type="dcterms:W3CDTF">2022-09-27T18:43:07Z</dcterms:modified>
  <cp:category/>
  <cp:contentStatus/>
</cp:coreProperties>
</file>