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A5CDE783-61D0-43D5-922D-877B9F3E6383}" xr6:coauthVersionLast="46" xr6:coauthVersionMax="46" xr10:uidLastSave="{00000000-0000-0000-0000-000000000000}"/>
  <bookViews>
    <workbookView xWindow="30480" yWindow="2715" windowWidth="20490" windowHeight="10590" tabRatio="671" xr2:uid="{22EB4564-388B-4B93-86C1-21A5E102F1FE}"/>
  </bookViews>
  <sheets>
    <sheet name="C-17" sheetId="1" r:id="rId1"/>
    <sheet name="Support --&gt;" sheetId="2" r:id="rId2"/>
    <sheet name="CDR Depreciation Data" sheetId="4" r:id="rId3"/>
    <sheet name="Approved Rates" sheetId="8" r:id="rId4"/>
    <sheet name="Reconciliations --&gt;" sheetId="3" r:id="rId5"/>
    <sheet name="General Ledger" sheetId="5" r:id="rId6"/>
    <sheet name="NOI" sheetId="6" r:id="rId7"/>
    <sheet name="ESR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AB9" i="1" l="1"/>
  <c r="Z9" i="1"/>
  <c r="X9" i="1"/>
  <c r="V9" i="1"/>
  <c r="T9" i="1"/>
  <c r="R9" i="1"/>
  <c r="P9" i="1"/>
  <c r="N9" i="1"/>
  <c r="L9" i="1"/>
  <c r="J9" i="1"/>
  <c r="H9" i="1"/>
  <c r="F9" i="1"/>
  <c r="AD9" i="1" l="1"/>
  <c r="F35" i="7"/>
  <c r="AB34" i="1"/>
  <c r="Z34" i="1"/>
  <c r="X34" i="1"/>
  <c r="V34" i="1"/>
  <c r="T34" i="1"/>
  <c r="R34" i="1"/>
  <c r="P34" i="1"/>
  <c r="N34" i="1"/>
  <c r="L34" i="1"/>
  <c r="J34" i="1"/>
  <c r="H34" i="1"/>
  <c r="F34" i="1"/>
  <c r="A34" i="4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B36" i="1"/>
  <c r="Z36" i="1"/>
  <c r="T36" i="1"/>
  <c r="R36" i="1"/>
  <c r="L36" i="1"/>
  <c r="J36" i="1"/>
  <c r="H36" i="1"/>
  <c r="F36" i="1"/>
  <c r="AB35" i="1"/>
  <c r="Z35" i="1"/>
  <c r="X35" i="1"/>
  <c r="V35" i="1"/>
  <c r="T35" i="1"/>
  <c r="R35" i="1"/>
  <c r="P35" i="1"/>
  <c r="N35" i="1"/>
  <c r="L35" i="1"/>
  <c r="J35" i="1"/>
  <c r="H35" i="1"/>
  <c r="F35" i="1"/>
  <c r="AB33" i="1"/>
  <c r="Z33" i="1"/>
  <c r="X33" i="1"/>
  <c r="V33" i="1"/>
  <c r="T33" i="1"/>
  <c r="R33" i="1"/>
  <c r="P33" i="1"/>
  <c r="N33" i="1"/>
  <c r="L33" i="1"/>
  <c r="J33" i="1"/>
  <c r="H33" i="1"/>
  <c r="F33" i="1"/>
  <c r="AB32" i="1"/>
  <c r="Z32" i="1"/>
  <c r="X32" i="1"/>
  <c r="V32" i="1"/>
  <c r="T32" i="1"/>
  <c r="R32" i="1"/>
  <c r="P32" i="1"/>
  <c r="N32" i="1"/>
  <c r="L32" i="1"/>
  <c r="J32" i="1"/>
  <c r="H32" i="1"/>
  <c r="F32" i="1"/>
  <c r="AB31" i="1"/>
  <c r="Z31" i="1"/>
  <c r="X31" i="1"/>
  <c r="V31" i="1"/>
  <c r="T31" i="1"/>
  <c r="R31" i="1"/>
  <c r="P31" i="1"/>
  <c r="N31" i="1"/>
  <c r="L31" i="1"/>
  <c r="J31" i="1"/>
  <c r="H31" i="1"/>
  <c r="F31" i="1"/>
  <c r="AB30" i="1"/>
  <c r="Z30" i="1"/>
  <c r="X30" i="1"/>
  <c r="V30" i="1"/>
  <c r="T30" i="1"/>
  <c r="R30" i="1"/>
  <c r="P30" i="1"/>
  <c r="N30" i="1"/>
  <c r="L30" i="1"/>
  <c r="J30" i="1"/>
  <c r="H30" i="1"/>
  <c r="F30" i="1"/>
  <c r="AB29" i="1"/>
  <c r="Z29" i="1"/>
  <c r="X29" i="1"/>
  <c r="V29" i="1"/>
  <c r="T29" i="1"/>
  <c r="R29" i="1"/>
  <c r="P29" i="1"/>
  <c r="N29" i="1"/>
  <c r="L29" i="1"/>
  <c r="J29" i="1"/>
  <c r="H29" i="1"/>
  <c r="F29" i="1"/>
  <c r="AB28" i="1"/>
  <c r="Z28" i="1"/>
  <c r="X28" i="1"/>
  <c r="V28" i="1"/>
  <c r="T28" i="1"/>
  <c r="R28" i="1"/>
  <c r="P28" i="1"/>
  <c r="N28" i="1"/>
  <c r="L28" i="1"/>
  <c r="J28" i="1"/>
  <c r="H28" i="1"/>
  <c r="F28" i="1"/>
  <c r="AB27" i="1"/>
  <c r="Z27" i="1"/>
  <c r="X27" i="1"/>
  <c r="V27" i="1"/>
  <c r="T27" i="1"/>
  <c r="R27" i="1"/>
  <c r="P27" i="1"/>
  <c r="N27" i="1"/>
  <c r="L27" i="1"/>
  <c r="J27" i="1"/>
  <c r="H27" i="1"/>
  <c r="F27" i="1"/>
  <c r="AB26" i="1"/>
  <c r="Z26" i="1"/>
  <c r="X26" i="1"/>
  <c r="V26" i="1"/>
  <c r="T26" i="1"/>
  <c r="R26" i="1"/>
  <c r="P26" i="1"/>
  <c r="N26" i="1"/>
  <c r="L26" i="1"/>
  <c r="J26" i="1"/>
  <c r="H26" i="1"/>
  <c r="F26" i="1"/>
  <c r="AB25" i="1"/>
  <c r="Z25" i="1"/>
  <c r="X25" i="1"/>
  <c r="V25" i="1"/>
  <c r="T25" i="1"/>
  <c r="R25" i="1"/>
  <c r="P25" i="1"/>
  <c r="N25" i="1"/>
  <c r="L25" i="1"/>
  <c r="J25" i="1"/>
  <c r="H25" i="1"/>
  <c r="F25" i="1"/>
  <c r="AB24" i="1"/>
  <c r="Z24" i="1"/>
  <c r="X24" i="1"/>
  <c r="V24" i="1"/>
  <c r="T24" i="1"/>
  <c r="R24" i="1"/>
  <c r="P24" i="1"/>
  <c r="N24" i="1"/>
  <c r="L24" i="1"/>
  <c r="J24" i="1"/>
  <c r="H24" i="1"/>
  <c r="F24" i="1"/>
  <c r="AB23" i="1"/>
  <c r="Z23" i="1"/>
  <c r="X23" i="1"/>
  <c r="V23" i="1"/>
  <c r="T23" i="1"/>
  <c r="R23" i="1"/>
  <c r="P23" i="1"/>
  <c r="N23" i="1"/>
  <c r="L23" i="1"/>
  <c r="J23" i="1"/>
  <c r="H23" i="1"/>
  <c r="F23" i="1"/>
  <c r="AB22" i="1"/>
  <c r="Z22" i="1"/>
  <c r="X22" i="1"/>
  <c r="V22" i="1"/>
  <c r="T22" i="1"/>
  <c r="R22" i="1"/>
  <c r="P22" i="1"/>
  <c r="N22" i="1"/>
  <c r="L22" i="1"/>
  <c r="J22" i="1"/>
  <c r="H22" i="1"/>
  <c r="F22" i="1"/>
  <c r="AB21" i="1"/>
  <c r="Z21" i="1"/>
  <c r="X21" i="1"/>
  <c r="V21" i="1"/>
  <c r="T21" i="1"/>
  <c r="R21" i="1"/>
  <c r="P21" i="1"/>
  <c r="N21" i="1"/>
  <c r="L21" i="1"/>
  <c r="J21" i="1"/>
  <c r="H21" i="1"/>
  <c r="F21" i="1"/>
  <c r="AB20" i="1"/>
  <c r="Z20" i="1"/>
  <c r="X20" i="1"/>
  <c r="V20" i="1"/>
  <c r="T20" i="1"/>
  <c r="R20" i="1"/>
  <c r="P20" i="1"/>
  <c r="N20" i="1"/>
  <c r="L20" i="1"/>
  <c r="J20" i="1"/>
  <c r="H20" i="1"/>
  <c r="F20" i="1"/>
  <c r="AB19" i="1"/>
  <c r="Z19" i="1"/>
  <c r="X19" i="1"/>
  <c r="V19" i="1"/>
  <c r="T19" i="1"/>
  <c r="R19" i="1"/>
  <c r="P19" i="1"/>
  <c r="N19" i="1"/>
  <c r="L19" i="1"/>
  <c r="J19" i="1"/>
  <c r="H19" i="1"/>
  <c r="F19" i="1"/>
  <c r="AB18" i="1"/>
  <c r="Z18" i="1"/>
  <c r="X18" i="1"/>
  <c r="V18" i="1"/>
  <c r="T18" i="1"/>
  <c r="R18" i="1"/>
  <c r="P18" i="1"/>
  <c r="N18" i="1"/>
  <c r="L18" i="1"/>
  <c r="J18" i="1"/>
  <c r="H18" i="1"/>
  <c r="F18" i="1"/>
  <c r="AB17" i="1"/>
  <c r="Z17" i="1"/>
  <c r="X17" i="1"/>
  <c r="V17" i="1"/>
  <c r="T17" i="1"/>
  <c r="R17" i="1"/>
  <c r="P17" i="1"/>
  <c r="N17" i="1"/>
  <c r="L17" i="1"/>
  <c r="J17" i="1"/>
  <c r="H17" i="1"/>
  <c r="F17" i="1"/>
  <c r="AB16" i="1"/>
  <c r="Z16" i="1"/>
  <c r="X16" i="1"/>
  <c r="V16" i="1"/>
  <c r="T16" i="1"/>
  <c r="R16" i="1"/>
  <c r="P16" i="1"/>
  <c r="N16" i="1"/>
  <c r="L16" i="1"/>
  <c r="J16" i="1"/>
  <c r="H16" i="1"/>
  <c r="F16" i="1"/>
  <c r="AB15" i="1"/>
  <c r="Z15" i="1"/>
  <c r="X15" i="1"/>
  <c r="V15" i="1"/>
  <c r="T15" i="1"/>
  <c r="R15" i="1"/>
  <c r="P15" i="1"/>
  <c r="N15" i="1"/>
  <c r="L15" i="1"/>
  <c r="J15" i="1"/>
  <c r="H15" i="1"/>
  <c r="F15" i="1"/>
  <c r="AB14" i="1"/>
  <c r="Z14" i="1"/>
  <c r="X14" i="1"/>
  <c r="V14" i="1"/>
  <c r="T14" i="1"/>
  <c r="R14" i="1"/>
  <c r="P14" i="1"/>
  <c r="N14" i="1"/>
  <c r="L14" i="1"/>
  <c r="J14" i="1"/>
  <c r="H14" i="1"/>
  <c r="F14" i="1"/>
  <c r="AB13" i="1"/>
  <c r="Z13" i="1"/>
  <c r="X13" i="1"/>
  <c r="V13" i="1"/>
  <c r="T13" i="1"/>
  <c r="R13" i="1"/>
  <c r="P13" i="1"/>
  <c r="N13" i="1"/>
  <c r="L13" i="1"/>
  <c r="J13" i="1"/>
  <c r="H13" i="1"/>
  <c r="F13" i="1"/>
  <c r="AB12" i="1"/>
  <c r="Z12" i="1"/>
  <c r="X12" i="1"/>
  <c r="V12" i="1"/>
  <c r="T12" i="1"/>
  <c r="R12" i="1"/>
  <c r="P12" i="1"/>
  <c r="N12" i="1"/>
  <c r="L12" i="1"/>
  <c r="J12" i="1"/>
  <c r="H12" i="1"/>
  <c r="F12" i="1"/>
  <c r="AB11" i="1"/>
  <c r="Z11" i="1"/>
  <c r="X11" i="1"/>
  <c r="V11" i="1"/>
  <c r="T11" i="1"/>
  <c r="R11" i="1"/>
  <c r="P11" i="1"/>
  <c r="N11" i="1"/>
  <c r="L11" i="1"/>
  <c r="J11" i="1"/>
  <c r="H11" i="1"/>
  <c r="F11" i="1"/>
  <c r="X37" i="1"/>
  <c r="X10" i="1"/>
  <c r="AB37" i="1"/>
  <c r="AB10" i="1"/>
  <c r="Z37" i="1"/>
  <c r="Z10" i="1"/>
  <c r="V37" i="1"/>
  <c r="V10" i="1"/>
  <c r="T37" i="1"/>
  <c r="T10" i="1"/>
  <c r="R37" i="1"/>
  <c r="R10" i="1"/>
  <c r="P37" i="1"/>
  <c r="P10" i="1"/>
  <c r="N37" i="1"/>
  <c r="N10" i="1"/>
  <c r="L37" i="1"/>
  <c r="L10" i="1"/>
  <c r="F37" i="1"/>
  <c r="F10" i="1"/>
  <c r="J37" i="1"/>
  <c r="J10" i="1"/>
  <c r="H37" i="1"/>
  <c r="H10" i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5" i="4"/>
  <c r="A36" i="4"/>
  <c r="A37" i="4"/>
  <c r="A9" i="4"/>
  <c r="N19" i="5"/>
  <c r="N17" i="5"/>
  <c r="N16" i="5"/>
  <c r="N15" i="5"/>
  <c r="N14" i="5"/>
  <c r="N13" i="5"/>
  <c r="N12" i="5"/>
  <c r="C19" i="5"/>
  <c r="D19" i="5"/>
  <c r="E19" i="5"/>
  <c r="F19" i="5"/>
  <c r="G19" i="5"/>
  <c r="H19" i="5"/>
  <c r="I19" i="5"/>
  <c r="J19" i="5"/>
  <c r="K19" i="5"/>
  <c r="L19" i="5"/>
  <c r="M19" i="5"/>
  <c r="D39" i="4"/>
  <c r="E39" i="4"/>
  <c r="F39" i="4"/>
  <c r="G39" i="4"/>
  <c r="H39" i="4"/>
  <c r="I39" i="4"/>
  <c r="J39" i="4"/>
  <c r="K39" i="4"/>
  <c r="L39" i="4"/>
  <c r="M39" i="4"/>
  <c r="N39" i="4"/>
  <c r="O39" i="4"/>
  <c r="C39" i="4"/>
  <c r="AD34" i="1" l="1"/>
  <c r="N36" i="1"/>
  <c r="V36" i="1"/>
  <c r="P36" i="1"/>
  <c r="X36" i="1"/>
  <c r="X40" i="1" s="1"/>
  <c r="H40" i="1"/>
  <c r="AD33" i="1"/>
  <c r="AD35" i="1"/>
  <c r="AD15" i="1"/>
  <c r="AD18" i="1"/>
  <c r="AD21" i="1"/>
  <c r="AD29" i="1"/>
  <c r="AD31" i="1"/>
  <c r="AD13" i="1"/>
  <c r="AD16" i="1"/>
  <c r="AD19" i="1"/>
  <c r="AD22" i="1"/>
  <c r="AD24" i="1"/>
  <c r="AD26" i="1"/>
  <c r="AD28" i="1"/>
  <c r="AD11" i="1"/>
  <c r="AD12" i="1"/>
  <c r="AD14" i="1"/>
  <c r="AD17" i="1"/>
  <c r="AD20" i="1"/>
  <c r="AD23" i="1"/>
  <c r="AD25" i="1"/>
  <c r="AD27" i="1"/>
  <c r="AD30" i="1"/>
  <c r="AD32" i="1"/>
  <c r="Z40" i="1"/>
  <c r="AB40" i="1"/>
  <c r="AD10" i="1"/>
  <c r="L40" i="1"/>
  <c r="E21" i="5" s="1"/>
  <c r="E22" i="5" s="1"/>
  <c r="J40" i="1"/>
  <c r="AD36" i="1" l="1"/>
  <c r="F40" i="1"/>
  <c r="M41" i="4"/>
  <c r="M42" i="4" s="1"/>
  <c r="L21" i="5"/>
  <c r="L22" i="5" s="1"/>
  <c r="L41" i="4"/>
  <c r="L42" i="4" s="1"/>
  <c r="K21" i="5"/>
  <c r="K22" i="5" s="1"/>
  <c r="N41" i="4"/>
  <c r="N42" i="4" s="1"/>
  <c r="M21" i="5"/>
  <c r="M22" i="5" s="1"/>
  <c r="E41" i="4"/>
  <c r="E42" i="4" s="1"/>
  <c r="D21" i="5"/>
  <c r="D22" i="5" s="1"/>
  <c r="D41" i="4"/>
  <c r="D42" i="4" s="1"/>
  <c r="C21" i="5"/>
  <c r="C22" i="5" s="1"/>
  <c r="F41" i="4"/>
  <c r="F42" i="4" s="1"/>
  <c r="T40" i="1"/>
  <c r="P40" i="1"/>
  <c r="AD37" i="1"/>
  <c r="N40" i="1"/>
  <c r="F21" i="5" s="1"/>
  <c r="F22" i="5" s="1"/>
  <c r="B21" i="5" l="1"/>
  <c r="B22" i="5" s="1"/>
  <c r="C41" i="4"/>
  <c r="C42" i="4" s="1"/>
  <c r="H41" i="4"/>
  <c r="H42" i="4" s="1"/>
  <c r="G21" i="5"/>
  <c r="G22" i="5" s="1"/>
  <c r="J41" i="4"/>
  <c r="J42" i="4" s="1"/>
  <c r="I21" i="5"/>
  <c r="I22" i="5" s="1"/>
  <c r="G41" i="4"/>
  <c r="G42" i="4" s="1"/>
  <c r="R40" i="1"/>
  <c r="V40" i="1"/>
  <c r="K41" i="4" l="1"/>
  <c r="K42" i="4" s="1"/>
  <c r="J21" i="5"/>
  <c r="J22" i="5" s="1"/>
  <c r="I41" i="4"/>
  <c r="I42" i="4" s="1"/>
  <c r="H21" i="5"/>
  <c r="H22" i="5" s="1"/>
  <c r="AD40" i="1"/>
  <c r="B36" i="6" l="1"/>
  <c r="B37" i="6" s="1"/>
  <c r="F33" i="7"/>
  <c r="F36" i="7" s="1"/>
  <c r="F38" i="7" s="1"/>
  <c r="N21" i="5"/>
  <c r="N22" i="5" s="1"/>
  <c r="O41" i="4"/>
  <c r="O42" i="4" s="1"/>
</calcChain>
</file>

<file path=xl/sharedStrings.xml><?xml version="1.0" encoding="utf-8"?>
<sst xmlns="http://schemas.openxmlformats.org/spreadsheetml/2006/main" count="297" uniqueCount="200">
  <si>
    <t xml:space="preserve"> </t>
  </si>
  <si>
    <t>Florida City Gas</t>
  </si>
  <si>
    <t/>
  </si>
  <si>
    <t>Line</t>
  </si>
  <si>
    <t>A/C</t>
  </si>
  <si>
    <t>Total</t>
  </si>
  <si>
    <t>No.</t>
  </si>
  <si>
    <t>Description</t>
  </si>
  <si>
    <t xml:space="preserve">  % Rate</t>
  </si>
  <si>
    <t>Depreciation</t>
  </si>
  <si>
    <t>$</t>
  </si>
  <si>
    <t>-</t>
  </si>
  <si>
    <t xml:space="preserve"> TOTAL DEPRECIABLE PLANT</t>
  </si>
  <si>
    <t>=</t>
  </si>
  <si>
    <t>CDR: 2022 FCG Rate Case</t>
  </si>
  <si>
    <t>FCG Plant Summary by Utility Account</t>
  </si>
  <si>
    <t>a-Jan - 2021</t>
  </si>
  <si>
    <t>a-Feb - 2021</t>
  </si>
  <si>
    <t>a-Mar - 2021</t>
  </si>
  <si>
    <t>a-Apr - 2021</t>
  </si>
  <si>
    <t>a-May - 2021</t>
  </si>
  <si>
    <t>a-Jun - 2021</t>
  </si>
  <si>
    <t>a-Jul - 2021</t>
  </si>
  <si>
    <t>a-Aug - 2021</t>
  </si>
  <si>
    <t>a-Sep - 2021</t>
  </si>
  <si>
    <t>a-Oct - 2021</t>
  </si>
  <si>
    <t>a-Nov - 2021</t>
  </si>
  <si>
    <t>a-Dec - 2021</t>
  </si>
  <si>
    <t>12 MTD</t>
  </si>
  <si>
    <t>1570: Florida City Gas</t>
  </si>
  <si>
    <t>Book Depreciation</t>
  </si>
  <si>
    <t>37500: 37500 - Structures &amp; Improvements</t>
  </si>
  <si>
    <t>37610: 37610 - Mains - Steel</t>
  </si>
  <si>
    <t>37620: 37620 - Mains - Plastic</t>
  </si>
  <si>
    <t>37800: 37800 - Temp Construction Facility</t>
  </si>
  <si>
    <t>37900: 37900 - M&amp;R Station Equipt-CityGate</t>
  </si>
  <si>
    <t>38010: 38010 - Services - Steel</t>
  </si>
  <si>
    <t>38020: 38020 - Services - Plastic</t>
  </si>
  <si>
    <t>38100: 38100 - Field Office Cost</t>
  </si>
  <si>
    <t>38110: 38110 - Meters - ERTs</t>
  </si>
  <si>
    <t>38200: 38200 - Computer Hardware</t>
  </si>
  <si>
    <t>38210: 38210 - Meter Install - ERTs</t>
  </si>
  <si>
    <t>38300: 38300 - Computer Software</t>
  </si>
  <si>
    <t>38400: 38400 - House Regulator Installatio</t>
  </si>
  <si>
    <t>38500: 38500 - Industrial M&amp;R Station Equi</t>
  </si>
  <si>
    <t>38700: 38700 - Other Equipment</t>
  </si>
  <si>
    <t>39000: 39000 - Structures &amp; Improvements</t>
  </si>
  <si>
    <t>39100: 39100 - Office Furniture &amp; Equipt</t>
  </si>
  <si>
    <t>39111: 39111 - OFE - Enterprise Software</t>
  </si>
  <si>
    <t>39112: 39112 - Computer Equipment</t>
  </si>
  <si>
    <t>39150: 39150 - Personal Computer Equipment</t>
  </si>
  <si>
    <t>39200: 39200 - Transportation Equipt - Gas</t>
  </si>
  <si>
    <t>39210: 39210 - Automobile</t>
  </si>
  <si>
    <t>39220: 39220 - Light Trucks</t>
  </si>
  <si>
    <t>39230: 39230 - Heavy Trucks</t>
  </si>
  <si>
    <t>39400: 39400 - Tools, Shop &amp; Garage Equipt</t>
  </si>
  <si>
    <t>39410: 39410 - Tools/Shop Equipt-Fixed</t>
  </si>
  <si>
    <t>39600: 39600 - Power Operated Equipt</t>
  </si>
  <si>
    <t>39700: 39700 - Communications Equipt</t>
  </si>
  <si>
    <t>39800: 39800 - Miscellaneous Equipt</t>
  </si>
  <si>
    <t>FPLM: 2022 FCG Rate Case</t>
  </si>
  <si>
    <t>RAF: 01 Detailed GL Income Statement</t>
  </si>
  <si>
    <t>Dec - 2021</t>
  </si>
  <si>
    <t>Monthly</t>
  </si>
  <si>
    <t>NET INCOME</t>
  </si>
  <si>
    <t>NET OPERATING INCOME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</si>
  <si>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</si>
  <si>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</si>
  <si>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</si>
  <si>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</si>
  <si>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</si>
  <si>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</si>
  <si>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</si>
  <si>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</si>
  <si>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</si>
  <si>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</si>
  <si>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</si>
  <si>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</si>
  <si>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</si>
  <si>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</si>
  <si>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</si>
  <si>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</si>
  <si>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</si>
  <si>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Total Depreciation</t>
  </si>
  <si>
    <t>12 Month-to-Date</t>
  </si>
  <si>
    <t>MFR Balance</t>
  </si>
  <si>
    <t>Check</t>
  </si>
  <si>
    <t>MAINS - PLASTIC</t>
  </si>
  <si>
    <t>MAINS - STEEL</t>
  </si>
  <si>
    <t>SERVICES - STEEL</t>
  </si>
  <si>
    <t>SERVICES - PLASTIC</t>
  </si>
  <si>
    <t>METERS - ERTS</t>
  </si>
  <si>
    <t>METER INSTALLATIONS - ERTS</t>
  </si>
  <si>
    <t>OFFICE FURNITURE AND EQUIP - ENTERPRISE SOFTWARE</t>
  </si>
  <si>
    <t>STRUCTURES AND IMPROVEMENTS</t>
  </si>
  <si>
    <t>MEASURE AND REG. STATION EQUIPMENT</t>
  </si>
  <si>
    <t>M&amp;R STATION EQUIPMENT - GATE STATIONS</t>
  </si>
  <si>
    <t>METERS</t>
  </si>
  <si>
    <t>METER INSTALLATIONS</t>
  </si>
  <si>
    <t>HOUSE REGULATORS</t>
  </si>
  <si>
    <t>HOUSE REGULATOR INSTALLATIONS</t>
  </si>
  <si>
    <t>INDUSTRIAL M&amp;R STATION EQUIPMENT</t>
  </si>
  <si>
    <t>OTHER EQUIPMENT</t>
  </si>
  <si>
    <t>OFFICE FURNITURE AND EQUIPMENT</t>
  </si>
  <si>
    <t>OFFICE FURNITURE AND EQUIP - HARDWARE</t>
  </si>
  <si>
    <t>OFE - INDIVIDUAL EQUIPM</t>
  </si>
  <si>
    <t>TRANSPORTATION EQUIPMENT</t>
  </si>
  <si>
    <t>TRANSPORTATION EQUIP - AUTO &amp; LIGHT TRUCKS</t>
  </si>
  <si>
    <t>TRANSPORTATION EQUIPMENT - SERVICE TRUCKS</t>
  </si>
  <si>
    <t>TRANSPORTATION EQUIPMENT - HEAVY TRUCKS</t>
  </si>
  <si>
    <t>TOOLS, SHOP AND GARAGE EQUIPMENT</t>
  </si>
  <si>
    <t>POWER-OPERATED EQUIPMENT</t>
  </si>
  <si>
    <t>COMMUNICATION EQUIPMENT</t>
  </si>
  <si>
    <t>MISCELLANEOUS EQUIPMENT</t>
  </si>
  <si>
    <t>Note: Depreciation rates approved per Order No. PSC-2018-0190-FOF-GU, Docket No. 20170179-GU.</t>
  </si>
  <si>
    <t>PE_FCG - RAF: 37 Detailed Juris COS ID NOI</t>
  </si>
  <si>
    <t>1: Company per Book</t>
  </si>
  <si>
    <t>3: Utility per Book</t>
  </si>
  <si>
    <t>4: Commission Adj per Book</t>
  </si>
  <si>
    <t>6: Adj Utility per Book</t>
  </si>
  <si>
    <t>7: Juris Utility</t>
  </si>
  <si>
    <t>8: Juris Commission Adj</t>
  </si>
  <si>
    <t>10: Juris Adj Utility</t>
  </si>
  <si>
    <t>TOTAL DEPRECIATION EXPENSE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</si>
  <si>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</si>
  <si>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</si>
  <si>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</si>
  <si>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</si>
  <si>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</si>
  <si>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</si>
  <si>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</si>
  <si>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</si>
  <si>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</si>
  <si>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</si>
  <si>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</si>
  <si>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</si>
  <si>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</si>
  <si>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</si>
  <si>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</si>
  <si>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</si>
  <si>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G-INC603100: DEPR &amp; AMORT EXP - STORAGE</t>
  </si>
  <si>
    <t>GENERAL DEPRECIATION EXPENSE</t>
  </si>
  <si>
    <t>G-INC603091: DEPR &amp; AMORT EXP - GENERAL STRUCTURES</t>
  </si>
  <si>
    <t>G-INC603093: DEPR &amp; AMORT EXP - GENERAL OTHER</t>
  </si>
  <si>
    <t>Check:</t>
  </si>
  <si>
    <t>Calculated 12 Month Total on MFR</t>
  </si>
  <si>
    <t>SCHEDULE 3</t>
  </si>
  <si>
    <t>FLORIDA CITY GAS</t>
  </si>
  <si>
    <t>DECEMBER, 2021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</si>
  <si>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</si>
  <si>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</si>
  <si>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</si>
  <si>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</si>
  <si>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</si>
  <si>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</si>
  <si>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</si>
  <si>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</si>
  <si>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</si>
  <si>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</si>
  <si>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</si>
  <si>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Line 
No.</t>
  </si>
  <si>
    <t>OPERATING REVENUES</t>
  </si>
  <si>
    <t>O&amp;M GAS EXPENSE</t>
  </si>
  <si>
    <t>O&amp;M OTHER</t>
  </si>
  <si>
    <t>DEPR. &amp; AMORT.</t>
  </si>
  <si>
    <t>TAXES OTHER THAN INCOME TAXES</t>
  </si>
  <si>
    <t>INCOME TAXES CURRENT</t>
  </si>
  <si>
    <t>DEFERRED INCOME TAXES (NET)</t>
  </si>
  <si>
    <t>INV. TAX CREDIT (NET)</t>
  </si>
  <si>
    <t>GAIN/LOSS ON DISPOSITION</t>
  </si>
  <si>
    <t>TOTAL OPERATING EXPENSES</t>
  </si>
  <si>
    <t>PER BOOKS</t>
  </si>
  <si>
    <t>FPSC ADJUSTMENTS:</t>
  </si>
  <si>
    <t>FUEL REVENUES/COSTS</t>
  </si>
  <si>
    <t>FRANCHISE/GROSS RECEIPTS TAXES</t>
  </si>
  <si>
    <t>ECP REVENUE/COSTS</t>
  </si>
  <si>
    <t>AEP REVENUE/COSTS</t>
  </si>
  <si>
    <t>SAFE REVENUE/COSTS</t>
  </si>
  <si>
    <t>INDUSTRY ASSOCIATION DUES</t>
  </si>
  <si>
    <t>ECONOMIC DEVELOPMENT</t>
  </si>
  <si>
    <t>INTEREST SYNCHRONIZATION</t>
  </si>
  <si>
    <t>TOTAL FPSC ADJUSTMENTS</t>
  </si>
  <si>
    <t>FPSC ADJUSTED</t>
  </si>
  <si>
    <t>TOTAL PRO FORMA ADJUSTMENTS</t>
  </si>
  <si>
    <t>PRO FORMA ADJUSTED</t>
  </si>
  <si>
    <t>Calculated 12 Month Total for Depreciation on MFR C-17</t>
  </si>
  <si>
    <t>Calculated 12 Month Total for Amortization on MFR C-18</t>
  </si>
  <si>
    <t>Amortization of AEP excess costs</t>
  </si>
  <si>
    <t>TOOLS, SHOP, GARAGE EQUIP - FIXED</t>
  </si>
  <si>
    <t>*Not presented on MFR C-18 since it does not meet MFR explanation requirement (not included in plant-in-service)</t>
  </si>
  <si>
    <t>*</t>
  </si>
  <si>
    <t>20220069-GU</t>
  </si>
  <si>
    <t>FCG 000862</t>
  </si>
  <si>
    <t>FCG 000863</t>
  </si>
  <si>
    <t>FCG 000864</t>
  </si>
  <si>
    <t>FCG 000865</t>
  </si>
  <si>
    <t>FCG 000866</t>
  </si>
  <si>
    <t>FCG 000867</t>
  </si>
  <si>
    <t>FCG 000868</t>
  </si>
  <si>
    <t>FCG 000869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</si>
</sst>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General_)"/>
    <numFmt numFmtId="168" formatCode="0_)"/>
    <numFmt numFmtId="169" formatCode="0.00_)"/>
    <numFmt numFmtId="170" formatCode="_(* #,##0_);_(* \(#,##0\);_(* &quot;-&quot;??_);_(@_)"/>
    <numFmt numFmtId="171" formatCode="_-* #,##0.00\ _D_M_-;\-* #,##0.00\ _D_M_-;_-* &quot;-&quot;??\ _D_M_-;_-@_-"/>
    <numFmt numFmtId="172" formatCode="_-* #,##0.00\ &quot;DM&quot;_-;\-* #,##0.00\ &quot;DM&quot;_-;_-* &quot;-&quot;??\ &quot;DM&quot;_-;_-@_-"/>
    <numFmt numFmtId="173" formatCode="#,##0.00_);[Red]\(#,##0.00\);&quot; &quot;"/>
    <numFmt numFmtId="174" formatCode="[$-409]mmmm\,\ yyyy;@"/>
    <numFmt numFmtId="175" formatCode="_([$$-409]* #,##0.00_);_([$$-409]* \(#,##0.00\);_([$$-409]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</font>
    <font>
      <sz val="10"/>
      <name val="Courier"/>
    </font>
    <font>
      <sz val="10"/>
      <name val="Courier"/>
      <family val="3"/>
    </font>
    <font>
      <sz val="12"/>
      <name val="Helv"/>
    </font>
    <font>
      <sz val="10"/>
      <name val="MS Sans Serif"/>
      <family val="2"/>
    </font>
    <font>
      <sz val="14"/>
      <name val="Tms Rmn"/>
    </font>
    <font>
      <u val="singleAccounting"/>
      <sz val="10"/>
      <name val="Arial"/>
      <family val="2"/>
    </font>
    <font>
      <sz val="12"/>
      <name val="Univers (W1)"/>
    </font>
    <font>
      <u val="doubleAccounting"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7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37" fontId="11" fillId="0" borderId="0"/>
    <xf numFmtId="0" fontId="4" fillId="0" borderId="0"/>
    <xf numFmtId="168" fontId="11" fillId="0" borderId="0"/>
    <xf numFmtId="0" fontId="4" fillId="0" borderId="0"/>
    <xf numFmtId="169" fontId="11" fillId="0" borderId="0"/>
    <xf numFmtId="168" fontId="10" fillId="0" borderId="0"/>
    <xf numFmtId="167" fontId="11" fillId="0" borderId="0"/>
    <xf numFmtId="0" fontId="4" fillId="0" borderId="0"/>
    <xf numFmtId="0" fontId="12" fillId="0" borderId="0"/>
    <xf numFmtId="0" fontId="4" fillId="0" borderId="0"/>
    <xf numFmtId="168" fontId="10" fillId="0" borderId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167" fontId="13" fillId="0" borderId="0"/>
    <xf numFmtId="43" fontId="15" fillId="0" borderId="0" applyFont="0" applyFill="0" applyBorder="0" applyAlignment="0" applyProtection="0"/>
    <xf numFmtId="167" fontId="13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20" fillId="33" borderId="0" applyNumberFormat="0" applyBorder="0" applyAlignment="0" applyProtection="0"/>
    <xf numFmtId="0" fontId="21" fillId="37" borderId="9" applyNumberFormat="0" applyAlignment="0" applyProtection="0"/>
    <xf numFmtId="0" fontId="21" fillId="37" borderId="9" applyNumberFormat="0" applyAlignment="0" applyProtection="0"/>
    <xf numFmtId="0" fontId="21" fillId="37" borderId="9" applyNumberFormat="0" applyAlignment="0" applyProtection="0"/>
    <xf numFmtId="0" fontId="21" fillId="37" borderId="9" applyNumberFormat="0" applyAlignment="0" applyProtection="0"/>
    <xf numFmtId="0" fontId="22" fillId="30" borderId="10" applyNumberFormat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8" fillId="26" borderId="0" applyNumberFormat="0" applyBorder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34" borderId="9" applyNumberFormat="0" applyAlignment="0" applyProtection="0"/>
    <xf numFmtId="0" fontId="28" fillId="34" borderId="9" applyNumberFormat="0" applyAlignment="0" applyProtection="0"/>
    <xf numFmtId="0" fontId="28" fillId="34" borderId="9" applyNumberFormat="0" applyAlignment="0" applyProtection="0"/>
    <xf numFmtId="0" fontId="28" fillId="34" borderId="9" applyNumberFormat="0" applyAlignment="0" applyProtection="0"/>
    <xf numFmtId="0" fontId="29" fillId="0" borderId="14" applyNumberFormat="0" applyFill="0" applyAlignment="0" applyProtection="0"/>
    <xf numFmtId="0" fontId="29" fillId="34" borderId="0" applyNumberFormat="0" applyBorder="0" applyAlignment="0" applyProtection="0"/>
    <xf numFmtId="0" fontId="30" fillId="38" borderId="0"/>
    <xf numFmtId="0" fontId="30" fillId="38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0" fillId="38" borderId="0"/>
    <xf numFmtId="0" fontId="30" fillId="38" borderId="0"/>
    <xf numFmtId="0" fontId="30" fillId="38" borderId="0"/>
    <xf numFmtId="0" fontId="30" fillId="38" borderId="0"/>
    <xf numFmtId="0" fontId="30" fillId="38" borderId="0"/>
    <xf numFmtId="0" fontId="4" fillId="0" borderId="0"/>
    <xf numFmtId="0" fontId="17" fillId="0" borderId="0"/>
    <xf numFmtId="167" fontId="11" fillId="0" borderId="0"/>
    <xf numFmtId="0" fontId="30" fillId="38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0" fillId="38" borderId="0"/>
    <xf numFmtId="0" fontId="1" fillId="0" borderId="0"/>
    <xf numFmtId="0" fontId="4" fillId="0" borderId="0"/>
    <xf numFmtId="0" fontId="1" fillId="0" borderId="0"/>
    <xf numFmtId="0" fontId="1" fillId="0" borderId="0"/>
    <xf numFmtId="0" fontId="17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3" fillId="0" borderId="0"/>
    <xf numFmtId="0" fontId="30" fillId="38" borderId="0"/>
    <xf numFmtId="0" fontId="1" fillId="2" borderId="1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1" fillId="2" borderId="1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1" fillId="37" borderId="15" applyNumberFormat="0" applyAlignment="0" applyProtection="0"/>
    <xf numFmtId="0" fontId="31" fillId="37" borderId="15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2" fillId="40" borderId="9" applyNumberFormat="0" applyProtection="0">
      <alignment vertical="center"/>
    </xf>
    <xf numFmtId="4" fontId="32" fillId="40" borderId="9" applyNumberFormat="0" applyProtection="0">
      <alignment vertical="center"/>
    </xf>
    <xf numFmtId="4" fontId="32" fillId="40" borderId="9" applyNumberFormat="0" applyProtection="0">
      <alignment vertical="center"/>
    </xf>
    <xf numFmtId="4" fontId="32" fillId="40" borderId="9" applyNumberFormat="0" applyProtection="0">
      <alignment vertical="center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0" fontId="33" fillId="39" borderId="16" applyNumberFormat="0" applyProtection="0">
      <alignment horizontal="left" vertical="top" indent="1"/>
    </xf>
    <xf numFmtId="0" fontId="33" fillId="39" borderId="16" applyNumberFormat="0" applyProtection="0">
      <alignment horizontal="left" vertical="top" indent="1"/>
    </xf>
    <xf numFmtId="0" fontId="33" fillId="39" borderId="16" applyNumberFormat="0" applyProtection="0">
      <alignment horizontal="left" vertical="top" indent="1"/>
    </xf>
    <xf numFmtId="0" fontId="33" fillId="39" borderId="16" applyNumberFormat="0" applyProtection="0">
      <alignment horizontal="left" vertical="top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2" borderId="9" applyNumberFormat="0" applyProtection="0">
      <alignment horizontal="right" vertical="center"/>
    </xf>
    <xf numFmtId="4" fontId="30" fillId="42" borderId="9" applyNumberFormat="0" applyProtection="0">
      <alignment horizontal="right" vertical="center"/>
    </xf>
    <xf numFmtId="4" fontId="30" fillId="42" borderId="9" applyNumberFormat="0" applyProtection="0">
      <alignment horizontal="right" vertical="center"/>
    </xf>
    <xf numFmtId="4" fontId="30" fillId="42" borderId="9" applyNumberFormat="0" applyProtection="0">
      <alignment horizontal="right" vertical="center"/>
    </xf>
    <xf numFmtId="4" fontId="30" fillId="43" borderId="9" applyNumberFormat="0" applyProtection="0">
      <alignment horizontal="right" vertical="center"/>
    </xf>
    <xf numFmtId="4" fontId="30" fillId="43" borderId="9" applyNumberFormat="0" applyProtection="0">
      <alignment horizontal="right" vertical="center"/>
    </xf>
    <xf numFmtId="4" fontId="30" fillId="43" borderId="9" applyNumberFormat="0" applyProtection="0">
      <alignment horizontal="right" vertical="center"/>
    </xf>
    <xf numFmtId="4" fontId="30" fillId="43" borderId="9" applyNumberFormat="0" applyProtection="0">
      <alignment horizontal="right" vertical="center"/>
    </xf>
    <xf numFmtId="4" fontId="30" fillId="44" borderId="17" applyNumberFormat="0" applyProtection="0">
      <alignment horizontal="right" vertical="center"/>
    </xf>
    <xf numFmtId="4" fontId="30" fillId="45" borderId="9" applyNumberFormat="0" applyProtection="0">
      <alignment horizontal="right" vertical="center"/>
    </xf>
    <xf numFmtId="4" fontId="30" fillId="45" borderId="9" applyNumberFormat="0" applyProtection="0">
      <alignment horizontal="right" vertical="center"/>
    </xf>
    <xf numFmtId="4" fontId="30" fillId="45" borderId="9" applyNumberFormat="0" applyProtection="0">
      <alignment horizontal="right" vertical="center"/>
    </xf>
    <xf numFmtId="4" fontId="30" fillId="45" borderId="9" applyNumberFormat="0" applyProtection="0">
      <alignment horizontal="right" vertical="center"/>
    </xf>
    <xf numFmtId="4" fontId="30" fillId="46" borderId="9" applyNumberFormat="0" applyProtection="0">
      <alignment horizontal="right" vertical="center"/>
    </xf>
    <xf numFmtId="4" fontId="30" fillId="46" borderId="9" applyNumberFormat="0" applyProtection="0">
      <alignment horizontal="right" vertical="center"/>
    </xf>
    <xf numFmtId="4" fontId="30" fillId="46" borderId="9" applyNumberFormat="0" applyProtection="0">
      <alignment horizontal="right" vertical="center"/>
    </xf>
    <xf numFmtId="4" fontId="30" fillId="46" borderId="9" applyNumberFormat="0" applyProtection="0">
      <alignment horizontal="right" vertical="center"/>
    </xf>
    <xf numFmtId="4" fontId="30" fillId="47" borderId="9" applyNumberFormat="0" applyProtection="0">
      <alignment horizontal="right" vertical="center"/>
    </xf>
    <xf numFmtId="4" fontId="30" fillId="47" borderId="9" applyNumberFormat="0" applyProtection="0">
      <alignment horizontal="right" vertical="center"/>
    </xf>
    <xf numFmtId="4" fontId="30" fillId="47" borderId="9" applyNumberFormat="0" applyProtection="0">
      <alignment horizontal="right" vertical="center"/>
    </xf>
    <xf numFmtId="4" fontId="30" fillId="47" borderId="9" applyNumberFormat="0" applyProtection="0">
      <alignment horizontal="right" vertical="center"/>
    </xf>
    <xf numFmtId="4" fontId="30" fillId="48" borderId="9" applyNumberFormat="0" applyProtection="0">
      <alignment horizontal="right" vertical="center"/>
    </xf>
    <xf numFmtId="4" fontId="30" fillId="48" borderId="9" applyNumberFormat="0" applyProtection="0">
      <alignment horizontal="right" vertical="center"/>
    </xf>
    <xf numFmtId="4" fontId="30" fillId="48" borderId="9" applyNumberFormat="0" applyProtection="0">
      <alignment horizontal="right" vertical="center"/>
    </xf>
    <xf numFmtId="4" fontId="30" fillId="48" borderId="9" applyNumberFormat="0" applyProtection="0">
      <alignment horizontal="right" vertical="center"/>
    </xf>
    <xf numFmtId="4" fontId="30" fillId="49" borderId="9" applyNumberFormat="0" applyProtection="0">
      <alignment horizontal="right" vertical="center"/>
    </xf>
    <xf numFmtId="4" fontId="30" fillId="49" borderId="9" applyNumberFormat="0" applyProtection="0">
      <alignment horizontal="right" vertical="center"/>
    </xf>
    <xf numFmtId="4" fontId="30" fillId="49" borderId="9" applyNumberFormat="0" applyProtection="0">
      <alignment horizontal="right" vertical="center"/>
    </xf>
    <xf numFmtId="4" fontId="30" fillId="49" borderId="9" applyNumberFormat="0" applyProtection="0">
      <alignment horizontal="right" vertical="center"/>
    </xf>
    <xf numFmtId="4" fontId="30" fillId="50" borderId="9" applyNumberFormat="0" applyProtection="0">
      <alignment horizontal="right" vertical="center"/>
    </xf>
    <xf numFmtId="4" fontId="30" fillId="50" borderId="9" applyNumberFormat="0" applyProtection="0">
      <alignment horizontal="right" vertical="center"/>
    </xf>
    <xf numFmtId="4" fontId="30" fillId="50" borderId="9" applyNumberFormat="0" applyProtection="0">
      <alignment horizontal="right" vertical="center"/>
    </xf>
    <xf numFmtId="4" fontId="30" fillId="50" borderId="9" applyNumberFormat="0" applyProtection="0">
      <alignment horizontal="right" vertical="center"/>
    </xf>
    <xf numFmtId="4" fontId="30" fillId="51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30" fillId="53" borderId="9" applyNumberFormat="0" applyProtection="0">
      <alignment horizontal="right" vertical="center"/>
    </xf>
    <xf numFmtId="4" fontId="30" fillId="53" borderId="9" applyNumberFormat="0" applyProtection="0">
      <alignment horizontal="right" vertical="center"/>
    </xf>
    <xf numFmtId="4" fontId="30" fillId="53" borderId="9" applyNumberFormat="0" applyProtection="0">
      <alignment horizontal="right" vertical="center"/>
    </xf>
    <xf numFmtId="4" fontId="30" fillId="53" borderId="9" applyNumberFormat="0" applyProtection="0">
      <alignment horizontal="right" vertical="center"/>
    </xf>
    <xf numFmtId="4" fontId="30" fillId="54" borderId="17" applyNumberFormat="0" applyProtection="0">
      <alignment horizontal="left" vertical="center" indent="1"/>
    </xf>
    <xf numFmtId="4" fontId="30" fillId="53" borderId="17" applyNumberFormat="0" applyProtection="0">
      <alignment horizontal="left" vertical="center" indent="1"/>
    </xf>
    <xf numFmtId="0" fontId="30" fillId="55" borderId="9" applyNumberFormat="0" applyProtection="0">
      <alignment horizontal="left" vertical="center" indent="1"/>
    </xf>
    <xf numFmtId="0" fontId="30" fillId="55" borderId="9" applyNumberFormat="0" applyProtection="0">
      <alignment horizontal="left" vertical="center" indent="1"/>
    </xf>
    <xf numFmtId="0" fontId="30" fillId="55" borderId="9" applyNumberFormat="0" applyProtection="0">
      <alignment horizontal="left" vertical="center" indent="1"/>
    </xf>
    <xf numFmtId="0" fontId="30" fillId="55" borderId="9" applyNumberFormat="0" applyProtection="0">
      <alignment horizontal="left" vertical="center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6" borderId="9" applyNumberFormat="0" applyProtection="0">
      <alignment horizontal="left" vertical="center" indent="1"/>
    </xf>
    <xf numFmtId="0" fontId="30" fillId="56" borderId="9" applyNumberFormat="0" applyProtection="0">
      <alignment horizontal="left" vertical="center" indent="1"/>
    </xf>
    <xf numFmtId="0" fontId="30" fillId="56" borderId="9" applyNumberFormat="0" applyProtection="0">
      <alignment horizontal="left" vertical="center" indent="1"/>
    </xf>
    <xf numFmtId="0" fontId="30" fillId="56" borderId="9" applyNumberFormat="0" applyProtection="0">
      <alignment horizontal="left" vertical="center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7" borderId="9" applyNumberFormat="0" applyProtection="0">
      <alignment horizontal="left" vertical="center" indent="1"/>
    </xf>
    <xf numFmtId="0" fontId="30" fillId="57" borderId="9" applyNumberFormat="0" applyProtection="0">
      <alignment horizontal="left" vertical="center" indent="1"/>
    </xf>
    <xf numFmtId="0" fontId="30" fillId="57" borderId="9" applyNumberFormat="0" applyProtection="0">
      <alignment horizontal="left" vertical="center" indent="1"/>
    </xf>
    <xf numFmtId="0" fontId="30" fillId="57" borderId="9" applyNumberFormat="0" applyProtection="0">
      <alignment horizontal="left" vertical="center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4" borderId="9" applyNumberFormat="0" applyProtection="0">
      <alignment horizontal="left" vertical="center" indent="1"/>
    </xf>
    <xf numFmtId="0" fontId="30" fillId="54" borderId="9" applyNumberFormat="0" applyProtection="0">
      <alignment horizontal="left" vertical="center" indent="1"/>
    </xf>
    <xf numFmtId="0" fontId="30" fillId="54" borderId="9" applyNumberFormat="0" applyProtection="0">
      <alignment horizontal="left" vertical="center" indent="1"/>
    </xf>
    <xf numFmtId="0" fontId="30" fillId="54" borderId="9" applyNumberFormat="0" applyProtection="0">
      <alignment horizontal="left" vertical="center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8" borderId="18" applyNumberFormat="0">
      <protection locked="0"/>
    </xf>
    <xf numFmtId="0" fontId="30" fillId="58" borderId="18" applyNumberFormat="0">
      <protection locked="0"/>
    </xf>
    <xf numFmtId="0" fontId="30" fillId="58" borderId="18" applyNumberFormat="0">
      <protection locked="0"/>
    </xf>
    <xf numFmtId="0" fontId="34" fillId="52" borderId="19" applyBorder="0"/>
    <xf numFmtId="0" fontId="34" fillId="52" borderId="19" applyBorder="0"/>
    <xf numFmtId="0" fontId="34" fillId="52" borderId="19" applyBorder="0"/>
    <xf numFmtId="0" fontId="34" fillId="52" borderId="19" applyBorder="0"/>
    <xf numFmtId="0" fontId="34" fillId="52" borderId="19" applyBorder="0"/>
    <xf numFmtId="0" fontId="34" fillId="52" borderId="19" applyBorder="0"/>
    <xf numFmtId="4" fontId="35" fillId="59" borderId="16" applyNumberFormat="0" applyProtection="0">
      <alignment vertical="center"/>
    </xf>
    <xf numFmtId="4" fontId="35" fillId="59" borderId="16" applyNumberFormat="0" applyProtection="0">
      <alignment vertical="center"/>
    </xf>
    <xf numFmtId="4" fontId="35" fillId="59" borderId="16" applyNumberFormat="0" applyProtection="0">
      <alignment vertical="center"/>
    </xf>
    <xf numFmtId="4" fontId="35" fillId="59" borderId="16" applyNumberFormat="0" applyProtection="0">
      <alignment vertical="center"/>
    </xf>
    <xf numFmtId="4" fontId="32" fillId="60" borderId="20" applyNumberFormat="0" applyProtection="0">
      <alignment vertical="center"/>
    </xf>
    <xf numFmtId="4" fontId="35" fillId="55" borderId="16" applyNumberFormat="0" applyProtection="0">
      <alignment horizontal="left" vertical="center" indent="1"/>
    </xf>
    <xf numFmtId="4" fontId="35" fillId="55" borderId="16" applyNumberFormat="0" applyProtection="0">
      <alignment horizontal="left" vertical="center" indent="1"/>
    </xf>
    <xf numFmtId="4" fontId="35" fillId="55" borderId="16" applyNumberFormat="0" applyProtection="0">
      <alignment horizontal="left" vertical="center" indent="1"/>
    </xf>
    <xf numFmtId="4" fontId="35" fillId="55" borderId="16" applyNumberFormat="0" applyProtection="0">
      <alignment horizontal="left" vertical="center" indent="1"/>
    </xf>
    <xf numFmtId="0" fontId="35" fillId="59" borderId="16" applyNumberFormat="0" applyProtection="0">
      <alignment horizontal="left" vertical="top" indent="1"/>
    </xf>
    <xf numFmtId="0" fontId="35" fillId="59" borderId="16" applyNumberFormat="0" applyProtection="0">
      <alignment horizontal="left" vertical="top" indent="1"/>
    </xf>
    <xf numFmtId="0" fontId="35" fillId="59" borderId="16" applyNumberFormat="0" applyProtection="0">
      <alignment horizontal="left" vertical="top" indent="1"/>
    </xf>
    <xf numFmtId="0" fontId="35" fillId="59" borderId="16" applyNumberFormat="0" applyProtection="0">
      <alignment horizontal="left" vertical="top" indent="1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2" fillId="61" borderId="9" applyNumberFormat="0" applyProtection="0">
      <alignment horizontal="right" vertical="center"/>
    </xf>
    <xf numFmtId="4" fontId="32" fillId="61" borderId="9" applyNumberFormat="0" applyProtection="0">
      <alignment horizontal="right" vertical="center"/>
    </xf>
    <xf numFmtId="4" fontId="32" fillId="61" borderId="9" applyNumberFormat="0" applyProtection="0">
      <alignment horizontal="right" vertical="center"/>
    </xf>
    <xf numFmtId="4" fontId="32" fillId="61" borderId="9" applyNumberFormat="0" applyProtection="0">
      <alignment horizontal="right" vertical="center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0" fontId="35" fillId="53" borderId="16" applyNumberFormat="0" applyProtection="0">
      <alignment horizontal="left" vertical="top" indent="1"/>
    </xf>
    <xf numFmtId="0" fontId="35" fillId="53" borderId="16" applyNumberFormat="0" applyProtection="0">
      <alignment horizontal="left" vertical="top" indent="1"/>
    </xf>
    <xf numFmtId="0" fontId="35" fillId="53" borderId="16" applyNumberFormat="0" applyProtection="0">
      <alignment horizontal="left" vertical="top" indent="1"/>
    </xf>
    <xf numFmtId="0" fontId="35" fillId="53" borderId="16" applyNumberFormat="0" applyProtection="0">
      <alignment horizontal="left" vertical="top" indent="1"/>
    </xf>
    <xf numFmtId="4" fontId="36" fillId="62" borderId="17" applyNumberFormat="0" applyProtection="0">
      <alignment horizontal="left" vertical="center" indent="1"/>
    </xf>
    <xf numFmtId="0" fontId="30" fillId="63" borderId="20"/>
    <xf numFmtId="4" fontId="37" fillId="58" borderId="9" applyNumberFormat="0" applyProtection="0">
      <alignment horizontal="right" vertical="center"/>
    </xf>
    <xf numFmtId="4" fontId="37" fillId="58" borderId="9" applyNumberFormat="0" applyProtection="0">
      <alignment horizontal="right" vertical="center"/>
    </xf>
    <xf numFmtId="4" fontId="37" fillId="58" borderId="9" applyNumberFormat="0" applyProtection="0">
      <alignment horizontal="right" vertical="center"/>
    </xf>
    <xf numFmtId="4" fontId="37" fillId="58" borderId="9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1" fillId="37" borderId="9" applyNumberFormat="0" applyAlignment="0" applyProtection="0"/>
    <xf numFmtId="0" fontId="28" fillId="34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0" fillId="38" borderId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0" fillId="33" borderId="9" applyNumberFormat="0" applyFont="0" applyAlignment="0" applyProtection="0"/>
    <xf numFmtId="0" fontId="31" fillId="37" borderId="15" applyNumberFormat="0" applyAlignment="0" applyProtection="0"/>
    <xf numFmtId="0" fontId="31" fillId="37" borderId="15" applyNumberFormat="0" applyAlignment="0" applyProtection="0"/>
    <xf numFmtId="0" fontId="31" fillId="37" borderId="15" applyNumberFormat="0" applyAlignment="0" applyProtection="0"/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0" fillId="39" borderId="9" applyNumberFormat="0" applyProtection="0">
      <alignment vertical="center"/>
    </xf>
    <xf numFmtId="4" fontId="32" fillId="40" borderId="9" applyNumberFormat="0" applyProtection="0">
      <alignment vertical="center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0" fontId="33" fillId="39" borderId="16" applyNumberFormat="0" applyProtection="0">
      <alignment horizontal="left" vertical="top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2" borderId="9" applyNumberFormat="0" applyProtection="0">
      <alignment horizontal="right" vertical="center"/>
    </xf>
    <xf numFmtId="4" fontId="30" fillId="43" borderId="9" applyNumberFormat="0" applyProtection="0">
      <alignment horizontal="right" vertical="center"/>
    </xf>
    <xf numFmtId="4" fontId="30" fillId="44" borderId="17" applyNumberFormat="0" applyProtection="0">
      <alignment horizontal="right" vertical="center"/>
    </xf>
    <xf numFmtId="4" fontId="30" fillId="44" borderId="17" applyNumberFormat="0" applyProtection="0">
      <alignment horizontal="right" vertical="center"/>
    </xf>
    <xf numFmtId="4" fontId="30" fillId="44" borderId="17" applyNumberFormat="0" applyProtection="0">
      <alignment horizontal="right" vertical="center"/>
    </xf>
    <xf numFmtId="4" fontId="30" fillId="45" borderId="9" applyNumberFormat="0" applyProtection="0">
      <alignment horizontal="right" vertical="center"/>
    </xf>
    <xf numFmtId="4" fontId="30" fillId="46" borderId="9" applyNumberFormat="0" applyProtection="0">
      <alignment horizontal="right" vertical="center"/>
    </xf>
    <xf numFmtId="4" fontId="30" fillId="47" borderId="9" applyNumberFormat="0" applyProtection="0">
      <alignment horizontal="right" vertical="center"/>
    </xf>
    <xf numFmtId="4" fontId="30" fillId="48" borderId="9" applyNumberFormat="0" applyProtection="0">
      <alignment horizontal="right" vertical="center"/>
    </xf>
    <xf numFmtId="4" fontId="30" fillId="49" borderId="9" applyNumberFormat="0" applyProtection="0">
      <alignment horizontal="right" vertical="center"/>
    </xf>
    <xf numFmtId="4" fontId="30" fillId="50" borderId="9" applyNumberFormat="0" applyProtection="0">
      <alignment horizontal="right" vertical="center"/>
    </xf>
    <xf numFmtId="4" fontId="30" fillId="51" borderId="17" applyNumberFormat="0" applyProtection="0">
      <alignment horizontal="left" vertical="center" indent="1"/>
    </xf>
    <xf numFmtId="4" fontId="30" fillId="51" borderId="17" applyNumberFormat="0" applyProtection="0">
      <alignment horizontal="left" vertical="center" indent="1"/>
    </xf>
    <xf numFmtId="4" fontId="30" fillId="51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4" fillId="52" borderId="17" applyNumberFormat="0" applyProtection="0">
      <alignment horizontal="left" vertical="center" indent="1"/>
    </xf>
    <xf numFmtId="4" fontId="30" fillId="53" borderId="9" applyNumberFormat="0" applyProtection="0">
      <alignment horizontal="right" vertical="center"/>
    </xf>
    <xf numFmtId="4" fontId="30" fillId="54" borderId="17" applyNumberFormat="0" applyProtection="0">
      <alignment horizontal="left" vertical="center" indent="1"/>
    </xf>
    <xf numFmtId="4" fontId="30" fillId="54" borderId="17" applyNumberFormat="0" applyProtection="0">
      <alignment horizontal="left" vertical="center" indent="1"/>
    </xf>
    <xf numFmtId="4" fontId="30" fillId="54" borderId="17" applyNumberFormat="0" applyProtection="0">
      <alignment horizontal="left" vertical="center" indent="1"/>
    </xf>
    <xf numFmtId="4" fontId="30" fillId="53" borderId="17" applyNumberFormat="0" applyProtection="0">
      <alignment horizontal="left" vertical="center" indent="1"/>
    </xf>
    <xf numFmtId="4" fontId="30" fillId="53" borderId="17" applyNumberFormat="0" applyProtection="0">
      <alignment horizontal="left" vertical="center" indent="1"/>
    </xf>
    <xf numFmtId="4" fontId="30" fillId="53" borderId="17" applyNumberFormat="0" applyProtection="0">
      <alignment horizontal="left" vertical="center" indent="1"/>
    </xf>
    <xf numFmtId="0" fontId="30" fillId="55" borderId="9" applyNumberFormat="0" applyProtection="0">
      <alignment horizontal="left" vertical="center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2" borderId="16" applyNumberFormat="0" applyProtection="0">
      <alignment horizontal="left" vertical="top" indent="1"/>
    </xf>
    <xf numFmtId="0" fontId="30" fillId="56" borderId="9" applyNumberFormat="0" applyProtection="0">
      <alignment horizontal="left" vertical="center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3" borderId="16" applyNumberFormat="0" applyProtection="0">
      <alignment horizontal="left" vertical="top" indent="1"/>
    </xf>
    <xf numFmtId="0" fontId="30" fillId="57" borderId="9" applyNumberFormat="0" applyProtection="0">
      <alignment horizontal="left" vertical="center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7" borderId="16" applyNumberFormat="0" applyProtection="0">
      <alignment horizontal="left" vertical="top" indent="1"/>
    </xf>
    <xf numFmtId="0" fontId="30" fillId="54" borderId="9" applyNumberFormat="0" applyProtection="0">
      <alignment horizontal="left" vertical="center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0" fillId="54" borderId="16" applyNumberFormat="0" applyProtection="0">
      <alignment horizontal="left" vertical="top" indent="1"/>
    </xf>
    <xf numFmtId="0" fontId="34" fillId="52" borderId="19" applyBorder="0"/>
    <xf numFmtId="0" fontId="34" fillId="52" borderId="19" applyBorder="0"/>
    <xf numFmtId="0" fontId="34" fillId="52" borderId="19" applyBorder="0"/>
    <xf numFmtId="0" fontId="34" fillId="52" borderId="19" applyBorder="0"/>
    <xf numFmtId="0" fontId="34" fillId="52" borderId="19" applyBorder="0"/>
    <xf numFmtId="4" fontId="35" fillId="59" borderId="16" applyNumberFormat="0" applyProtection="0">
      <alignment vertical="center"/>
    </xf>
    <xf numFmtId="4" fontId="35" fillId="55" borderId="16" applyNumberFormat="0" applyProtection="0">
      <alignment horizontal="left" vertical="center" indent="1"/>
    </xf>
    <xf numFmtId="0" fontId="35" fillId="59" borderId="16" applyNumberFormat="0" applyProtection="0">
      <alignment horizontal="left" vertical="top" indent="1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0" fillId="0" borderId="9" applyNumberFormat="0" applyProtection="0">
      <alignment horizontal="right" vertical="center"/>
    </xf>
    <xf numFmtId="4" fontId="32" fillId="61" borderId="9" applyNumberFormat="0" applyProtection="0">
      <alignment horizontal="right" vertical="center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4" fontId="30" fillId="41" borderId="9" applyNumberFormat="0" applyProtection="0">
      <alignment horizontal="left" vertical="center" indent="1"/>
    </xf>
    <xf numFmtId="0" fontId="35" fillId="53" borderId="16" applyNumberFormat="0" applyProtection="0">
      <alignment horizontal="left" vertical="top" indent="1"/>
    </xf>
    <xf numFmtId="4" fontId="36" fillId="62" borderId="17" applyNumberFormat="0" applyProtection="0">
      <alignment horizontal="left" vertical="center" indent="1"/>
    </xf>
    <xf numFmtId="4" fontId="36" fillId="62" borderId="17" applyNumberFormat="0" applyProtection="0">
      <alignment horizontal="left" vertical="center" indent="1"/>
    </xf>
    <xf numFmtId="4" fontId="36" fillId="62" borderId="17" applyNumberFormat="0" applyProtection="0">
      <alignment horizontal="left" vertical="center" indent="1"/>
    </xf>
    <xf numFmtId="4" fontId="37" fillId="58" borderId="9" applyNumberFormat="0" applyProtection="0">
      <alignment horizontal="right" vertical="center"/>
    </xf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7" fontId="9" fillId="0" borderId="0"/>
    <xf numFmtId="0" fontId="2" fillId="0" borderId="0"/>
    <xf numFmtId="0" fontId="2" fillId="0" borderId="0"/>
    <xf numFmtId="0" fontId="9" fillId="0" borderId="0"/>
    <xf numFmtId="168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5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fill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fill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3"/>
    <xf numFmtId="0" fontId="3" fillId="0" borderId="3" xfId="3" applyBorder="1"/>
    <xf numFmtId="0" fontId="4" fillId="0" borderId="0" xfId="3" applyFont="1"/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Alignment="1">
      <alignment horizontal="left"/>
    </xf>
    <xf numFmtId="164" fontId="4" fillId="0" borderId="0" xfId="3" applyNumberFormat="1" applyFont="1" applyAlignment="1">
      <alignment horizontal="right"/>
    </xf>
    <xf numFmtId="0" fontId="6" fillId="0" borderId="0" xfId="3" applyFont="1" applyAlignment="1">
      <alignment horizontal="left" indent="1"/>
    </xf>
    <xf numFmtId="0" fontId="4" fillId="0" borderId="0" xfId="3" applyFont="1" applyAlignment="1">
      <alignment horizontal="left" indent="2"/>
    </xf>
    <xf numFmtId="0" fontId="0" fillId="0" borderId="5" xfId="0" applyBorder="1"/>
    <xf numFmtId="164" fontId="0" fillId="0" borderId="0" xfId="0" applyNumberFormat="1"/>
    <xf numFmtId="0" fontId="4" fillId="15" borderId="0" xfId="3" applyFont="1" applyFill="1" applyAlignment="1">
      <alignment horizontal="left" vertical="center" indent="6"/>
    </xf>
    <xf numFmtId="0" fontId="3" fillId="0" borderId="0" xfId="3"/>
    <xf numFmtId="0" fontId="3" fillId="0" borderId="3" xfId="3" applyBorder="1"/>
    <xf numFmtId="0" fontId="4" fillId="0" borderId="0" xfId="3" applyFont="1"/>
    <xf numFmtId="0" fontId="4" fillId="0" borderId="4" xfId="3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39" fontId="4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left" vertical="center" indent="1"/>
    </xf>
    <xf numFmtId="0" fontId="7" fillId="0" borderId="0" xfId="3" applyFont="1" applyAlignment="1">
      <alignment horizontal="left" vertical="center" indent="2"/>
    </xf>
    <xf numFmtId="0" fontId="7" fillId="0" borderId="0" xfId="3" applyFont="1" applyAlignment="1">
      <alignment horizontal="left" vertical="center" indent="3"/>
    </xf>
    <xf numFmtId="0" fontId="4" fillId="0" borderId="0" xfId="3" applyFont="1" applyAlignment="1">
      <alignment horizontal="left" vertical="center" indent="6"/>
    </xf>
    <xf numFmtId="0" fontId="4" fillId="0" borderId="0" xfId="3" applyFont="1" applyAlignment="1">
      <alignment horizontal="left" vertical="center" indent="7"/>
    </xf>
    <xf numFmtId="39" fontId="5" fillId="0" borderId="6" xfId="3" applyNumberFormat="1" applyFont="1" applyBorder="1" applyAlignment="1">
      <alignment horizontal="right" vertical="center"/>
    </xf>
    <xf numFmtId="39" fontId="4" fillId="15" borderId="0" xfId="3" applyNumberFormat="1" applyFont="1" applyFill="1" applyAlignment="1">
      <alignment horizontal="right" vertical="center"/>
    </xf>
    <xf numFmtId="0" fontId="4" fillId="15" borderId="0" xfId="3" applyFont="1" applyFill="1" applyAlignment="1">
      <alignment horizontal="right" vertical="center" indent="6"/>
    </xf>
    <xf numFmtId="0" fontId="2" fillId="0" borderId="0" xfId="616" applyFont="1" applyAlignment="1">
      <alignment horizontal="fill"/>
    </xf>
    <xf numFmtId="0" fontId="2" fillId="0" borderId="0" xfId="0" applyFont="1" applyFill="1"/>
    <xf numFmtId="43" fontId="0" fillId="0" borderId="5" xfId="1" applyFont="1" applyBorder="1"/>
    <xf numFmtId="170" fontId="2" fillId="0" borderId="0" xfId="1" applyNumberFormat="1" applyFont="1" applyAlignment="1">
      <alignment horizontal="center"/>
    </xf>
    <xf numFmtId="43" fontId="0" fillId="16" borderId="0" xfId="0" applyNumberFormat="1" applyFill="1"/>
    <xf numFmtId="39" fontId="0" fillId="15" borderId="0" xfId="0" applyNumberFormat="1" applyFill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170" fontId="2" fillId="0" borderId="0" xfId="1" applyNumberFormat="1" applyFont="1"/>
    <xf numFmtId="0" fontId="2" fillId="0" borderId="0" xfId="6"/>
    <xf numFmtId="17" fontId="2" fillId="0" borderId="0" xfId="6" quotePrefix="1" applyNumberFormat="1" applyFont="1" applyAlignment="1">
      <alignment horizontal="center"/>
    </xf>
    <xf numFmtId="0" fontId="4" fillId="0" borderId="0" xfId="615" applyFont="1"/>
    <xf numFmtId="170" fontId="4" fillId="0" borderId="5" xfId="537" applyNumberFormat="1" applyFont="1" applyBorder="1"/>
    <xf numFmtId="0" fontId="4" fillId="16" borderId="0" xfId="615" applyFont="1" applyFill="1"/>
    <xf numFmtId="43" fontId="4" fillId="16" borderId="0" xfId="615" applyNumberFormat="1" applyFont="1" applyFill="1"/>
    <xf numFmtId="169" fontId="8" fillId="0" borderId="0" xfId="32" applyNumberFormat="1" applyFont="1" applyFill="1" applyAlignment="1" applyProtection="1">
      <alignment horizontal="center"/>
    </xf>
    <xf numFmtId="169" fontId="8" fillId="0" borderId="0" xfId="32" applyNumberFormat="1" applyFont="1" applyFill="1" applyAlignment="1" applyProtection="1">
      <alignment horizontal="left"/>
    </xf>
    <xf numFmtId="10" fontId="2" fillId="0" borderId="0" xfId="2" applyNumberFormat="1" applyFont="1" applyFill="1"/>
    <xf numFmtId="0" fontId="3" fillId="0" borderId="0" xfId="620"/>
    <xf numFmtId="0" fontId="3" fillId="0" borderId="3" xfId="620" applyBorder="1"/>
    <xf numFmtId="0" fontId="4" fillId="0" borderId="0" xfId="620" applyFont="1"/>
    <xf numFmtId="0" fontId="4" fillId="0" borderId="4" xfId="620" applyFont="1" applyBorder="1" applyAlignment="1">
      <alignment horizontal="center" vertical="center" wrapText="1"/>
    </xf>
    <xf numFmtId="0" fontId="5" fillId="0" borderId="0" xfId="620" applyFont="1" applyAlignment="1">
      <alignment horizontal="left"/>
    </xf>
    <xf numFmtId="173" fontId="4" fillId="0" borderId="0" xfId="620" applyNumberFormat="1" applyFont="1" applyAlignment="1">
      <alignment horizontal="right"/>
    </xf>
    <xf numFmtId="0" fontId="5" fillId="0" borderId="0" xfId="620" applyFont="1" applyAlignment="1">
      <alignment horizontal="left" indent="1"/>
    </xf>
    <xf numFmtId="0" fontId="5" fillId="0" borderId="0" xfId="620" applyFont="1" applyAlignment="1">
      <alignment horizontal="left" indent="2"/>
    </xf>
    <xf numFmtId="0" fontId="4" fillId="0" borderId="0" xfId="620" applyFont="1" applyAlignment="1">
      <alignment horizontal="left" indent="3"/>
    </xf>
    <xf numFmtId="164" fontId="5" fillId="0" borderId="6" xfId="620" applyNumberFormat="1" applyFont="1" applyBorder="1" applyAlignment="1">
      <alignment horizontal="right"/>
    </xf>
    <xf numFmtId="170" fontId="16" fillId="0" borderId="0" xfId="39" applyNumberFormat="1" applyFont="1" applyFill="1"/>
    <xf numFmtId="0" fontId="17" fillId="0" borderId="0" xfId="40" applyFont="1" applyFill="1"/>
    <xf numFmtId="6" fontId="4" fillId="0" borderId="0" xfId="624" applyNumberFormat="1" applyFont="1" applyFill="1" applyAlignment="1">
      <alignment horizontal="right"/>
    </xf>
    <xf numFmtId="6" fontId="4" fillId="0" borderId="0" xfId="624" applyNumberFormat="1" applyFont="1" applyFill="1"/>
    <xf numFmtId="41" fontId="14" fillId="0" borderId="0" xfId="39" applyNumberFormat="1" applyFont="1" applyFill="1" applyAlignment="1">
      <alignment horizontal="center" wrapText="1"/>
    </xf>
    <xf numFmtId="41" fontId="16" fillId="0" borderId="0" xfId="39" applyNumberFormat="1" applyFont="1" applyFill="1"/>
    <xf numFmtId="0" fontId="4" fillId="0" borderId="0" xfId="624" applyFont="1" applyFill="1"/>
    <xf numFmtId="174" fontId="17" fillId="0" borderId="0" xfId="624" applyNumberFormat="1" applyFont="1" applyFill="1"/>
    <xf numFmtId="41" fontId="4" fillId="0" borderId="0" xfId="39" applyNumberFormat="1" applyFont="1" applyFill="1" applyAlignment="1">
      <alignment horizontal="right"/>
    </xf>
    <xf numFmtId="41" fontId="14" fillId="0" borderId="0" xfId="39" quotePrefix="1" applyNumberFormat="1" applyFont="1" applyFill="1" applyAlignment="1">
      <alignment horizontal="center" wrapText="1"/>
    </xf>
    <xf numFmtId="167" fontId="4" fillId="0" borderId="0" xfId="39" applyFont="1" applyFill="1" applyAlignment="1">
      <alignment horizontal="center"/>
    </xf>
    <xf numFmtId="170" fontId="17" fillId="0" borderId="0" xfId="38" applyNumberFormat="1" applyFont="1" applyFill="1" applyBorder="1"/>
    <xf numFmtId="170" fontId="14" fillId="0" borderId="0" xfId="39" applyNumberFormat="1" applyFont="1" applyFill="1" applyProtection="1">
      <protection locked="0"/>
    </xf>
    <xf numFmtId="170" fontId="14" fillId="0" borderId="0" xfId="39" applyNumberFormat="1" applyFont="1" applyFill="1"/>
    <xf numFmtId="43" fontId="4" fillId="0" borderId="0" xfId="39" applyNumberFormat="1" applyFont="1" applyFill="1" applyProtection="1">
      <protection locked="0"/>
    </xf>
    <xf numFmtId="167" fontId="4" fillId="0" borderId="0" xfId="39" applyFont="1" applyFill="1" applyAlignment="1">
      <alignment horizontal="left"/>
    </xf>
    <xf numFmtId="42" fontId="14" fillId="0" borderId="0" xfId="39" applyNumberFormat="1" applyFont="1" applyFill="1" applyProtection="1">
      <protection locked="0"/>
    </xf>
    <xf numFmtId="41" fontId="14" fillId="0" borderId="0" xfId="39" applyNumberFormat="1" applyFont="1" applyFill="1"/>
    <xf numFmtId="167" fontId="4" fillId="0" borderId="0" xfId="39" applyFont="1" applyFill="1" applyAlignment="1">
      <alignment horizontal="centerContinuous"/>
    </xf>
    <xf numFmtId="42" fontId="16" fillId="0" borderId="0" xfId="39" applyNumberFormat="1" applyFont="1" applyFill="1"/>
    <xf numFmtId="43" fontId="4" fillId="0" borderId="0" xfId="39" applyNumberFormat="1" applyFont="1" applyFill="1"/>
    <xf numFmtId="42" fontId="4" fillId="0" borderId="0" xfId="39" applyNumberFormat="1" applyFont="1" applyFill="1"/>
    <xf numFmtId="41" fontId="4" fillId="0" borderId="0" xfId="39" applyNumberFormat="1" applyFont="1" applyFill="1" applyAlignment="1">
      <alignment horizontal="center"/>
    </xf>
    <xf numFmtId="5" fontId="4" fillId="0" borderId="0" xfId="624" applyNumberFormat="1" applyFont="1" applyFill="1"/>
    <xf numFmtId="167" fontId="4" fillId="0" borderId="0" xfId="39" applyFont="1" applyFill="1"/>
    <xf numFmtId="175" fontId="14" fillId="0" borderId="0" xfId="39" applyNumberFormat="1" applyFont="1" applyFill="1"/>
    <xf numFmtId="167" fontId="4" fillId="0" borderId="0" xfId="39" quotePrefix="1" applyFont="1" applyFill="1"/>
    <xf numFmtId="10" fontId="4" fillId="0" borderId="0" xfId="42" applyNumberFormat="1" applyFont="1" applyFill="1" applyBorder="1" applyAlignment="1" applyProtection="1">
      <alignment horizontal="centerContinuous"/>
    </xf>
    <xf numFmtId="41" fontId="4" fillId="0" borderId="0" xfId="39" applyNumberFormat="1" applyFont="1" applyFill="1"/>
    <xf numFmtId="167" fontId="7" fillId="0" borderId="0" xfId="39" applyFont="1" applyFill="1" applyAlignment="1">
      <alignment horizontal="left"/>
    </xf>
    <xf numFmtId="170" fontId="4" fillId="0" borderId="0" xfId="39" applyNumberFormat="1" applyFont="1" applyFill="1"/>
    <xf numFmtId="42" fontId="4" fillId="0" borderId="0" xfId="39" applyNumberFormat="1" applyFont="1" applyFill="1" applyProtection="1">
      <protection locked="0"/>
    </xf>
    <xf numFmtId="0" fontId="0" fillId="0" borderId="0" xfId="0" applyFill="1"/>
    <xf numFmtId="41" fontId="4" fillId="0" borderId="0" xfId="39" applyNumberFormat="1" applyFont="1" applyFill="1" applyAlignment="1">
      <alignment horizontal="centerContinuous"/>
    </xf>
    <xf numFmtId="6" fontId="4" fillId="0" borderId="5" xfId="624" applyNumberFormat="1" applyFont="1" applyFill="1" applyBorder="1"/>
    <xf numFmtId="0" fontId="4" fillId="0" borderId="0" xfId="24" applyFont="1" applyAlignment="1">
      <alignment horizontal="right" vertical="center"/>
    </xf>
    <xf numFmtId="43" fontId="4" fillId="0" borderId="5" xfId="9" applyFont="1" applyBorder="1"/>
    <xf numFmtId="167" fontId="14" fillId="0" borderId="0" xfId="39" applyFont="1" applyFill="1" applyAlignment="1">
      <alignment horizontal="center" wrapText="1"/>
    </xf>
    <xf numFmtId="43" fontId="2" fillId="16" borderId="0" xfId="536" applyNumberFormat="1" applyFill="1"/>
    <xf numFmtId="170" fontId="4" fillId="0" borderId="0" xfId="39" applyNumberFormat="1" applyFont="1" applyFill="1" applyBorder="1" applyProtection="1">
      <protection locked="0"/>
    </xf>
    <xf numFmtId="170" fontId="4" fillId="0" borderId="0" xfId="39" applyNumberFormat="1" applyFont="1" applyFill="1" applyProtection="1">
      <protection locked="0"/>
    </xf>
    <xf numFmtId="0" fontId="2" fillId="0" borderId="0" xfId="622"/>
    <xf numFmtId="43" fontId="4" fillId="16" borderId="0" xfId="622" applyNumberFormat="1" applyFont="1" applyFill="1"/>
    <xf numFmtId="0" fontId="4" fillId="0" borderId="0" xfId="24" applyFont="1" applyAlignment="1">
      <alignment horizontal="right" vertical="center"/>
    </xf>
    <xf numFmtId="43" fontId="4" fillId="0" borderId="5" xfId="9" applyFont="1" applyBorder="1"/>
    <xf numFmtId="0" fontId="1" fillId="0" borderId="0" xfId="36" applyFill="1"/>
    <xf numFmtId="42" fontId="16" fillId="0" borderId="0" xfId="37" applyNumberFormat="1" applyFont="1" applyFill="1"/>
    <xf numFmtId="43" fontId="4" fillId="0" borderId="0" xfId="622" applyNumberFormat="1" applyFont="1" applyFill="1"/>
    <xf numFmtId="0" fontId="4" fillId="0" borderId="0" xfId="622" applyFont="1" applyFill="1"/>
    <xf numFmtId="43" fontId="4" fillId="0" borderId="0" xfId="537" applyFont="1" applyFill="1"/>
    <xf numFmtId="0" fontId="4" fillId="0" borderId="0" xfId="3" applyFont="1" applyFill="1" applyAlignment="1">
      <alignment horizontal="right"/>
    </xf>
    <xf numFmtId="0" fontId="17" fillId="0" borderId="0" xfId="40" applyFont="1" applyFill="1" applyAlignment="1">
      <alignment horizontal="left"/>
    </xf>
    <xf numFmtId="0" fontId="4" fillId="0" borderId="4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4" xfId="620" applyFont="1" applyBorder="1" applyAlignment="1">
      <alignment horizontal="center" vertical="center" wrapText="1"/>
    </xf>
    <xf numFmtId="167" fontId="4" fillId="0" borderId="0" xfId="39" applyFont="1" applyFill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 applyFill="1"/>
    <xf numFmtId="0" fontId="42" fillId="0" borderId="0" xfId="0" applyFont="1"/>
  </cellXfs>
  <cellStyles count="625">
    <cellStyle name="20% - Accent1 2" xfId="49" xr:uid="{AD978FF4-6ACD-4A3B-9DC4-F983CDC3713E}"/>
    <cellStyle name="20% - Accent1 2 2" xfId="549" xr:uid="{31D06088-4892-48E4-AAD4-3453248E33BC}"/>
    <cellStyle name="20% - Accent2 2" xfId="50" xr:uid="{A2332E76-3EC1-44D6-AE05-55F94C1199F9}"/>
    <cellStyle name="20% - Accent2 2 2" xfId="550" xr:uid="{AF3D0419-6817-4929-A95E-C271E93F1ED3}"/>
    <cellStyle name="20% - Accent3 2" xfId="51" xr:uid="{535BB609-0F1A-49E0-B6FB-CB121838D172}"/>
    <cellStyle name="20% - Accent3 2 2" xfId="551" xr:uid="{3ACF1989-FFCF-42EE-89E3-3143B63CAEE3}"/>
    <cellStyle name="20% - Accent4 2" xfId="52" xr:uid="{3274CA5C-E408-42E2-92A4-6F3407AD4DD7}"/>
    <cellStyle name="20% - Accent4 2 2" xfId="552" xr:uid="{BD0ACF40-AC20-4666-B196-F3D0F50DD411}"/>
    <cellStyle name="20% - Accent5 2" xfId="53" xr:uid="{75AF4D25-79A7-455D-8021-5423BD95BE1C}"/>
    <cellStyle name="20% - Accent5 2 2" xfId="553" xr:uid="{D51A28E7-48F6-478F-A1A4-9852E78B479D}"/>
    <cellStyle name="20% - Accent6 2" xfId="54" xr:uid="{2305E24C-47EA-47FF-92A5-A5401AA9E052}"/>
    <cellStyle name="20% - Accent6 2 2" xfId="554" xr:uid="{40416ADE-85D2-461E-8F25-D288CC5A8BB8}"/>
    <cellStyle name="40% - Accent1 2" xfId="55" xr:uid="{A2BFE254-3B13-4F6F-92C7-F2216B2EA38B}"/>
    <cellStyle name="40% - Accent1 2 2" xfId="555" xr:uid="{793C8E58-F1E2-42EA-9034-13E281FFE55A}"/>
    <cellStyle name="40% - Accent2 2" xfId="56" xr:uid="{2C425DA7-540F-47FE-BA52-AC7DDDFB3C88}"/>
    <cellStyle name="40% - Accent2 2 2" xfId="556" xr:uid="{28FE0843-29C8-46CE-8B32-09C8C1BB2E77}"/>
    <cellStyle name="40% - Accent3 2" xfId="57" xr:uid="{038B6A9C-A95B-4B37-94E5-F50E0001CF28}"/>
    <cellStyle name="40% - Accent3 2 2" xfId="557" xr:uid="{60FA7D30-4F95-4ECF-9192-6AE1120142DA}"/>
    <cellStyle name="40% - Accent4 2" xfId="58" xr:uid="{80F7610A-2DBF-4DA5-B3C5-C1A674CCD3E5}"/>
    <cellStyle name="40% - Accent4 2 2" xfId="558" xr:uid="{755467F0-3B29-4343-928B-4C163D996849}"/>
    <cellStyle name="40% - Accent5 2" xfId="59" xr:uid="{4FDD9FC2-7582-482D-B72D-EE73EA1F72E0}"/>
    <cellStyle name="40% - Accent5 2 2" xfId="559" xr:uid="{D9C6725A-37C5-46E3-89A9-518B874BA017}"/>
    <cellStyle name="40% - Accent6 2" xfId="60" xr:uid="{8D4E4FB0-525F-426A-AC5E-5321D2E8A39B}"/>
    <cellStyle name="40% - Accent6 2 2" xfId="560" xr:uid="{9CF4AEB5-0B5C-430D-AAF2-7C484FF1D289}"/>
    <cellStyle name="Accent1 - 20%" xfId="61" xr:uid="{71C7AAB6-E532-47BF-8BBC-F24DFFA707D9}"/>
    <cellStyle name="Accent1 - 40%" xfId="62" xr:uid="{5C35770A-3B32-444E-9437-65E643E148CC}"/>
    <cellStyle name="Accent1 - 60%" xfId="63" xr:uid="{438E7AEA-2995-4C2E-A51F-636CD970C934}"/>
    <cellStyle name="Accent1 10" xfId="64" xr:uid="{6577D0F1-1BBB-4D8A-BE42-1F483216213D}"/>
    <cellStyle name="Accent1 11" xfId="65" xr:uid="{9A47CADA-5D8F-4309-9812-AB13AE90C927}"/>
    <cellStyle name="Accent1 2" xfId="66" xr:uid="{355D8CDC-D3B1-4154-9885-30151C66D0BF}"/>
    <cellStyle name="Accent1 3" xfId="67" xr:uid="{EE4AA6F8-C20D-4842-85AC-A5E9C747D250}"/>
    <cellStyle name="Accent1 4" xfId="68" xr:uid="{1BE9F7A6-4721-4650-AE65-8008521B3370}"/>
    <cellStyle name="Accent1 5" xfId="69" xr:uid="{016623E4-3EFF-46FE-823E-00D7E05C1691}"/>
    <cellStyle name="Accent1 6" xfId="70" xr:uid="{4CF96244-352B-4C7A-A5FC-C8025B818214}"/>
    <cellStyle name="Accent1 7" xfId="71" xr:uid="{21954FD1-4F06-4D7E-8FC7-718943CFCBFF}"/>
    <cellStyle name="Accent1 8" xfId="72" xr:uid="{66AA0BBE-25E8-4F2A-B52B-1B727284504C}"/>
    <cellStyle name="Accent1 9" xfId="73" xr:uid="{C2F5D776-A7CA-4429-B525-3EC131E2407A}"/>
    <cellStyle name="Accent2 - 20%" xfId="74" xr:uid="{5CC5305C-C7C0-4EC0-A4E4-F1AB6C837222}"/>
    <cellStyle name="Accent2 - 40%" xfId="75" xr:uid="{B8CB982B-BEBE-437A-9CBA-59974D43A402}"/>
    <cellStyle name="Accent2 - 60%" xfId="76" xr:uid="{088DC1A4-8C79-4656-8D7F-2C18A6CB107C}"/>
    <cellStyle name="Accent2 10" xfId="77" xr:uid="{8671940B-F20C-4DA3-8BE4-E5B6C2E794FC}"/>
    <cellStyle name="Accent2 11" xfId="78" xr:uid="{6ECA1083-91FA-43BA-95CF-84C8A14022C0}"/>
    <cellStyle name="Accent2 2" xfId="79" xr:uid="{CFE0D3BB-87F8-4B89-8669-CF3C55041B7F}"/>
    <cellStyle name="Accent2 3" xfId="80" xr:uid="{6FF6FC28-3FCB-450C-9627-4F7463F2374F}"/>
    <cellStyle name="Accent2 4" xfId="81" xr:uid="{16D72724-69FA-4230-AB84-D99EAD0D6723}"/>
    <cellStyle name="Accent2 5" xfId="82" xr:uid="{DDB97151-03FE-40A5-BC6C-D675CC41A61F}"/>
    <cellStyle name="Accent2 6" xfId="83" xr:uid="{984B375A-8613-4158-8F42-7B2A232C33F1}"/>
    <cellStyle name="Accent2 7" xfId="84" xr:uid="{E95F1EF8-67E3-4BB9-87C9-764812835705}"/>
    <cellStyle name="Accent2 8" xfId="85" xr:uid="{87D7D6B1-11BB-4958-998F-33EAA85D87DA}"/>
    <cellStyle name="Accent2 9" xfId="86" xr:uid="{096D9C83-1D1A-41CA-8506-6CF79444D02B}"/>
    <cellStyle name="Accent3 - 20%" xfId="87" xr:uid="{9ADE1D57-032D-4BBB-B456-8BA27E77F123}"/>
    <cellStyle name="Accent3 - 40%" xfId="88" xr:uid="{BD060940-3C66-4801-BFA2-224E70CF8692}"/>
    <cellStyle name="Accent3 - 60%" xfId="89" xr:uid="{A501DBD7-17EC-4A21-91F1-F2A505DA3053}"/>
    <cellStyle name="Accent3 10" xfId="90" xr:uid="{5793B0C3-2B4B-41A0-B6E0-58917591A5D2}"/>
    <cellStyle name="Accent3 11" xfId="91" xr:uid="{72793BE9-8887-4360-AB16-58B232A19C49}"/>
    <cellStyle name="Accent3 2" xfId="92" xr:uid="{E906E52D-B0F3-4930-8953-65770EEDEE52}"/>
    <cellStyle name="Accent3 3" xfId="93" xr:uid="{35063A06-B4CB-467E-9C83-50AA9EF95B6F}"/>
    <cellStyle name="Accent3 4" xfId="94" xr:uid="{EFF815DE-EED7-4F0C-9216-F16D85937131}"/>
    <cellStyle name="Accent3 5" xfId="95" xr:uid="{D2419CCD-B55B-49DB-AB76-507B556B5C22}"/>
    <cellStyle name="Accent3 6" xfId="96" xr:uid="{526BEA88-0FBF-4627-BB93-E58EB1DF306B}"/>
    <cellStyle name="Accent3 7" xfId="97" xr:uid="{D4142E9B-7449-478D-A26C-D1F4CD31E175}"/>
    <cellStyle name="Accent3 8" xfId="98" xr:uid="{2E2A3D9B-5BB2-43B8-9CD4-428C71E2AE3A}"/>
    <cellStyle name="Accent3 9" xfId="99" xr:uid="{7E545291-B12C-43B6-906B-988A217250F8}"/>
    <cellStyle name="Accent4 - 20%" xfId="100" xr:uid="{8E5BA0AA-A9B1-4218-A0F6-9800C266E50A}"/>
    <cellStyle name="Accent4 - 40%" xfId="101" xr:uid="{1EECD849-EC41-46B7-AE7B-96C7898E20FD}"/>
    <cellStyle name="Accent4 - 60%" xfId="102" xr:uid="{DCAB6589-F945-4C49-B2EE-A96CDEE0FCE1}"/>
    <cellStyle name="Accent4 10" xfId="418" xr:uid="{AEB66848-C194-4585-B100-28586225761B}"/>
    <cellStyle name="Accent4 2" xfId="103" xr:uid="{E183E195-79B3-45DF-AFB5-852915FAEA48}"/>
    <cellStyle name="Accent4 3" xfId="104" xr:uid="{603BCDBA-E222-4CB4-AE57-AAC243E194F0}"/>
    <cellStyle name="Accent4 4" xfId="105" xr:uid="{788D7F52-EBB1-430A-AE36-805D14E604FA}"/>
    <cellStyle name="Accent4 5" xfId="419" xr:uid="{3F793159-CB44-468A-B246-BBFA2B6E79B7}"/>
    <cellStyle name="Accent4 6" xfId="420" xr:uid="{2FD6622F-FE81-4A7C-8504-042AA7C6F29B}"/>
    <cellStyle name="Accent4 7" xfId="421" xr:uid="{9CCEF389-70EA-4C4D-95F3-310A9AE822E1}"/>
    <cellStyle name="Accent4 8" xfId="422" xr:uid="{D13AD95C-A6F5-4D96-83FD-A1D86C324A03}"/>
    <cellStyle name="Accent4 9" xfId="423" xr:uid="{C2ECD64C-B8F1-4B00-AB45-42084BA33514}"/>
    <cellStyle name="Accent5 - 20%" xfId="106" xr:uid="{1DF2A1ED-29B7-4FE2-A71D-12E087703470}"/>
    <cellStyle name="Accent5 - 40%" xfId="107" xr:uid="{62AFDDFB-069F-41BC-805F-D3551A13503F}"/>
    <cellStyle name="Accent5 - 60%" xfId="108" xr:uid="{3B0C9E1A-31D5-4B96-B8C1-6C703BAF7822}"/>
    <cellStyle name="Accent5 10" xfId="109" xr:uid="{0B749F66-67F8-48D5-95EC-55CABDE1E2A0}"/>
    <cellStyle name="Accent5 11" xfId="110" xr:uid="{DE35BBFA-84E1-46C6-B2E0-B9C67092E28C}"/>
    <cellStyle name="Accent5 2" xfId="111" xr:uid="{584D3518-B8BE-44B3-883F-877B6B745197}"/>
    <cellStyle name="Accent5 3" xfId="112" xr:uid="{29B0B1D3-9559-4DE7-B56F-8E375B8DA938}"/>
    <cellStyle name="Accent5 4" xfId="113" xr:uid="{9F542546-07B2-442A-A38D-C6CC5DA93AAD}"/>
    <cellStyle name="Accent5 5" xfId="114" xr:uid="{D5205FA1-C6EF-49D4-99AA-EF00149A7C4A}"/>
    <cellStyle name="Accent5 6" xfId="115" xr:uid="{B0C6D903-CABA-43BE-A11A-E73690D811C6}"/>
    <cellStyle name="Accent5 7" xfId="116" xr:uid="{5C103F00-AF62-4145-8EB6-0D460EA476AC}"/>
    <cellStyle name="Accent5 8" xfId="117" xr:uid="{C567FED5-58B6-4407-85AB-E214FB120400}"/>
    <cellStyle name="Accent5 9" xfId="118" xr:uid="{4216703A-73C7-44E7-BB73-F468EB47330B}"/>
    <cellStyle name="Accent6 - 20%" xfId="119" xr:uid="{29E55B1A-B136-4316-A812-4876DB4ED92C}"/>
    <cellStyle name="Accent6 - 40%" xfId="120" xr:uid="{2344CFB8-2440-4EB7-ABB8-12CD87881D30}"/>
    <cellStyle name="Accent6 - 60%" xfId="121" xr:uid="{17FFE77C-AD69-46E2-9CFD-32A104E468BD}"/>
    <cellStyle name="Accent6 10" xfId="122" xr:uid="{7D205B48-0A69-4EEC-B2DB-07928C2118A7}"/>
    <cellStyle name="Accent6 11" xfId="123" xr:uid="{D3E46117-632B-49A3-98AA-0575AA2E7407}"/>
    <cellStyle name="Accent6 2" xfId="124" xr:uid="{5096072B-84FC-4DF8-9544-80458145F831}"/>
    <cellStyle name="Accent6 3" xfId="125" xr:uid="{7F1CB06B-96A0-42A2-AB7D-6DD2106B07BF}"/>
    <cellStyle name="Accent6 4" xfId="126" xr:uid="{88CF2968-9A8F-4D90-B286-0E7219368513}"/>
    <cellStyle name="Accent6 5" xfId="127" xr:uid="{30A12133-7CE7-4040-8829-C9E7E2177D26}"/>
    <cellStyle name="Accent6 6" xfId="128" xr:uid="{7DDC77B5-7136-4225-84CD-16793035588D}"/>
    <cellStyle name="Accent6 7" xfId="129" xr:uid="{2EFF3AA1-AFB2-4D7B-86C7-1F95CA0549B1}"/>
    <cellStyle name="Accent6 8" xfId="130" xr:uid="{706095B4-6F00-4A15-8372-3E5FE228FF69}"/>
    <cellStyle name="Accent6 9" xfId="131" xr:uid="{AB7BBAAF-9A77-4F43-AF44-44BEDAB5E789}"/>
    <cellStyle name="Bad 2" xfId="132" xr:uid="{4E3FDD65-B768-44B9-BE39-DDF36EEE6D2D}"/>
    <cellStyle name="Calculation 2" xfId="133" xr:uid="{3230616B-2A4E-4472-A44D-57A3572CCC8D}"/>
    <cellStyle name="Calculation 2 2" xfId="134" xr:uid="{60E134EB-9219-417C-B937-D62B36E4D89F}"/>
    <cellStyle name="Calculation 2 2 2" xfId="135" xr:uid="{5B289265-0DD2-4417-80B7-37D986492DE9}"/>
    <cellStyle name="Calculation 2 3" xfId="136" xr:uid="{7FFB94B6-0CF1-4352-A1D4-D5955AC5E0DD}"/>
    <cellStyle name="Calculation 2 4" xfId="424" xr:uid="{E578C52A-8DB6-4DF3-AEDF-9C606A90D1D0}"/>
    <cellStyle name="Check Cell 2" xfId="137" xr:uid="{E19B500E-9329-4ECC-9B22-3CD1E3CD6BDF}"/>
    <cellStyle name="Comma" xfId="1" builtinId="3"/>
    <cellStyle name="Comma 10" xfId="9" xr:uid="{65B83361-3C08-43B8-BA57-C333C9B86CE1}"/>
    <cellStyle name="Comma 11" xfId="138" xr:uid="{DA5EE9D6-7D4F-4AF4-9810-2BE8C69B8DA5}"/>
    <cellStyle name="Comma 2" xfId="10" xr:uid="{2507DD78-6B1F-400E-8FF4-BA9D904FC8C7}"/>
    <cellStyle name="Comma 2 2" xfId="11" xr:uid="{1AC58BAE-2F59-4A11-9F9C-EF302ED30DE2}"/>
    <cellStyle name="Comma 2 3" xfId="139" xr:uid="{39BB6C55-8067-461A-81A9-CAAB8AE15F2C}"/>
    <cellStyle name="Comma 2 4" xfId="38" xr:uid="{6E2CF7BD-00C4-4818-8CE1-DF6825DC0423}"/>
    <cellStyle name="Comma 2 5" xfId="538" xr:uid="{78F15FBC-8B0B-4F69-BBB7-64087BF45607}"/>
    <cellStyle name="Comma 2 6" xfId="535" xr:uid="{E5C127D4-E5F5-462A-8431-4FBC293FA304}"/>
    <cellStyle name="Comma 2 6 2" xfId="140" xr:uid="{1BFE7983-C655-4A3E-94EE-8A281FDBBC69}"/>
    <cellStyle name="Comma 28" xfId="141" xr:uid="{9D1F3CEE-6D95-4846-87FD-5DD3FA9B8604}"/>
    <cellStyle name="Comma 28 2" xfId="142" xr:uid="{0E4587F5-B119-485B-BB0A-21ED53645E02}"/>
    <cellStyle name="Comma 28 2 2" xfId="563" xr:uid="{663B2D56-5D05-4E5A-B94D-9B5F0810C7B7}"/>
    <cellStyle name="Comma 28 3" xfId="562" xr:uid="{E20004F3-EFE4-41A3-A969-A826AD09A468}"/>
    <cellStyle name="Comma 29" xfId="143" xr:uid="{26E632DA-6AD5-40A7-8A2D-D8E2E123C1E8}"/>
    <cellStyle name="Comma 3" xfId="8" xr:uid="{5B201885-70CD-4E1E-ABB7-325771D232CD}"/>
    <cellStyle name="Comma 3 2" xfId="12" xr:uid="{FCA90241-CF4B-496D-A086-EBAD74BDA514}"/>
    <cellStyle name="Comma 32" xfId="144" xr:uid="{3CDA346F-0FAD-4095-AA89-5C38101F15A7}"/>
    <cellStyle name="Comma 4" xfId="13" xr:uid="{806997A7-E9C1-4A29-B612-F8E5B01FBE90}"/>
    <cellStyle name="Comma 4 2" xfId="145" xr:uid="{435109DA-3CA1-4ACE-B15B-B509FD20F03E}"/>
    <cellStyle name="Comma 4 3" xfId="539" xr:uid="{704CA37A-2B25-4345-A5AA-6623C57FDC27}"/>
    <cellStyle name="Comma 5" xfId="146" xr:uid="{E486A0ED-5A0C-4840-8D0C-9A72F0FEAD5C}"/>
    <cellStyle name="Comma 5 2" xfId="147" xr:uid="{D6C35FE2-4116-418C-B1A4-61BEE7CF5D7D}"/>
    <cellStyle name="Comma 5 2 2" xfId="565" xr:uid="{7E60B3AC-7A5E-4C2A-8C1B-5EF10D7A62CC}"/>
    <cellStyle name="Comma 5 3" xfId="564" xr:uid="{7E6B5DAC-6004-4CEE-A9C4-F9A38FD0A6E0}"/>
    <cellStyle name="Comma 6" xfId="531" xr:uid="{017E9842-49D1-43A4-9E5A-87DE16B65F8B}"/>
    <cellStyle name="Comma 6 2" xfId="14" xr:uid="{A98BC4EE-F05A-4AB2-8125-5825F8E0403F}"/>
    <cellStyle name="Comma 6 3" xfId="537" xr:uid="{12276A41-150B-40D5-9E16-EC1C4935DA68}"/>
    <cellStyle name="Comma 6 4" xfId="604" xr:uid="{0D0ADCD3-9358-4755-B285-FFF4ECAC1282}"/>
    <cellStyle name="Comma 7" xfId="534" xr:uid="{C433DB03-AAB3-4FF6-9FB9-A4C454E4F21D}"/>
    <cellStyle name="Comma 8" xfId="5" xr:uid="{733F288E-2AE0-4C24-80C3-70C385A7F1C4}"/>
    <cellStyle name="Comma 9 2" xfId="148" xr:uid="{C3BF62FE-0BC0-413F-9432-DFABA4DB2471}"/>
    <cellStyle name="Comma 9 2 2" xfId="149" xr:uid="{641B7F9C-9AE9-422F-B1A5-9ED09E662689}"/>
    <cellStyle name="Comma 9 2 2 2" xfId="567" xr:uid="{41EC89D2-6EDE-421F-8A2A-3AE19CDD7AF4}"/>
    <cellStyle name="Comma 9 2 3" xfId="566" xr:uid="{FAAFD2C2-B48B-41EF-9512-65C13D92632E}"/>
    <cellStyle name="Currency 2" xfId="16" xr:uid="{39A831A2-7053-497E-8172-165B61E51220}"/>
    <cellStyle name="Currency 2 2" xfId="522" xr:uid="{11EA7AD9-395E-47F9-A4F4-DFAC8EA3D061}"/>
    <cellStyle name="Currency 2 2 2" xfId="597" xr:uid="{D01E859A-B62A-4EC4-9DB0-82195022039B}"/>
    <cellStyle name="Currency 2 2 2 2" xfId="150" xr:uid="{8755EBEE-5840-4845-98CC-AF4FF6ED7AB6}"/>
    <cellStyle name="Currency 2 3" xfId="523" xr:uid="{1DF35EAA-42AD-4A39-BF90-FACE93206CB7}"/>
    <cellStyle name="Currency 3" xfId="17" xr:uid="{71D1D2AD-DF7D-4B22-BC91-0360B4B2A512}"/>
    <cellStyle name="Currency 3 2" xfId="524" xr:uid="{9E0CE16F-F249-4857-8865-F2546F3A8DDE}"/>
    <cellStyle name="Currency 3 2 2" xfId="598" xr:uid="{9BB31F20-2B7F-45F1-BD56-C44F0286A55A}"/>
    <cellStyle name="Currency 4" xfId="18" xr:uid="{6CBD5B99-968D-4DE9-936E-F5E00503E470}"/>
    <cellStyle name="Currency 5" xfId="15" xr:uid="{57B9118E-DABB-40CE-B050-7B9AB27C62C6}"/>
    <cellStyle name="Good 2" xfId="151" xr:uid="{7E609C0D-3D9F-4FF2-870D-BDAC1DA147CA}"/>
    <cellStyle name="Heading 1 2" xfId="152" xr:uid="{19611C6C-61D0-42AF-A128-D5DCB1408CE5}"/>
    <cellStyle name="Heading 2 2" xfId="153" xr:uid="{8E47ADE9-8A2A-4622-9C3E-5DC68A7D9E51}"/>
    <cellStyle name="Heading 3 2" xfId="154" xr:uid="{74E8BA4D-86C6-42BE-ACFE-227418B51722}"/>
    <cellStyle name="Heading 4 2" xfId="155" xr:uid="{88031FCF-734B-470E-AF95-D77A4E6F7008}"/>
    <cellStyle name="Input 2" xfId="156" xr:uid="{F6F68A8B-B517-41B8-88BD-DC68BA238BE5}"/>
    <cellStyle name="Input 2 2" xfId="157" xr:uid="{A26BF630-555D-4653-9FD6-F7CF6F956A17}"/>
    <cellStyle name="Input 2 2 2" xfId="158" xr:uid="{2198919F-E00D-4C2E-9212-BECD4E0300A4}"/>
    <cellStyle name="Input 2 3" xfId="159" xr:uid="{1CEEC681-8594-4D01-B4FC-59A07BF8763F}"/>
    <cellStyle name="Input 2 4" xfId="425" xr:uid="{2AB2551F-2E62-44A6-BAE4-72B5CC27B899}"/>
    <cellStyle name="Linked Cell 2" xfId="160" xr:uid="{1FCC2C78-1FFA-412A-9C55-0BE19E2330D0}"/>
    <cellStyle name="Neutral 2" xfId="161" xr:uid="{16DACC03-2B80-43DE-B3B5-20922A9859AE}"/>
    <cellStyle name="Normal" xfId="0" builtinId="0"/>
    <cellStyle name="Normal - Style1 2 6" xfId="19" xr:uid="{4D8A8B79-503B-480A-8508-604EA8D55605}"/>
    <cellStyle name="Normal 10" xfId="20" xr:uid="{3553F811-4A38-469F-8DED-42807C6DBB7D}"/>
    <cellStyle name="Normal 10 2" xfId="21" xr:uid="{69BAE2CE-EAAF-4130-9009-909C9C80B711}"/>
    <cellStyle name="Normal 10 3" xfId="162" xr:uid="{3E8683D9-ECD0-4FAA-9D36-374A58876371}"/>
    <cellStyle name="Normal 11" xfId="7" xr:uid="{6CBB401F-2B8B-42BB-BA08-175F7D0CC23E}"/>
    <cellStyle name="Normal 11 2" xfId="163" xr:uid="{1955C631-3F08-49A0-A810-3ABEC2ED5184}"/>
    <cellStyle name="Normal 12" xfId="22" xr:uid="{D9F7CF54-FA48-4A88-9C9F-EC4FD8505ABC}"/>
    <cellStyle name="Normal 12 2" xfId="164" xr:uid="{059555D3-15C8-438C-83D2-F33AFF26E1E8}"/>
    <cellStyle name="Normal 12 3" xfId="540" xr:uid="{61BDF544-4BB5-423A-93EA-5F26D398973E}"/>
    <cellStyle name="Normal 13" xfId="35" xr:uid="{C9C38778-6C7F-49A3-A2E2-3C1B479C806F}"/>
    <cellStyle name="Normal 13 2" xfId="165" xr:uid="{2EAF759F-9955-4AB6-B512-F8F75B0467A6}"/>
    <cellStyle name="Normal 14" xfId="166" xr:uid="{F43D23C7-FE94-4F1A-8B20-8A87CFFCF6FB}"/>
    <cellStyle name="Normal 14 11" xfId="167" xr:uid="{3DD079B6-176B-4E0A-8FBD-F07FB5F66F8F}"/>
    <cellStyle name="Normal 14 11 2" xfId="168" xr:uid="{17FAB9A5-6421-48C3-85CC-D328833ADDB7}"/>
    <cellStyle name="Normal 14 11 2 2" xfId="569" xr:uid="{9D727FA0-749B-44A9-922F-A28F47F9DF1A}"/>
    <cellStyle name="Normal 14 11 3" xfId="568" xr:uid="{A3CDD3D0-83DF-463C-B755-2C76F1718D47}"/>
    <cellStyle name="Normal 15" xfId="169" xr:uid="{1ED21512-209C-4B57-848D-A4DF32BB1B35}"/>
    <cellStyle name="Normal 16" xfId="170" xr:uid="{410270EF-3B62-4BD4-9BBC-CA8B19DDD0BE}"/>
    <cellStyle name="Normal 17" xfId="171" xr:uid="{718103BA-DE18-430B-BFB5-F8568FDB4F39}"/>
    <cellStyle name="Normal 18" xfId="172" xr:uid="{6C72112F-133F-471E-B807-AC68E4EE0423}"/>
    <cellStyle name="Normal 19" xfId="173" xr:uid="{51189C31-3AF1-4C4D-B491-0611E9BDE246}"/>
    <cellStyle name="Normal 2" xfId="3" xr:uid="{826A593E-A2F8-46D2-A321-DF26CB4DC6D9}"/>
    <cellStyle name="Normal 2 2" xfId="24" xr:uid="{5A39D13C-167D-43EC-8A1B-704B6A915A29}"/>
    <cellStyle name="Normal 2 2 2" xfId="43" xr:uid="{711E78C1-0064-448D-B0D3-38D821C762B2}"/>
    <cellStyle name="Normal 2 2 2 2" xfId="545" xr:uid="{8E2A90D5-C5BD-4530-954E-D96E9BA4906F}"/>
    <cellStyle name="Normal 2 21" xfId="39" xr:uid="{D4764321-F0BE-4629-AA12-D917800C88A2}"/>
    <cellStyle name="Normal 2 3" xfId="23" xr:uid="{89F0FBBF-F2A0-43AD-B7C1-99C58B99027C}"/>
    <cellStyle name="Normal 2 3 2" xfId="176" xr:uid="{F19E5C8F-743B-4C08-B0D5-58052E4666A6}"/>
    <cellStyle name="Normal 2 3 3" xfId="175" xr:uid="{9A0A514B-0EFF-4910-95AD-5E0C0B2D6D9C}"/>
    <cellStyle name="Normal 2 3_Sch 5" xfId="525" xr:uid="{B52485E9-2FA5-4844-8D76-06582BDE2B04}"/>
    <cellStyle name="Normal 2 4" xfId="45" xr:uid="{A4BE4D07-06B3-4467-A497-AA5BD37173D1}"/>
    <cellStyle name="Normal 2 5" xfId="37" xr:uid="{F9793617-E9AC-489B-9FA2-0793D63A79F6}"/>
    <cellStyle name="Normal 2 6" xfId="611" xr:uid="{27C80C90-27DD-4017-ADDB-9BF470A3BDE6}"/>
    <cellStyle name="Normal 2_Sch 3" xfId="174" xr:uid="{BD8C5256-2422-466C-B5CC-5D83A5CC6A21}"/>
    <cellStyle name="Normal 20" xfId="177" xr:uid="{6C11CF84-E30E-44A9-A27E-ECFAD7996151}"/>
    <cellStyle name="Normal 21" xfId="44" xr:uid="{F8D03E11-107C-48A5-AF7F-DB55C6F9BE1A}"/>
    <cellStyle name="Normal 21 2" xfId="178" xr:uid="{B2C53175-0804-40CA-A352-7BC66BE3503C}"/>
    <cellStyle name="Normal 21 2 2" xfId="570" xr:uid="{29EDE352-C4F5-4211-9041-828AC2CA2D27}"/>
    <cellStyle name="Normal 21 3" xfId="546" xr:uid="{5079C6B3-D3CF-492E-86F7-DE351DF42CDA}"/>
    <cellStyle name="Normal 22" xfId="179" xr:uid="{C06E8716-8A85-4181-B566-B69E4B164A69}"/>
    <cellStyle name="Normal 22 2" xfId="180" xr:uid="{5E7FE69A-ADD2-4474-984C-80C3095535F1}"/>
    <cellStyle name="Normal 22 2 2" xfId="572" xr:uid="{A745CB6C-5308-4CB0-A5C6-3ABA231DBC04}"/>
    <cellStyle name="Normal 22 3" xfId="571" xr:uid="{C2D9D9D2-232F-4872-817F-429C7F46476A}"/>
    <cellStyle name="Normal 23" xfId="40" xr:uid="{E093DBF6-D401-4DC8-BA15-4E665A537D9C}"/>
    <cellStyle name="Normal 23 2" xfId="181" xr:uid="{037D53F0-8206-4E5C-8C10-B40470DEA5EA}"/>
    <cellStyle name="Normal 23 2 2" xfId="573" xr:uid="{EEC5C71C-62CD-4897-97F6-07779845AD1F}"/>
    <cellStyle name="Normal 23 3" xfId="543" xr:uid="{F9A4580D-10FD-4577-84CF-934D2CDAD863}"/>
    <cellStyle name="Normal 24" xfId="182" xr:uid="{2FD470C2-3369-4483-98A6-D5E9685A91DB}"/>
    <cellStyle name="Normal 24 2" xfId="183" xr:uid="{FCA1CAE8-491A-486C-975E-04DB675AA24E}"/>
    <cellStyle name="Normal 24_Sch 4" xfId="426" xr:uid="{75E4FDCF-0991-479E-9607-8BD2C16B1938}"/>
    <cellStyle name="Normal 25" xfId="184" xr:uid="{33A28F39-19EE-466D-83CC-3A08B7D06298}"/>
    <cellStyle name="Normal 25 2" xfId="589" xr:uid="{B35B7CC3-B05D-4D49-9857-7285F66D60BF}"/>
    <cellStyle name="Normal 25 3" xfId="599" xr:uid="{FA8603DA-25DA-4EFC-BE49-9B94016A8449}"/>
    <cellStyle name="Normal 26" xfId="427" xr:uid="{314527FB-1F22-4527-A171-9ED45AA7232F}"/>
    <cellStyle name="Normal 26 2" xfId="595" xr:uid="{6E1DD942-7D2B-49D6-827C-FDD97874E4F9}"/>
    <cellStyle name="Normal 27" xfId="428" xr:uid="{79ECC333-F286-42C4-8EEC-71A8E0A99664}"/>
    <cellStyle name="Normal 27 2" xfId="596" xr:uid="{1A786422-DDFB-433D-A606-820E3D8B75A4}"/>
    <cellStyle name="Normal 28" xfId="47" xr:uid="{F9354FB8-48BE-4B4B-AFCA-FE1FD2E74656}"/>
    <cellStyle name="Normal 28 2" xfId="548" xr:uid="{365BB185-4C9F-4574-B68A-1D90CEEB4B74}"/>
    <cellStyle name="Normal 29" xfId="46" xr:uid="{09F9E213-1490-4593-9D7E-64FE9E124A2C}"/>
    <cellStyle name="Normal 29 2" xfId="547" xr:uid="{8AFFC4EA-765B-490A-8203-E456B76594CE}"/>
    <cellStyle name="Normal 3" xfId="25" xr:uid="{CCD0C25C-5635-4FB1-9197-8D4AE48D35C9}"/>
    <cellStyle name="Normal 3 2" xfId="26" xr:uid="{3E2F8F2C-5014-499A-A145-15FBC7723BE0}"/>
    <cellStyle name="Normal 3 2 2" xfId="187" xr:uid="{6640ED9D-187B-405E-B61A-50A2E636D22F}"/>
    <cellStyle name="Normal 3 2 2 2" xfId="575" xr:uid="{E517B9C3-D4BF-40DC-87BB-F4A5F83915CC}"/>
    <cellStyle name="Normal 3 2 3" xfId="186" xr:uid="{D1672330-8343-44D0-B466-1BCEDE12EEEE}"/>
    <cellStyle name="Normal 3 2 3 2" xfId="574" xr:uid="{F86C6E32-D8D4-4698-9EDF-E6320577C387}"/>
    <cellStyle name="Normal 3 2_Sch 5" xfId="526" xr:uid="{05BBD65F-BB32-4F23-AD33-03DB8323B794}"/>
    <cellStyle name="Normal 3 3" xfId="188" xr:uid="{BF5C48A6-80F9-49D2-A6E5-C64E62DFC954}"/>
    <cellStyle name="Normal 3 4" xfId="189" xr:uid="{24BB3044-6108-4C4C-820F-256B2CD20FD2}"/>
    <cellStyle name="Normal 3 5" xfId="185" xr:uid="{5E1BDD50-9A42-4782-8E72-61092FB351A1}"/>
    <cellStyle name="Normal 3 6" xfId="608" xr:uid="{0D0F165E-F5A5-4571-8ECC-994B9E11BF58}"/>
    <cellStyle name="Normal 3 7" xfId="623" xr:uid="{43C742F8-B239-4C7E-9417-27B9511D7565}"/>
    <cellStyle name="Normal 3_Sch 4" xfId="429" xr:uid="{87AFC9C9-DDB2-42C5-9EAF-AB72D9AC4BF4}"/>
    <cellStyle name="Normal 30" xfId="36" xr:uid="{42C27FDB-726E-4C4B-B206-642120C25AA8}"/>
    <cellStyle name="Normal 30 2" xfId="542" xr:uid="{2F5D8346-57CC-42D6-8CD7-BCA5FFE6CD4E}"/>
    <cellStyle name="Normal 31" xfId="529" xr:uid="{0BB162F2-5F48-448D-8186-49B876A5840E}"/>
    <cellStyle name="Normal 31 2" xfId="536" xr:uid="{D8E01F87-2086-4A1A-8A55-AED317C8DC94}"/>
    <cellStyle name="Normal 31 2 2" xfId="605" xr:uid="{B8D339E9-4D5A-40B2-A693-81B01EC8BD71}"/>
    <cellStyle name="Normal 31 3" xfId="593" xr:uid="{5EF3C52E-F20F-4B0F-899D-48FE9048FCF6}"/>
    <cellStyle name="Normal 31 4" xfId="602" xr:uid="{D55F5813-6939-4BC2-BDDC-C554628734BE}"/>
    <cellStyle name="Normal 32" xfId="530" xr:uid="{B4F01C52-E61C-42DE-94D6-AB877F8584C7}"/>
    <cellStyle name="Normal 32 2" xfId="541" xr:uid="{DE99BFB0-2144-4CC1-9C42-54656A4CBF7D}"/>
    <cellStyle name="Normal 32 2 2" xfId="606" xr:uid="{768EA455-8A71-4698-B003-AF87035EF75D}"/>
    <cellStyle name="Normal 32 3" xfId="592" xr:uid="{64DA46B5-2248-411A-87B6-4DB2021E1607}"/>
    <cellStyle name="Normal 32 4" xfId="603" xr:uid="{7F07ED61-FDF5-4EEA-AF4D-76B19B1CFBAB}"/>
    <cellStyle name="Normal 33" xfId="532" xr:uid="{A852CE05-7BA2-45E3-ACE1-9863C1F93B90}"/>
    <cellStyle name="Normal 34" xfId="533" xr:uid="{8E0F02EB-AB2B-4F05-8282-C53A719CB6AF}"/>
    <cellStyle name="Normal 35" xfId="594" xr:uid="{D50F2833-E223-446A-B53E-60B6CA742815}"/>
    <cellStyle name="Normal 36" xfId="600" xr:uid="{F4A9B5C4-4DCB-4ACD-97C9-96105092BEFB}"/>
    <cellStyle name="Normal 37" xfId="561" xr:uid="{3415ECF5-110E-4A17-A5C9-8DF00A1CA534}"/>
    <cellStyle name="Normal 38" xfId="590" xr:uid="{4EF72592-90D2-46AE-8B34-EC9A878B6494}"/>
    <cellStyle name="Normal 39" xfId="4" xr:uid="{FFB9DA00-ADB4-4898-BD4C-C4B05229CAEB}"/>
    <cellStyle name="Normal 4" xfId="27" xr:uid="{BC678245-9B5D-4AA8-BD18-B25FD86F8641}"/>
    <cellStyle name="Normal 4 2" xfId="190" xr:uid="{7584D5CA-1337-44B9-B306-792B1E265F42}"/>
    <cellStyle name="Normal 4 2 2" xfId="528" xr:uid="{2F5605F7-20DC-4764-B9F5-8E8A24CCCD03}"/>
    <cellStyle name="Normal 4 2_Sch 5" xfId="527" xr:uid="{16302326-8509-41E7-A6F0-DC6A5BCCF221}"/>
    <cellStyle name="Normal 4 3" xfId="191" xr:uid="{53F182D8-1514-42D6-ABC8-EA5C7855BBB8}"/>
    <cellStyle name="Normal 4 3 2" xfId="576" xr:uid="{04D9D6F3-09D0-49A3-A5E4-4771B7703C2F}"/>
    <cellStyle name="Normal 4 4" xfId="41" xr:uid="{4E7627E9-7DED-4176-8D73-A8265C60E960}"/>
    <cellStyle name="Normal 4 4 2" xfId="544" xr:uid="{FF572B27-B908-442B-B583-992D8B15D9C2}"/>
    <cellStyle name="Normal 4 5" xfId="617" xr:uid="{9080B07D-B215-473C-A36A-3F2BD7322958}"/>
    <cellStyle name="Normal 4 6" xfId="624" xr:uid="{6838B07A-2033-436C-A95C-7F581E2A8AAE}"/>
    <cellStyle name="Normal 4_Sch 4" xfId="430" xr:uid="{9D322737-F552-4AC2-B3E6-613D9465FF42}"/>
    <cellStyle name="Normal 40" xfId="6" xr:uid="{ACCA2459-4D6B-4575-9B44-E056D62F356D}"/>
    <cellStyle name="Normal 41" xfId="615" xr:uid="{972FD425-E4AB-4088-A6C5-109745CD925F}"/>
    <cellStyle name="Normal 42" xfId="619" xr:uid="{43FC3A70-BB68-4B49-B1CE-5859B36B257C}"/>
    <cellStyle name="Normal 43" xfId="613" xr:uid="{E5094FFA-791C-4B92-B89D-6B8940DBE8E2}"/>
    <cellStyle name="Normal 44" xfId="610" xr:uid="{2D532A7E-76FD-40EE-BB01-3BD2EEF12503}"/>
    <cellStyle name="Normal 45" xfId="609" xr:uid="{EA0114FD-C138-487B-BCA6-9FC43E097FD0}"/>
    <cellStyle name="Normal 46" xfId="607" xr:uid="{8D0DF841-B651-429F-8B48-9D4DFB655202}"/>
    <cellStyle name="Normal 47" xfId="614" xr:uid="{C54E3228-32F0-4299-87BD-DD280F9A70A6}"/>
    <cellStyle name="Normal 48" xfId="618" xr:uid="{E3F6F6CE-AEC6-4459-9848-32730B0223AF}"/>
    <cellStyle name="Normal 49" xfId="616" xr:uid="{380D91B9-E8D0-40AB-A779-1BD967CCEFCA}"/>
    <cellStyle name="Normal 5" xfId="28" xr:uid="{A57A45EA-8EF4-478D-88CD-97E6FCFAD7AD}"/>
    <cellStyle name="Normal 5 2" xfId="193" xr:uid="{426FD2C4-2E78-43E7-BD3E-22465A2BBF34}"/>
    <cellStyle name="Normal 5 3" xfId="194" xr:uid="{91C6A2A5-373F-4845-A4D9-7C2E00456ACC}"/>
    <cellStyle name="Normal 5 3 2" xfId="578" xr:uid="{0A4A18FD-5D22-4631-B5D6-D221460ACAA4}"/>
    <cellStyle name="Normal 5 4" xfId="192" xr:uid="{B49826C5-78FF-43A3-8F32-19272992E19D}"/>
    <cellStyle name="Normal 5 4 2" xfId="577" xr:uid="{FB57D330-873B-428B-8FAD-B2C66262889A}"/>
    <cellStyle name="Normal 5 5" xfId="612" xr:uid="{8E3EBCD9-B1C5-4BFD-9B54-F6FA52F90E10}"/>
    <cellStyle name="Normal 5_Sch 4" xfId="431" xr:uid="{3C111E74-8CE1-4AF1-9EC4-9993D653DDF7}"/>
    <cellStyle name="Normal 50" xfId="620" xr:uid="{01D54CA9-B2BA-472E-90CF-7A596D1E582D}"/>
    <cellStyle name="Normal 51" xfId="621" xr:uid="{CD620E8D-9F9D-4EFA-B997-9A02A6CCDF91}"/>
    <cellStyle name="Normal 52" xfId="622" xr:uid="{DA7622A2-4267-4678-9EE7-4883A898E3BF}"/>
    <cellStyle name="Normal 53" xfId="195" xr:uid="{59BD2815-7DB1-4BB0-B4B4-865D630F1CE7}"/>
    <cellStyle name="Normal 55" xfId="196" xr:uid="{50BDAA25-5E47-4D18-90CF-01C7BB5225C2}"/>
    <cellStyle name="Normal 55 2" xfId="197" xr:uid="{20555C07-B2B2-4803-9A18-87FAAAAD4EA6}"/>
    <cellStyle name="Normal 55 2 2" xfId="580" xr:uid="{5EF17522-54D7-4699-8EDB-920F60E29136}"/>
    <cellStyle name="Normal 55 3" xfId="579" xr:uid="{1ECF15CA-B9AB-4799-AD01-EEC68E63E0FE}"/>
    <cellStyle name="Normal 56" xfId="198" xr:uid="{5765F5E9-5F74-45FC-9B57-969E0D6910F0}"/>
    <cellStyle name="Normal 57" xfId="199" xr:uid="{DE20E698-FDA3-436A-895B-07CFF13D677F}"/>
    <cellStyle name="Normal 6" xfId="29" xr:uid="{2707ECB1-FE0E-43A3-8D2A-0DFF2C05015B}"/>
    <cellStyle name="Normal 6 2" xfId="200" xr:uid="{A1B0FB75-2409-471F-A1FC-22A745D3FC8C}"/>
    <cellStyle name="Normal 61" xfId="201" xr:uid="{B7E6DF25-46F4-4CB1-ABD1-6409C8045FF7}"/>
    <cellStyle name="Normal 61 2" xfId="202" xr:uid="{B8C88F85-9FEE-4A1E-B84E-3D752DDE058E}"/>
    <cellStyle name="Normal 61 2 2" xfId="582" xr:uid="{A2A7CE55-4832-4855-8B68-4ECC9751AE57}"/>
    <cellStyle name="Normal 61 3" xfId="581" xr:uid="{5B3F1E89-4E58-43BC-93FC-6683C5F976F7}"/>
    <cellStyle name="Normal 62" xfId="203" xr:uid="{AE73A2D0-E5E0-45FA-954E-CCE142208FFF}"/>
    <cellStyle name="Normal 7" xfId="30" xr:uid="{EAD9E97F-E4DF-4716-B648-473090229517}"/>
    <cellStyle name="Normal 7 2" xfId="31" xr:uid="{79AF01AE-F474-4461-A1F7-5F182BED6C0D}"/>
    <cellStyle name="Normal 7 3" xfId="204" xr:uid="{F5E745FA-1825-4E43-B434-0BB881290940}"/>
    <cellStyle name="Normal 8" xfId="32" xr:uid="{310CFDE3-8C20-4DCF-B4B6-3E2323D42212}"/>
    <cellStyle name="Normal 8 2" xfId="205" xr:uid="{4E24B257-B66B-4077-A265-282E20E794CB}"/>
    <cellStyle name="Normal 9" xfId="33" xr:uid="{55A14D24-1396-4548-984B-EC063A946DB6}"/>
    <cellStyle name="Normal 9 2" xfId="206" xr:uid="{F1FB7B64-282C-445C-9A88-0411F84E1043}"/>
    <cellStyle name="Note 2" xfId="207" xr:uid="{E799BCD2-A5DF-4BB2-8676-FC993FE21D9F}"/>
    <cellStyle name="Note 2 2" xfId="208" xr:uid="{DC271308-C3DE-4AB9-92EE-93B2939A6BE8}"/>
    <cellStyle name="Note 2 2 2" xfId="209" xr:uid="{1015C4C1-9A28-4FE1-B187-E7A16E347E30}"/>
    <cellStyle name="Note 2 3" xfId="210" xr:uid="{B7CF7E0C-6232-449F-8432-B856E8EB9406}"/>
    <cellStyle name="Note 2 3 2" xfId="211" xr:uid="{8F2E1106-5E0D-4777-A001-B2D80441893E}"/>
    <cellStyle name="Note 2 4" xfId="212" xr:uid="{4556DD08-D57F-4D86-9EBC-D76322CD596D}"/>
    <cellStyle name="Note 2 4 2" xfId="584" xr:uid="{A4211615-B449-4EDB-AA97-FE281E5039F8}"/>
    <cellStyle name="Note 2 5" xfId="583" xr:uid="{332F8850-4C19-4F62-AC50-81D163D08FF3}"/>
    <cellStyle name="Note 2_Sch 4" xfId="432" xr:uid="{F5CF5F8D-2000-4188-AE9C-637D37287FD0}"/>
    <cellStyle name="Note 3" xfId="213" xr:uid="{51B8FF07-DE00-44D5-B4C0-61DF54300D94}"/>
    <cellStyle name="Note 3 2" xfId="214" xr:uid="{8763ECD4-9023-4CFB-B80A-EEE1ABACD719}"/>
    <cellStyle name="Note 3 2 2" xfId="215" xr:uid="{13B4611A-601D-48E3-849A-31D107B4D2E4}"/>
    <cellStyle name="Note 3 3" xfId="216" xr:uid="{366FCC54-6BF3-41CB-AC37-EC44BF3F5D61}"/>
    <cellStyle name="Note 3 4" xfId="433" xr:uid="{FFFBBEF4-A604-40E3-A85B-46B203F18922}"/>
    <cellStyle name="Note 4" xfId="217" xr:uid="{8EDE2480-D544-431D-830C-F04C9A3E5808}"/>
    <cellStyle name="Note 4 2" xfId="218" xr:uid="{E239BFBE-E73C-43EB-AF19-9AD6E5441A62}"/>
    <cellStyle name="Note 4 2 2" xfId="219" xr:uid="{51CA41D0-96C2-4046-B0FD-EE2BEC4C9FA3}"/>
    <cellStyle name="Note 4 3" xfId="220" xr:uid="{24637531-8C6B-41CF-A70D-F25B54FECC98}"/>
    <cellStyle name="Note 4 4" xfId="434" xr:uid="{16222B81-4E4E-43C3-9FDA-1F1BD0E2AF7E}"/>
    <cellStyle name="Output 2" xfId="221" xr:uid="{F70126A9-1DE1-4101-A0EE-2298D4CA3510}"/>
    <cellStyle name="Output 2 2" xfId="222" xr:uid="{85C03DD2-6DAE-4A76-9E23-E50BAB5B1707}"/>
    <cellStyle name="Output 2 3" xfId="435" xr:uid="{7763D90F-369C-4485-BF03-80F69C2C5032}"/>
    <cellStyle name="Output 2 4" xfId="436" xr:uid="{9722F557-98E5-446F-B6C2-AED6A5DA8952}"/>
    <cellStyle name="Output 2 5" xfId="437" xr:uid="{0951766D-6044-48D5-8537-7F9B059D8E10}"/>
    <cellStyle name="Percent" xfId="2" builtinId="5"/>
    <cellStyle name="Percent 12 2" xfId="223" xr:uid="{BD8EDCAB-96BE-4887-8727-1680A48385F2}"/>
    <cellStyle name="Percent 14" xfId="224" xr:uid="{3C0DBF1A-1C54-447F-84FB-02A44A645663}"/>
    <cellStyle name="Percent 14 2" xfId="225" xr:uid="{E5EA99EC-6FE6-469B-9354-B4331B3F1B2A}"/>
    <cellStyle name="Percent 14 2 2" xfId="586" xr:uid="{E223668D-919B-4398-81D4-49959C736BFA}"/>
    <cellStyle name="Percent 14 3" xfId="585" xr:uid="{CE279E58-CCCA-4BCF-8ABC-6E89E80D574B}"/>
    <cellStyle name="Percent 15" xfId="226" xr:uid="{9D4D0D3F-0158-4E19-B21E-07D68F5CA094}"/>
    <cellStyle name="Percent 2" xfId="34" xr:uid="{3A1B51B3-24A1-4F07-8558-C51E69CF0845}"/>
    <cellStyle name="Percent 2 2" xfId="227" xr:uid="{DE8F8790-452F-4FEF-B502-08A64B069F75}"/>
    <cellStyle name="Percent 2 3" xfId="42" xr:uid="{42CC6962-93C0-43F9-9ED5-2D952CD20C26}"/>
    <cellStyle name="Percent 2 4" xfId="48" xr:uid="{83C81219-77C4-4FED-9A72-6D0B6652DC82}"/>
    <cellStyle name="Percent 2 4 2" xfId="591" xr:uid="{CDCDBABC-70A8-4CE7-A2C7-91FE1A59E0C2}"/>
    <cellStyle name="Percent 2 4 3" xfId="601" xr:uid="{68389304-3195-46E0-905E-53DF4D9E7AD4}"/>
    <cellStyle name="Percent 3" xfId="228" xr:uid="{8963D5F4-3D5C-4BC5-BC33-FE8AABFFC42A}"/>
    <cellStyle name="Percent 3 2" xfId="229" xr:uid="{070239C6-5716-4180-879D-F0C88DC1D94C}"/>
    <cellStyle name="Percent 4" xfId="230" xr:uid="{60B59C2C-AC93-4E69-B197-19B9D5C4DCB7}"/>
    <cellStyle name="Percent 4 2" xfId="231" xr:uid="{CEEB902E-F729-4F44-B201-DED9EFA3B92E}"/>
    <cellStyle name="Percent 4 2 2" xfId="588" xr:uid="{5B02A658-88FE-401C-AC88-510281594577}"/>
    <cellStyle name="Percent 4 3" xfId="587" xr:uid="{F57C3412-39C9-46E1-BED2-6F47B6897348}"/>
    <cellStyle name="SAPBEXaggData" xfId="232" xr:uid="{4C890D73-C1C5-4EC1-B51D-9BE0F5CBD72B}"/>
    <cellStyle name="SAPBEXaggData 2" xfId="233" xr:uid="{D4653A93-D8F5-4925-ABB5-CD9CA57D0374}"/>
    <cellStyle name="SAPBEXaggData 2 2" xfId="234" xr:uid="{4485BE45-1BED-4A31-B9F7-E9527F43DBF5}"/>
    <cellStyle name="SAPBEXaggData 2 2 2" xfId="235" xr:uid="{6DCDBC56-6876-4EF3-BCE2-8A7EBCE97C84}"/>
    <cellStyle name="SAPBEXaggData 2 3" xfId="236" xr:uid="{31B4F1AA-7D0D-4B68-84FF-27D6CCC86543}"/>
    <cellStyle name="SAPBEXaggData 2 4" xfId="438" xr:uid="{230B227E-DE56-4E35-80B4-67C51C0179DF}"/>
    <cellStyle name="SAPBEXaggData 3" xfId="237" xr:uid="{A6228F35-3089-4DF6-8428-46E1F43E80A0}"/>
    <cellStyle name="SAPBEXaggData 4" xfId="439" xr:uid="{BF80616B-94FD-4AB4-977F-521AC091D254}"/>
    <cellStyle name="SAPBEXaggData 5" xfId="440" xr:uid="{5CA1EE61-BB0D-4F2D-80FD-58843C5026D7}"/>
    <cellStyle name="SAPBEXaggData 6" xfId="441" xr:uid="{83FC02D1-9CBC-4268-8AA2-121F9087B706}"/>
    <cellStyle name="SAPBEXaggDataEmph" xfId="238" xr:uid="{DAA2406D-2653-4B3A-A79C-DFE909FA4777}"/>
    <cellStyle name="SAPBEXaggDataEmph 2" xfId="239" xr:uid="{CC4B6533-DA72-49C2-9EEA-940744D09837}"/>
    <cellStyle name="SAPBEXaggDataEmph 2 2" xfId="240" xr:uid="{1D8EFBE2-8A17-4F01-82A2-BB569BB87D66}"/>
    <cellStyle name="SAPBEXaggDataEmph 3" xfId="241" xr:uid="{5A133CC7-C650-46DE-ACD0-62AAC329D899}"/>
    <cellStyle name="SAPBEXaggDataEmph 4" xfId="442" xr:uid="{6FBF6247-2A10-435F-9D98-A600CCB88964}"/>
    <cellStyle name="SAPBEXaggItem" xfId="242" xr:uid="{5008082E-31F8-4184-B554-00F71A768B5C}"/>
    <cellStyle name="SAPBEXaggItem 2" xfId="243" xr:uid="{4DF2544C-EBFC-44A7-AC4F-25735B2B3C80}"/>
    <cellStyle name="SAPBEXaggItem 2 2" xfId="244" xr:uid="{8A653EFE-6E21-46C6-A848-1DC42768EF65}"/>
    <cellStyle name="SAPBEXaggItem 2 2 2" xfId="245" xr:uid="{DB723DDB-0B0F-419F-BB0F-CDCFF0124665}"/>
    <cellStyle name="SAPBEXaggItem 2 3" xfId="246" xr:uid="{18D1AD73-B5D6-4895-9C97-9DCAA59247FC}"/>
    <cellStyle name="SAPBEXaggItem 2 4" xfId="443" xr:uid="{80DFD654-96F4-4712-93B1-21D9D38045ED}"/>
    <cellStyle name="SAPBEXaggItem 3" xfId="247" xr:uid="{C4896597-D359-4DEC-AB1B-5BA72E2DF3C8}"/>
    <cellStyle name="SAPBEXaggItem 4" xfId="444" xr:uid="{08ECAE4F-67AB-4A39-B342-D0DD8945D7C8}"/>
    <cellStyle name="SAPBEXaggItem 5" xfId="445" xr:uid="{5E4E5BD7-357D-4860-9F8F-283C6F53A481}"/>
    <cellStyle name="SAPBEXaggItem 6" xfId="446" xr:uid="{A8F99031-C177-4C2D-ADB7-B6C9C78AA7EE}"/>
    <cellStyle name="SAPBEXaggItemX" xfId="248" xr:uid="{8614781C-DFEB-4E50-9F54-5B47EBED936E}"/>
    <cellStyle name="SAPBEXaggItemX 2" xfId="249" xr:uid="{EF54C96A-385E-4D6E-8072-776F69E6939C}"/>
    <cellStyle name="SAPBEXaggItemX 2 2" xfId="250" xr:uid="{AE52131E-2A87-4400-B674-42D5536A20A2}"/>
    <cellStyle name="SAPBEXaggItemX 3" xfId="251" xr:uid="{0FC02F91-D635-4338-A537-9715B63C5D8F}"/>
    <cellStyle name="SAPBEXaggItemX 4" xfId="447" xr:uid="{E5EC6094-2CF9-47CF-91CA-6A4B94180DB6}"/>
    <cellStyle name="SAPBEXchaText" xfId="252" xr:uid="{A99A8022-CA09-4F7F-89BD-114F50412B25}"/>
    <cellStyle name="SAPBEXchaText 2" xfId="253" xr:uid="{38277AAA-09F2-42AC-8E57-BBE6A5EE6A1E}"/>
    <cellStyle name="SAPBEXchaText 2 2" xfId="254" xr:uid="{423E4A73-06E4-473F-B75B-FA8343A109D4}"/>
    <cellStyle name="SAPBEXchaText 2 2 2" xfId="255" xr:uid="{90B84014-8AC1-41B7-BB27-6C903649CECF}"/>
    <cellStyle name="SAPBEXchaText 2 3" xfId="256" xr:uid="{FC19CF1C-A489-4FB6-B43E-1295A03E5FB5}"/>
    <cellStyle name="SAPBEXchaText 2 4" xfId="448" xr:uid="{AAC90679-385A-44EB-816C-F06DD133E8F5}"/>
    <cellStyle name="SAPBEXchaText 3" xfId="257" xr:uid="{B9362F09-4DAD-4653-85F2-F94AE497AA7E}"/>
    <cellStyle name="SAPBEXchaText 4" xfId="449" xr:uid="{BEE4B3F0-73C1-4857-AD04-A48ABFE1747F}"/>
    <cellStyle name="SAPBEXchaText 5" xfId="450" xr:uid="{A2D7A4FC-A431-413C-A961-F95CB046F841}"/>
    <cellStyle name="SAPBEXchaText 6" xfId="451" xr:uid="{0E3C9FF2-5A60-40FE-BBAE-5BFCA46EC797}"/>
    <cellStyle name="SAPBEXexcBad7" xfId="258" xr:uid="{D99BB3EF-67FC-4A6E-90CB-A226B3481C19}"/>
    <cellStyle name="SAPBEXexcBad7 2" xfId="259" xr:uid="{1105D3FB-0AEC-43D2-90CA-C0BA751B6FE8}"/>
    <cellStyle name="SAPBEXexcBad7 2 2" xfId="260" xr:uid="{B451A3E3-84EC-45A5-92A4-15639B42449F}"/>
    <cellStyle name="SAPBEXexcBad7 3" xfId="261" xr:uid="{6ABEF570-CE0A-4FAE-871B-02C0158AC356}"/>
    <cellStyle name="SAPBEXexcBad7 4" xfId="452" xr:uid="{FCB99D69-E601-401E-980A-639F1044C79E}"/>
    <cellStyle name="SAPBEXexcBad8" xfId="262" xr:uid="{094BDAFD-9B4B-48A4-8B86-4159F783B8B0}"/>
    <cellStyle name="SAPBEXexcBad8 2" xfId="263" xr:uid="{0AE11D3B-92F1-45AD-B4D6-D90461D424ED}"/>
    <cellStyle name="SAPBEXexcBad8 2 2" xfId="264" xr:uid="{B9423D2A-5996-4C12-8EE7-8C556F1A86F7}"/>
    <cellStyle name="SAPBEXexcBad8 3" xfId="265" xr:uid="{44701E14-11E5-4512-A5DE-D46E978D17DB}"/>
    <cellStyle name="SAPBEXexcBad8 4" xfId="453" xr:uid="{F4617601-2274-4698-ACB5-519D68B448C0}"/>
    <cellStyle name="SAPBEXexcBad9" xfId="266" xr:uid="{B926D422-72DE-4265-9A2D-67AAC72ABF41}"/>
    <cellStyle name="SAPBEXexcBad9 2" xfId="454" xr:uid="{8AAB0F5C-19B5-4D80-BE42-D1661F1BF51A}"/>
    <cellStyle name="SAPBEXexcBad9 3" xfId="455" xr:uid="{B2DAAFD6-F436-448F-96FE-753181DE2D6B}"/>
    <cellStyle name="SAPBEXexcBad9 4" xfId="456" xr:uid="{FB5CDB59-7D42-49FC-86ED-60B6D3DF08FC}"/>
    <cellStyle name="SAPBEXexcCritical4" xfId="267" xr:uid="{BF6D40B1-F13D-4EEC-B7F2-6A2C04AA513B}"/>
    <cellStyle name="SAPBEXexcCritical4 2" xfId="268" xr:uid="{2F10718D-7177-4AA8-A2B1-0B39B2903135}"/>
    <cellStyle name="SAPBEXexcCritical4 2 2" xfId="269" xr:uid="{BE3C92E3-4D74-4F1F-B255-63D232050B3E}"/>
    <cellStyle name="SAPBEXexcCritical4 3" xfId="270" xr:uid="{808B2D55-95EE-4A57-8229-0B3F7003FC40}"/>
    <cellStyle name="SAPBEXexcCritical4 4" xfId="457" xr:uid="{1048B24B-2AC5-4335-B959-816E7F1B1212}"/>
    <cellStyle name="SAPBEXexcCritical5" xfId="271" xr:uid="{7E006C17-93CE-4637-B2A6-EE7AEE889A4B}"/>
    <cellStyle name="SAPBEXexcCritical5 2" xfId="272" xr:uid="{7B3D7321-4692-411E-AF93-87FA9FC0A66B}"/>
    <cellStyle name="SAPBEXexcCritical5 2 2" xfId="273" xr:uid="{684274D3-6CC1-4110-8D72-924FEEC89F33}"/>
    <cellStyle name="SAPBEXexcCritical5 3" xfId="274" xr:uid="{E3C68315-730A-4B9D-99F4-88D7A49321A3}"/>
    <cellStyle name="SAPBEXexcCritical5 4" xfId="458" xr:uid="{E81D2C79-9643-4A5F-B97F-31A752438252}"/>
    <cellStyle name="SAPBEXexcCritical6" xfId="275" xr:uid="{2C109518-5D82-41E5-846C-F66BD53A204E}"/>
    <cellStyle name="SAPBEXexcCritical6 2" xfId="276" xr:uid="{B5D4EC86-50F6-4FA5-9915-18FC8BB34346}"/>
    <cellStyle name="SAPBEXexcCritical6 2 2" xfId="277" xr:uid="{87773C2C-6B4A-4C81-8ED8-14F46F1BF27A}"/>
    <cellStyle name="SAPBEXexcCritical6 3" xfId="278" xr:uid="{29252B03-BDF0-4C96-836B-1852446AF29C}"/>
    <cellStyle name="SAPBEXexcCritical6 4" xfId="459" xr:uid="{746804F2-E1C5-487D-AB72-083F3534EDD9}"/>
    <cellStyle name="SAPBEXexcGood1" xfId="279" xr:uid="{6B852EED-C213-4B3E-9215-B3E6DCCD1816}"/>
    <cellStyle name="SAPBEXexcGood1 2" xfId="280" xr:uid="{11739582-92AE-4FD3-BB83-7B3EA83285F9}"/>
    <cellStyle name="SAPBEXexcGood1 2 2" xfId="281" xr:uid="{B3BB1186-14E7-4103-A847-DE02E112EE62}"/>
    <cellStyle name="SAPBEXexcGood1 3" xfId="282" xr:uid="{4DAED05F-632C-4CB1-96AB-F8881D039621}"/>
    <cellStyle name="SAPBEXexcGood1 4" xfId="460" xr:uid="{CB80683B-4DA1-4FCA-B232-226A2C674FEC}"/>
    <cellStyle name="SAPBEXexcGood2" xfId="283" xr:uid="{A3DD00C3-0C27-418D-8020-6D5DF5C68DCE}"/>
    <cellStyle name="SAPBEXexcGood2 2" xfId="284" xr:uid="{13BAD647-751E-4E1F-B4F9-BFF0D2296829}"/>
    <cellStyle name="SAPBEXexcGood2 2 2" xfId="285" xr:uid="{FD5CE054-6E4E-4293-93FF-7F2CAB5D05B1}"/>
    <cellStyle name="SAPBEXexcGood2 3" xfId="286" xr:uid="{8E34FD4C-579E-4C6F-BC1A-52E1662D0C49}"/>
    <cellStyle name="SAPBEXexcGood2 4" xfId="461" xr:uid="{590A4562-2A24-4FE3-82D6-5FA4DB5984C3}"/>
    <cellStyle name="SAPBEXexcGood3" xfId="287" xr:uid="{A31E8634-1081-4F33-B024-2F48FDA79FB4}"/>
    <cellStyle name="SAPBEXexcGood3 2" xfId="288" xr:uid="{1B7699DD-5BB5-4FEF-824D-0AE9292012A4}"/>
    <cellStyle name="SAPBEXexcGood3 2 2" xfId="289" xr:uid="{AD3DEB44-A0BB-4359-8AC9-1FAD29209370}"/>
    <cellStyle name="SAPBEXexcGood3 3" xfId="290" xr:uid="{9189A9AF-DA52-4666-B20C-FBBF0DCB22D2}"/>
    <cellStyle name="SAPBEXexcGood3 4" xfId="462" xr:uid="{409535F6-3CE5-4FA0-9CAC-1ACBAF4A337C}"/>
    <cellStyle name="SAPBEXfilterDrill" xfId="291" xr:uid="{E6FE0B0E-62C2-42DD-8788-5CD4EB35CAC4}"/>
    <cellStyle name="SAPBEXfilterDrill 2" xfId="463" xr:uid="{7E49889C-8DE1-4B16-80A9-A2B23615FA74}"/>
    <cellStyle name="SAPBEXfilterDrill 3" xfId="464" xr:uid="{AC64EA87-DC93-4815-AA08-A7953FFEA2A0}"/>
    <cellStyle name="SAPBEXfilterDrill 4" xfId="465" xr:uid="{911710E2-052F-4B4B-B146-A56410CB299C}"/>
    <cellStyle name="SAPBEXfilterItem" xfId="292" xr:uid="{28FA3312-2921-44CC-9265-1595E5BFA409}"/>
    <cellStyle name="SAPBEXfilterItem 2" xfId="466" xr:uid="{A9C0374F-3521-45E6-8A3E-1074E581FE12}"/>
    <cellStyle name="SAPBEXfilterItem 3" xfId="467" xr:uid="{BFFF38A9-557A-49D4-8267-CAAEF6F90985}"/>
    <cellStyle name="SAPBEXfilterItem 4" xfId="468" xr:uid="{D7722DDC-7992-4C88-B69A-E15F0B97AF16}"/>
    <cellStyle name="SAPBEXfilterText" xfId="293" xr:uid="{988FCC74-8F1E-4B0D-A5B3-7E9A561644A4}"/>
    <cellStyle name="SAPBEXfilterText 2" xfId="469" xr:uid="{B015759B-D3E3-4D7F-878D-FCE7DCF8CCF7}"/>
    <cellStyle name="SAPBEXfilterText 3" xfId="470" xr:uid="{E88A3F1A-0277-4712-BA49-2B61EAA7B299}"/>
    <cellStyle name="SAPBEXfilterText 4" xfId="471" xr:uid="{EF9AB20B-3FED-42F3-8F65-A46A26D0752F}"/>
    <cellStyle name="SAPBEXformats" xfId="294" xr:uid="{4EBBF826-7968-42C1-BADE-37FAD386E703}"/>
    <cellStyle name="SAPBEXformats 2" xfId="295" xr:uid="{FB5E226B-EA28-47A0-8585-D81F4C3E6220}"/>
    <cellStyle name="SAPBEXformats 2 2" xfId="296" xr:uid="{B701C026-CDF2-493C-A901-D59458D90A90}"/>
    <cellStyle name="SAPBEXformats 3" xfId="297" xr:uid="{A7045886-415C-41CB-89E4-9A98C580243A}"/>
    <cellStyle name="SAPBEXformats 4" xfId="472" xr:uid="{3170E502-2745-4D4E-A8EE-C637C07376DB}"/>
    <cellStyle name="SAPBEXheaderItem" xfId="298" xr:uid="{02F2ED0C-4B47-455E-8DCD-ED611115EAED}"/>
    <cellStyle name="SAPBEXheaderItem 2" xfId="473" xr:uid="{AB0181D6-E722-4A59-B219-6B6327C1D0D9}"/>
    <cellStyle name="SAPBEXheaderItem 3" xfId="474" xr:uid="{24007298-0976-4A2E-8210-86FFD82E3FA9}"/>
    <cellStyle name="SAPBEXheaderItem 4" xfId="475" xr:uid="{2B1FE7A1-2370-465D-A548-77C13EB63278}"/>
    <cellStyle name="SAPBEXheaderText" xfId="299" xr:uid="{194F93B3-18F2-48F0-8C9E-7996726F668F}"/>
    <cellStyle name="SAPBEXheaderText 2" xfId="476" xr:uid="{41699D6A-F84F-4B48-8CDD-02FF253CDBF4}"/>
    <cellStyle name="SAPBEXheaderText 3" xfId="477" xr:uid="{341C1C09-196A-41EF-9E77-F1E4B18C96FA}"/>
    <cellStyle name="SAPBEXheaderText 4" xfId="478" xr:uid="{F2704113-15B9-49C3-8218-6ABADD5C85F4}"/>
    <cellStyle name="SAPBEXHLevel0" xfId="300" xr:uid="{06B32401-AFB1-4B99-BC33-C222C0A65802}"/>
    <cellStyle name="SAPBEXHLevel0 2" xfId="301" xr:uid="{C59C6D93-2E67-4702-893E-451EDACA4A6B}"/>
    <cellStyle name="SAPBEXHLevel0 2 2" xfId="302" xr:uid="{913A9F8E-B383-4F6F-9BE0-F98C8D07558C}"/>
    <cellStyle name="SAPBEXHLevel0 3" xfId="303" xr:uid="{00D8F7FB-0B9C-4159-8FDC-5AE58DDB37DA}"/>
    <cellStyle name="SAPBEXHLevel0 4" xfId="479" xr:uid="{5CC0BC3D-AF54-4F24-83B3-ECC8F83C1B9D}"/>
    <cellStyle name="SAPBEXHLevel0X" xfId="304" xr:uid="{E029B2A0-C7AE-442D-BED3-B214283FB192}"/>
    <cellStyle name="SAPBEXHLevel0X 2" xfId="305" xr:uid="{1B100B5E-91FC-42A8-BB83-A699AC36B28F}"/>
    <cellStyle name="SAPBEXHLevel0X 2 2" xfId="306" xr:uid="{22286704-AC77-4F29-90E0-CC0BD793ACD1}"/>
    <cellStyle name="SAPBEXHLevel0X 2 2 2" xfId="307" xr:uid="{51C4CD31-1A9F-4F58-B5B9-F778A72C5330}"/>
    <cellStyle name="SAPBEXHLevel0X 2 3" xfId="308" xr:uid="{42572DB3-DBC5-4FEA-BD5E-E5A0C8829EC1}"/>
    <cellStyle name="SAPBEXHLevel0X 2 4" xfId="480" xr:uid="{BC217B2F-311D-475D-A14C-4DED6C1C7434}"/>
    <cellStyle name="SAPBEXHLevel0X 3" xfId="309" xr:uid="{35693FED-9D9E-42F6-A464-883CF2AB4C51}"/>
    <cellStyle name="SAPBEXHLevel0X 3 2" xfId="310" xr:uid="{F717DBDF-4567-4712-B413-986E3412EA75}"/>
    <cellStyle name="SAPBEXHLevel0X 3 2 2" xfId="311" xr:uid="{6F7F512E-2B51-4919-A080-565383469B34}"/>
    <cellStyle name="SAPBEXHLevel0X 3 3" xfId="312" xr:uid="{169ADD1A-ECC9-409A-A145-B0CE0DDBE6AF}"/>
    <cellStyle name="SAPBEXHLevel0X 3 4" xfId="481" xr:uid="{FB8BEA91-76C5-4A44-884F-A50DDD24D147}"/>
    <cellStyle name="SAPBEXHLevel0X 4" xfId="313" xr:uid="{8A4479E3-0B12-4E61-9938-CFA92A8CEA60}"/>
    <cellStyle name="SAPBEXHLevel0X 4 2" xfId="314" xr:uid="{BB3B4CA3-69BE-40AE-B9A8-324995D9E3A4}"/>
    <cellStyle name="SAPBEXHLevel0X 4 2 2" xfId="315" xr:uid="{AD0497EF-E1B3-4D89-95BB-D6F90A458027}"/>
    <cellStyle name="SAPBEXHLevel0X 4 3" xfId="316" xr:uid="{F6F66498-453B-4DB6-BFFB-E651F822BD57}"/>
    <cellStyle name="SAPBEXHLevel0X 4 4" xfId="482" xr:uid="{A07EBFB3-1CFD-41BE-8267-ACA87FF9F1B4}"/>
    <cellStyle name="SAPBEXHLevel0X 5" xfId="317" xr:uid="{B964E136-FE85-4460-A8CE-44869F846BC1}"/>
    <cellStyle name="SAPBEXHLevel0X 6" xfId="483" xr:uid="{67385DF1-71C5-4644-A3FB-5DC4F6D7A15F}"/>
    <cellStyle name="SAPBEXHLevel0X 7" xfId="484" xr:uid="{4E109729-A85F-4AA7-AA6D-6590F62537F6}"/>
    <cellStyle name="SAPBEXHLevel0X 8" xfId="485" xr:uid="{C5436EA7-0EEB-4416-A448-BD1061088261}"/>
    <cellStyle name="SAPBEXHLevel1" xfId="318" xr:uid="{7D795493-81E3-46EB-A44C-73E69CFDA345}"/>
    <cellStyle name="SAPBEXHLevel1 2" xfId="319" xr:uid="{93411907-49BC-4230-8693-6C0C7299BE70}"/>
    <cellStyle name="SAPBEXHLevel1 2 2" xfId="320" xr:uid="{5AF7E5AF-7A0C-4C7C-9417-142DCBAB4431}"/>
    <cellStyle name="SAPBEXHLevel1 3" xfId="321" xr:uid="{10766E2A-7D4F-45E3-84CF-D378D4FB629A}"/>
    <cellStyle name="SAPBEXHLevel1 4" xfId="486" xr:uid="{EE413D73-0B4D-4DC5-8266-BD8CC809EBEF}"/>
    <cellStyle name="SAPBEXHLevel1X" xfId="322" xr:uid="{DB16D827-61C6-43BC-9837-F1C7431F3482}"/>
    <cellStyle name="SAPBEXHLevel1X 2" xfId="323" xr:uid="{BC960ABA-2F1D-4BC2-A680-882AC4AC4AEF}"/>
    <cellStyle name="SAPBEXHLevel1X 2 2" xfId="324" xr:uid="{CA49EBC9-6C45-40A2-8285-E7E5775D4802}"/>
    <cellStyle name="SAPBEXHLevel1X 2 2 2" xfId="325" xr:uid="{CD0448E7-AA2B-4727-9B03-3F8BB84E8443}"/>
    <cellStyle name="SAPBEXHLevel1X 2 3" xfId="326" xr:uid="{331720F0-409F-4CEB-A1EC-277C0E2B6B3B}"/>
    <cellStyle name="SAPBEXHLevel1X 2 4" xfId="487" xr:uid="{9B9E4B63-90E6-4180-9743-0042702E55F4}"/>
    <cellStyle name="SAPBEXHLevel1X 3" xfId="327" xr:uid="{B297EA82-9E11-45FB-ADB4-38F660679494}"/>
    <cellStyle name="SAPBEXHLevel1X 3 2" xfId="328" xr:uid="{81F89C0E-FFF9-43AC-B3DC-76722C3F8871}"/>
    <cellStyle name="SAPBEXHLevel1X 3 2 2" xfId="329" xr:uid="{C7D50B35-5DEF-463F-8780-49B6483F6BB4}"/>
    <cellStyle name="SAPBEXHLevel1X 3 3" xfId="330" xr:uid="{ED972F5E-8428-4506-B968-FFE5ECB99855}"/>
    <cellStyle name="SAPBEXHLevel1X 3 4" xfId="488" xr:uid="{F91DEEC0-1830-4CAB-B671-720CE61D1CA9}"/>
    <cellStyle name="SAPBEXHLevel1X 4" xfId="331" xr:uid="{391CF4BB-6E42-4B16-8A21-56B1293EA2C1}"/>
    <cellStyle name="SAPBEXHLevel1X 4 2" xfId="332" xr:uid="{ABC5065F-BA73-4381-A896-7371BE097FEA}"/>
    <cellStyle name="SAPBEXHLevel1X 5" xfId="333" xr:uid="{621AED7D-4DA7-4303-9279-607F5FF13E76}"/>
    <cellStyle name="SAPBEXHLevel1X 6" xfId="489" xr:uid="{59C89A6F-502D-445E-A615-FF8909FFD2E9}"/>
    <cellStyle name="SAPBEXHLevel2" xfId="334" xr:uid="{0AD93C3A-C958-4BC8-A511-F8F990922A8C}"/>
    <cellStyle name="SAPBEXHLevel2 2" xfId="335" xr:uid="{F363C121-BE41-47F9-8BD2-50367BA3A039}"/>
    <cellStyle name="SAPBEXHLevel2 2 2" xfId="336" xr:uid="{4B83EF85-DCD5-414E-A4B9-EFD5E76B5339}"/>
    <cellStyle name="SAPBEXHLevel2 3" xfId="337" xr:uid="{1269E19B-886A-459D-8705-E36B5F388F3F}"/>
    <cellStyle name="SAPBEXHLevel2 4" xfId="490" xr:uid="{2AA786BA-D8EF-47E3-A25E-8B69EB97B87C}"/>
    <cellStyle name="SAPBEXHLevel2X" xfId="338" xr:uid="{4C95B8A5-8230-43FB-B973-2125C53DD57B}"/>
    <cellStyle name="SAPBEXHLevel2X 2" xfId="339" xr:uid="{2993BACB-098A-44FD-98ED-DAD1E8C7A91C}"/>
    <cellStyle name="SAPBEXHLevel2X 2 2" xfId="340" xr:uid="{A8524DA8-E7FA-478E-960F-5CF44DDA9506}"/>
    <cellStyle name="SAPBEXHLevel2X 2 2 2" xfId="341" xr:uid="{DECC9817-A599-4962-B594-3196BB5121F4}"/>
    <cellStyle name="SAPBEXHLevel2X 2 3" xfId="342" xr:uid="{B9081FCE-7A51-4E83-BC54-1649DD850CE1}"/>
    <cellStyle name="SAPBEXHLevel2X 2 4" xfId="491" xr:uid="{518F541B-F4DE-44D9-8EA0-7BDE18D8505B}"/>
    <cellStyle name="SAPBEXHLevel2X 3" xfId="343" xr:uid="{5CACA04F-E74B-4D98-BE1A-9FCF5397D570}"/>
    <cellStyle name="SAPBEXHLevel2X 3 2" xfId="344" xr:uid="{87012D1A-6610-4AA2-9644-52641F2F45B7}"/>
    <cellStyle name="SAPBEXHLevel2X 3 2 2" xfId="345" xr:uid="{A0DA3334-9DAD-483C-8382-7401BBA00770}"/>
    <cellStyle name="SAPBEXHLevel2X 3 3" xfId="346" xr:uid="{7B4BB621-14A5-4269-A75D-242566A4B90D}"/>
    <cellStyle name="SAPBEXHLevel2X 3 4" xfId="492" xr:uid="{CB1EB0D4-FBC6-411F-A8AE-21ABFD7850EF}"/>
    <cellStyle name="SAPBEXHLevel2X 4" xfId="347" xr:uid="{0E50DEEE-4FC2-4EA4-B09E-8CB2ADB8928B}"/>
    <cellStyle name="SAPBEXHLevel2X 4 2" xfId="348" xr:uid="{34EA7661-6284-4E95-87C7-79F98594105F}"/>
    <cellStyle name="SAPBEXHLevel2X 5" xfId="349" xr:uid="{288640D8-B38B-417D-AC20-90DA80A91337}"/>
    <cellStyle name="SAPBEXHLevel2X 6" xfId="493" xr:uid="{6F3C6C28-218A-4E1B-A376-00BDF72A5E51}"/>
    <cellStyle name="SAPBEXHLevel3" xfId="350" xr:uid="{4E2DE3E4-4078-4824-A3B2-3A0898C7B54B}"/>
    <cellStyle name="SAPBEXHLevel3 2" xfId="351" xr:uid="{4FD2B381-AEAA-407D-BD25-68F1154466DE}"/>
    <cellStyle name="SAPBEXHLevel3 2 2" xfId="352" xr:uid="{5FC93D97-EDC9-4153-B16B-42889B8AFF8D}"/>
    <cellStyle name="SAPBEXHLevel3 3" xfId="353" xr:uid="{24DE2B8F-E088-4B9B-A84A-011992F162F2}"/>
    <cellStyle name="SAPBEXHLevel3 4" xfId="494" xr:uid="{FD44F0F9-34D2-4AFA-B7A7-04E0FF356474}"/>
    <cellStyle name="SAPBEXHLevel3X" xfId="354" xr:uid="{B89006A8-0777-4AED-B1AB-2C2D5FCBB03C}"/>
    <cellStyle name="SAPBEXHLevel3X 2" xfId="355" xr:uid="{CEBD9876-4C31-405C-94C6-B86CDD432743}"/>
    <cellStyle name="SAPBEXHLevel3X 2 2" xfId="356" xr:uid="{D7AE101E-1D41-419E-AC6C-41AA19111A71}"/>
    <cellStyle name="SAPBEXHLevel3X 2 2 2" xfId="357" xr:uid="{A58F1315-FC9E-408D-99EB-78FC80A42DB1}"/>
    <cellStyle name="SAPBEXHLevel3X 2 3" xfId="358" xr:uid="{E2D44908-1990-4BD8-9F08-2E7084A40A8C}"/>
    <cellStyle name="SAPBEXHLevel3X 2 4" xfId="495" xr:uid="{855EEC90-F43E-4BCE-BC0D-8FAF9D1AE909}"/>
    <cellStyle name="SAPBEXHLevel3X 3" xfId="359" xr:uid="{85810435-6F4F-49DE-B85C-03F9F8B0B0C4}"/>
    <cellStyle name="SAPBEXHLevel3X 3 2" xfId="360" xr:uid="{5530F7FA-A583-40D2-A682-2DA1FC4801F3}"/>
    <cellStyle name="SAPBEXHLevel3X 3 2 2" xfId="361" xr:uid="{2B24C480-E677-42C1-A0DF-28D2A18EE14D}"/>
    <cellStyle name="SAPBEXHLevel3X 3 3" xfId="362" xr:uid="{A8AABC51-5ADA-4909-8B3E-C821296D7136}"/>
    <cellStyle name="SAPBEXHLevel3X 3 4" xfId="496" xr:uid="{E059E6CF-3F9B-40C0-8791-05FE8060EF43}"/>
    <cellStyle name="SAPBEXHLevel3X 4" xfId="363" xr:uid="{773D5CC4-A7FB-4095-B55B-65B525F0358D}"/>
    <cellStyle name="SAPBEXHLevel3X 4 2" xfId="364" xr:uid="{BC1D9698-666C-47F2-ABFC-405F491C5D52}"/>
    <cellStyle name="SAPBEXHLevel3X 5" xfId="365" xr:uid="{B73E1E39-D2B5-4B33-8BC9-0F210D728A23}"/>
    <cellStyle name="SAPBEXHLevel3X 6" xfId="497" xr:uid="{69CACB62-3ED3-40A9-B416-3174CB4EF80C}"/>
    <cellStyle name="SAPBEXinputData" xfId="366" xr:uid="{4F4F216A-7718-4BD8-9827-804CF670871A}"/>
    <cellStyle name="SAPBEXinputData 2" xfId="367" xr:uid="{E1220D9F-4584-4DED-82DA-F17E10EBA343}"/>
    <cellStyle name="SAPBEXinputData 3" xfId="368" xr:uid="{4CA15770-6CCD-4AD2-9551-CE61634954DF}"/>
    <cellStyle name="SAPBEXItemHeader" xfId="369" xr:uid="{C35F1C0B-47A2-4408-A50C-93017229BD0C}"/>
    <cellStyle name="SAPBEXItemHeader 2" xfId="370" xr:uid="{82573C6D-39C4-433A-BE1F-9229C7AEF416}"/>
    <cellStyle name="SAPBEXItemHeader 2 2" xfId="371" xr:uid="{70872D11-D2AF-4446-9F44-41A4C7E855FD}"/>
    <cellStyle name="SAPBEXItemHeader 2 2 2" xfId="372" xr:uid="{17CFF80B-765A-4332-A54C-1248B9CE9A99}"/>
    <cellStyle name="SAPBEXItemHeader 2 3" xfId="373" xr:uid="{B31AEF02-E403-4E17-AC7E-3084C0AB67EE}"/>
    <cellStyle name="SAPBEXItemHeader 2 4" xfId="498" xr:uid="{079093B7-EB92-400C-A756-01F707D7C296}"/>
    <cellStyle name="SAPBEXItemHeader 2 5" xfId="499" xr:uid="{EF808357-EDE8-42BE-A267-A819599473DF}"/>
    <cellStyle name="SAPBEXItemHeader 3" xfId="374" xr:uid="{13DCAF6E-A610-4985-AB66-83F1D526A1C9}"/>
    <cellStyle name="SAPBEXItemHeader 4" xfId="500" xr:uid="{10F28B56-F5DB-4FF6-903D-1DCAD08A1D86}"/>
    <cellStyle name="SAPBEXItemHeader 5" xfId="501" xr:uid="{167DCA9F-BBE1-4282-9F57-084D8EFD0C3A}"/>
    <cellStyle name="SAPBEXItemHeader 6" xfId="502" xr:uid="{10ED2FFF-F00A-4236-ACF2-D5DF1098A82B}"/>
    <cellStyle name="SAPBEXresData" xfId="375" xr:uid="{049F0920-3673-4EE0-81CE-EF75DD5F31D4}"/>
    <cellStyle name="SAPBEXresData 2" xfId="376" xr:uid="{4EB9FEDA-BAFC-4230-9721-B1BABDB0C4AF}"/>
    <cellStyle name="SAPBEXresData 2 2" xfId="377" xr:uid="{AD6499C6-DF6B-4BDD-8094-4A1298BBB776}"/>
    <cellStyle name="SAPBEXresData 3" xfId="378" xr:uid="{DE564E4C-8256-423A-8FBA-093C74979362}"/>
    <cellStyle name="SAPBEXresData 4" xfId="503" xr:uid="{F5F6C864-B7BB-4102-8380-4345611EAC85}"/>
    <cellStyle name="SAPBEXresDataEmph" xfId="379" xr:uid="{8B96C88B-9067-4B61-84D1-3CE06EB6B6EA}"/>
    <cellStyle name="SAPBEXresItem" xfId="380" xr:uid="{5BC15481-8E56-47A6-B80E-208D11E0B67A}"/>
    <cellStyle name="SAPBEXresItem 2" xfId="381" xr:uid="{2E868FF2-F92C-42D0-8DA0-C2A15FC07239}"/>
    <cellStyle name="SAPBEXresItem 2 2" xfId="382" xr:uid="{7BC6719A-1209-487F-9BC9-23A3D6734C47}"/>
    <cellStyle name="SAPBEXresItem 3" xfId="383" xr:uid="{31A96C0A-F54B-4BCB-91C1-A813536DFD69}"/>
    <cellStyle name="SAPBEXresItem 4" xfId="504" xr:uid="{0C483370-5C76-4A12-BF20-58DA10F6B0BA}"/>
    <cellStyle name="SAPBEXresItemX" xfId="384" xr:uid="{60357977-9240-4A9D-8074-46D64AC2B347}"/>
    <cellStyle name="SAPBEXresItemX 2" xfId="385" xr:uid="{7645273D-74B2-46EA-A87E-441CA22EA155}"/>
    <cellStyle name="SAPBEXresItemX 2 2" xfId="386" xr:uid="{82C6C3C4-D60B-48B6-BD60-5066022E5368}"/>
    <cellStyle name="SAPBEXresItemX 3" xfId="387" xr:uid="{985357E7-A539-45EB-8629-4D0B7EE223F2}"/>
    <cellStyle name="SAPBEXresItemX 4" xfId="505" xr:uid="{FAF6739F-A878-4320-8357-C1E294051BEF}"/>
    <cellStyle name="SAPBEXstdData" xfId="388" xr:uid="{E7DF232D-D443-4222-92BD-F72BE4F6BD1E}"/>
    <cellStyle name="SAPBEXstdData 2" xfId="389" xr:uid="{494D0CF8-3A29-428B-BF8D-496AB52E3A66}"/>
    <cellStyle name="SAPBEXstdData 2 2" xfId="390" xr:uid="{1DF45552-3E14-4955-8A27-99AA86FF29E4}"/>
    <cellStyle name="SAPBEXstdData 2 2 2" xfId="391" xr:uid="{4E96946A-CFE0-420C-9282-B3F040C25B28}"/>
    <cellStyle name="SAPBEXstdData 2 3" xfId="392" xr:uid="{C37DEF2C-B003-4AD6-9D0C-AC9EF6D8FE18}"/>
    <cellStyle name="SAPBEXstdData 2 4" xfId="506" xr:uid="{A13F435B-6063-48AF-9B2B-CABC3D418988}"/>
    <cellStyle name="SAPBEXstdData 3" xfId="393" xr:uid="{5D362E01-D3B9-47C8-A3F2-9520DF696256}"/>
    <cellStyle name="SAPBEXstdData 4" xfId="507" xr:uid="{BA313655-2D25-4BD5-9E4A-69C4666DE144}"/>
    <cellStyle name="SAPBEXstdData 5" xfId="508" xr:uid="{F7EB67B4-99CA-48EE-A3F6-F3D03D5E7267}"/>
    <cellStyle name="SAPBEXstdData 6" xfId="509" xr:uid="{52B55642-FAA8-402A-88EF-C6F0BC6D8674}"/>
    <cellStyle name="SAPBEXstdDataEmph" xfId="394" xr:uid="{F246FAFE-AAD7-4DBB-A7F5-88DD553D50F2}"/>
    <cellStyle name="SAPBEXstdDataEmph 2" xfId="395" xr:uid="{7775A0F7-772C-40F1-8D90-268A9906DF42}"/>
    <cellStyle name="SAPBEXstdDataEmph 2 2" xfId="396" xr:uid="{7FC19924-7EA0-48EB-A029-DC82D5EC6130}"/>
    <cellStyle name="SAPBEXstdDataEmph 3" xfId="397" xr:uid="{75A23D0B-B528-4A7D-A25B-6535F71E15E9}"/>
    <cellStyle name="SAPBEXstdDataEmph 4" xfId="510" xr:uid="{256D75AD-8851-44D6-B380-31C6034149F5}"/>
    <cellStyle name="SAPBEXstdItem" xfId="398" xr:uid="{456E23E8-6AA8-491E-9945-C26CF39ACD39}"/>
    <cellStyle name="SAPBEXstdItem 2" xfId="399" xr:uid="{812E1595-EFB6-499F-925A-8F680554C925}"/>
    <cellStyle name="SAPBEXstdItem 2 2" xfId="400" xr:uid="{CB194338-AC36-49A4-939E-51FB2D33C3FE}"/>
    <cellStyle name="SAPBEXstdItem 2 2 2" xfId="401" xr:uid="{8E9139B8-4124-4CD8-BB9F-A0028DAA721B}"/>
    <cellStyle name="SAPBEXstdItem 2 3" xfId="402" xr:uid="{EB3584AA-1FBE-4801-8081-D28067577639}"/>
    <cellStyle name="SAPBEXstdItem 2 4" xfId="511" xr:uid="{D218BC70-6A5F-4C99-9C32-0E510ECD3EA9}"/>
    <cellStyle name="SAPBEXstdItem 3" xfId="403" xr:uid="{31A1DF19-5C98-40B4-8598-3951B5589079}"/>
    <cellStyle name="SAPBEXstdItem 4" xfId="512" xr:uid="{B685BFE5-B7C9-4AD0-82B7-DC452AB5B711}"/>
    <cellStyle name="SAPBEXstdItem 5" xfId="513" xr:uid="{97C8BA72-912C-4BDB-9E31-3249CCC80A57}"/>
    <cellStyle name="SAPBEXstdItem 6" xfId="514" xr:uid="{E57BF07B-9894-4827-8A06-4499BC5079C0}"/>
    <cellStyle name="SAPBEXstdItemX" xfId="404" xr:uid="{11D7377F-0006-406F-AB1A-C3374B0A2B0F}"/>
    <cellStyle name="SAPBEXstdItemX 2" xfId="405" xr:uid="{753DE1F5-210F-46A4-8630-430E9E114B2D}"/>
    <cellStyle name="SAPBEXstdItemX 2 2" xfId="406" xr:uid="{364974DB-82D4-4650-9866-C57DBF55F92F}"/>
    <cellStyle name="SAPBEXstdItemX 3" xfId="407" xr:uid="{42D1A07C-97FB-46A1-9D07-C9F3916F0C79}"/>
    <cellStyle name="SAPBEXstdItemX 4" xfId="515" xr:uid="{84AA2D2D-5B30-414A-A4F9-AEB7FAEC511D}"/>
    <cellStyle name="SAPBEXtitle" xfId="408" xr:uid="{F3DBB1B7-56D9-4E9D-BEFA-42B61E93A761}"/>
    <cellStyle name="SAPBEXtitle 2" xfId="516" xr:uid="{C6C17EC3-003F-446F-94C5-21E709910A11}"/>
    <cellStyle name="SAPBEXtitle 3" xfId="517" xr:uid="{FED58627-3BFE-4E3E-B7F5-E8DDB2E880B4}"/>
    <cellStyle name="SAPBEXtitle 4" xfId="518" xr:uid="{84131E50-627E-4536-90B1-78C8EB293D51}"/>
    <cellStyle name="SAPBEXunassignedItem" xfId="409" xr:uid="{C12CE65D-FEE5-4AF4-9F11-DAF7A00B3ADF}"/>
    <cellStyle name="SAPBEXundefined" xfId="410" xr:uid="{B46EAF0D-079D-4E1D-ACA0-E99080EE2854}"/>
    <cellStyle name="SAPBEXundefined 2" xfId="411" xr:uid="{6B6E7117-4981-4261-82F9-C6F1ACE7D903}"/>
    <cellStyle name="SAPBEXundefined 2 2" xfId="412" xr:uid="{0809363E-E24E-4763-A937-3B758E00AFA6}"/>
    <cellStyle name="SAPBEXundefined 3" xfId="413" xr:uid="{F748BE17-7B08-434B-8F15-C9E728C58761}"/>
    <cellStyle name="SAPBEXundefined 4" xfId="519" xr:uid="{6F1CD64C-B3E6-4B26-97F8-50D47FA3EE94}"/>
    <cellStyle name="Sheet Title" xfId="414" xr:uid="{2E2475E0-82BC-4C12-A5B7-3AE6CB346A5D}"/>
    <cellStyle name="Total 2" xfId="415" xr:uid="{D76E0186-F9B4-4E3B-A340-87474EA56747}"/>
    <cellStyle name="Total 2 2" xfId="416" xr:uid="{EF1F52FC-3EEA-40AF-B774-F2736CBA1251}"/>
    <cellStyle name="Total 2 3" xfId="520" xr:uid="{8FB3EED8-F2BB-4D1C-8C83-9DC040252E27}"/>
    <cellStyle name="Total 2 4" xfId="521" xr:uid="{48CB0AC5-6828-496D-A6F4-19D584F20481}"/>
    <cellStyle name="Warning Text 2" xfId="417" xr:uid="{805BC884-0F76-4BB8-8095-3F5C68106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133350</xdr:rowOff>
    </xdr:from>
    <xdr:to>
      <xdr:col>12</xdr:col>
      <xdr:colOff>133350</xdr:colOff>
      <xdr:row>44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0F6E2D-3F5E-48A0-BE95-AF9EF971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23850"/>
          <a:ext cx="7029450" cy="809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38100</xdr:colOff>
      <xdr:row>41</xdr:row>
      <xdr:rowOff>47625</xdr:rowOff>
    </xdr:from>
    <xdr:to>
      <xdr:col>23</xdr:col>
      <xdr:colOff>8843</xdr:colOff>
      <xdr:row>53</xdr:row>
      <xdr:rowOff>47339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B5DA4-6EBB-4EB5-AE33-A261DC7FF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7858125"/>
          <a:ext cx="5457143" cy="22857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DF12-0B81-48F4-832D-45C536845E22}">
  <dimension ref="A1:AE48"/>
  <sheetViews>
    <sheetView tabSelected="1" zoomScale="85" zoomScaleNormal="85" workbookViewId="0">
      <pane xSplit="4" ySplit="7" topLeftCell="AB35" activePane="bottomRight" state="frozen"/>
      <selection pane="topRight" activeCell="E1" sqref="E1"/>
      <selection pane="bottomLeft" activeCell="A14" sqref="A14"/>
      <selection pane="bottomRight" activeCell="A2" sqref="A1:A2"/>
    </sheetView>
  </sheetViews>
  <sheetFormatPr defaultColWidth="16.28515625" defaultRowHeight="15"/>
  <cols>
    <col min="1" max="1" width="11.140625" style="4" customWidth="1"/>
    <col min="2" max="2" width="11.140625" style="1" customWidth="1"/>
    <col min="3" max="3" width="62.140625" style="1" customWidth="1"/>
    <col min="4" max="4" width="16.28515625" style="1"/>
    <col min="5" max="5" width="2.140625" style="1" customWidth="1"/>
    <col min="6" max="6" width="16.28515625" style="1"/>
    <col min="7" max="7" width="2.140625" style="1" customWidth="1"/>
    <col min="8" max="8" width="16.28515625" style="1"/>
    <col min="9" max="9" width="2.140625" style="1" customWidth="1"/>
    <col min="10" max="10" width="16.28515625" style="1"/>
    <col min="11" max="11" width="2.140625" style="1" customWidth="1"/>
    <col min="12" max="12" width="16.28515625" style="1"/>
    <col min="13" max="13" width="2.140625" style="1" customWidth="1"/>
    <col min="14" max="14" width="16.28515625" style="1"/>
    <col min="15" max="15" width="2.140625" style="1" customWidth="1"/>
    <col min="16" max="16" width="16.28515625" style="1"/>
    <col min="17" max="17" width="2.140625" style="1" customWidth="1"/>
    <col min="18" max="18" width="16.28515625" style="1"/>
    <col min="19" max="19" width="2.140625" style="1" customWidth="1"/>
    <col min="20" max="20" width="16.28515625" style="1"/>
    <col min="21" max="21" width="2.140625" style="1" customWidth="1"/>
    <col min="22" max="22" width="16.28515625" style="1"/>
    <col min="23" max="23" width="2.140625" style="1" customWidth="1"/>
    <col min="24" max="24" width="16.28515625" style="1"/>
    <col min="25" max="25" width="2.140625" style="1" customWidth="1"/>
    <col min="26" max="26" width="16.28515625" style="1"/>
    <col min="27" max="27" width="2.140625" style="1" customWidth="1"/>
    <col min="28" max="28" width="16.28515625" style="1"/>
    <col min="29" max="29" width="2.140625" style="1" customWidth="1"/>
    <col min="30" max="256" width="16.28515625" style="1"/>
    <col min="257" max="258" width="11.140625" style="1" customWidth="1"/>
    <col min="259" max="259" width="44.28515625" style="1" customWidth="1"/>
    <col min="260" max="260" width="16.28515625" style="1"/>
    <col min="261" max="261" width="2.140625" style="1" customWidth="1"/>
    <col min="262" max="262" width="16.28515625" style="1"/>
    <col min="263" max="263" width="2.140625" style="1" customWidth="1"/>
    <col min="264" max="264" width="16.28515625" style="1"/>
    <col min="265" max="265" width="2.140625" style="1" customWidth="1"/>
    <col min="266" max="266" width="16.28515625" style="1"/>
    <col min="267" max="267" width="2.140625" style="1" customWidth="1"/>
    <col min="268" max="268" width="16.28515625" style="1"/>
    <col min="269" max="269" width="2.140625" style="1" customWidth="1"/>
    <col min="270" max="270" width="16.28515625" style="1"/>
    <col min="271" max="271" width="2.140625" style="1" customWidth="1"/>
    <col min="272" max="272" width="16.28515625" style="1"/>
    <col min="273" max="273" width="2.140625" style="1" customWidth="1"/>
    <col min="274" max="274" width="16.28515625" style="1"/>
    <col min="275" max="275" width="2.140625" style="1" customWidth="1"/>
    <col min="276" max="276" width="16.28515625" style="1"/>
    <col min="277" max="277" width="2.140625" style="1" customWidth="1"/>
    <col min="278" max="278" width="16.28515625" style="1"/>
    <col min="279" max="279" width="2.140625" style="1" customWidth="1"/>
    <col min="280" max="280" width="16.28515625" style="1"/>
    <col min="281" max="281" width="2.140625" style="1" customWidth="1"/>
    <col min="282" max="282" width="16.28515625" style="1"/>
    <col min="283" max="283" width="2.140625" style="1" customWidth="1"/>
    <col min="284" max="284" width="16.28515625" style="1"/>
    <col min="285" max="285" width="2.140625" style="1" customWidth="1"/>
    <col min="286" max="512" width="16.28515625" style="1"/>
    <col min="513" max="514" width="11.140625" style="1" customWidth="1"/>
    <col min="515" max="515" width="44.28515625" style="1" customWidth="1"/>
    <col min="516" max="516" width="16.28515625" style="1"/>
    <col min="517" max="517" width="2.140625" style="1" customWidth="1"/>
    <col min="518" max="518" width="16.28515625" style="1"/>
    <col min="519" max="519" width="2.140625" style="1" customWidth="1"/>
    <col min="520" max="520" width="16.28515625" style="1"/>
    <col min="521" max="521" width="2.140625" style="1" customWidth="1"/>
    <col min="522" max="522" width="16.28515625" style="1"/>
    <col min="523" max="523" width="2.140625" style="1" customWidth="1"/>
    <col min="524" max="524" width="16.28515625" style="1"/>
    <col min="525" max="525" width="2.140625" style="1" customWidth="1"/>
    <col min="526" max="526" width="16.28515625" style="1"/>
    <col min="527" max="527" width="2.140625" style="1" customWidth="1"/>
    <col min="528" max="528" width="16.28515625" style="1"/>
    <col min="529" max="529" width="2.140625" style="1" customWidth="1"/>
    <col min="530" max="530" width="16.28515625" style="1"/>
    <col min="531" max="531" width="2.140625" style="1" customWidth="1"/>
    <col min="532" max="532" width="16.28515625" style="1"/>
    <col min="533" max="533" width="2.140625" style="1" customWidth="1"/>
    <col min="534" max="534" width="16.28515625" style="1"/>
    <col min="535" max="535" width="2.140625" style="1" customWidth="1"/>
    <col min="536" max="536" width="16.28515625" style="1"/>
    <col min="537" max="537" width="2.140625" style="1" customWidth="1"/>
    <col min="538" max="538" width="16.28515625" style="1"/>
    <col min="539" max="539" width="2.140625" style="1" customWidth="1"/>
    <col min="540" max="540" width="16.28515625" style="1"/>
    <col min="541" max="541" width="2.140625" style="1" customWidth="1"/>
    <col min="542" max="768" width="16.28515625" style="1"/>
    <col min="769" max="770" width="11.140625" style="1" customWidth="1"/>
    <col min="771" max="771" width="44.28515625" style="1" customWidth="1"/>
    <col min="772" max="772" width="16.28515625" style="1"/>
    <col min="773" max="773" width="2.140625" style="1" customWidth="1"/>
    <col min="774" max="774" width="16.28515625" style="1"/>
    <col min="775" max="775" width="2.140625" style="1" customWidth="1"/>
    <col min="776" max="776" width="16.28515625" style="1"/>
    <col min="777" max="777" width="2.140625" style="1" customWidth="1"/>
    <col min="778" max="778" width="16.28515625" style="1"/>
    <col min="779" max="779" width="2.140625" style="1" customWidth="1"/>
    <col min="780" max="780" width="16.28515625" style="1"/>
    <col min="781" max="781" width="2.140625" style="1" customWidth="1"/>
    <col min="782" max="782" width="16.28515625" style="1"/>
    <col min="783" max="783" width="2.140625" style="1" customWidth="1"/>
    <col min="784" max="784" width="16.28515625" style="1"/>
    <col min="785" max="785" width="2.140625" style="1" customWidth="1"/>
    <col min="786" max="786" width="16.28515625" style="1"/>
    <col min="787" max="787" width="2.140625" style="1" customWidth="1"/>
    <col min="788" max="788" width="16.28515625" style="1"/>
    <col min="789" max="789" width="2.140625" style="1" customWidth="1"/>
    <col min="790" max="790" width="16.28515625" style="1"/>
    <col min="791" max="791" width="2.140625" style="1" customWidth="1"/>
    <col min="792" max="792" width="16.28515625" style="1"/>
    <col min="793" max="793" width="2.140625" style="1" customWidth="1"/>
    <col min="794" max="794" width="16.28515625" style="1"/>
    <col min="795" max="795" width="2.140625" style="1" customWidth="1"/>
    <col min="796" max="796" width="16.28515625" style="1"/>
    <col min="797" max="797" width="2.140625" style="1" customWidth="1"/>
    <col min="798" max="1024" width="16.28515625" style="1"/>
    <col min="1025" max="1026" width="11.140625" style="1" customWidth="1"/>
    <col min="1027" max="1027" width="44.28515625" style="1" customWidth="1"/>
    <col min="1028" max="1028" width="16.28515625" style="1"/>
    <col min="1029" max="1029" width="2.140625" style="1" customWidth="1"/>
    <col min="1030" max="1030" width="16.28515625" style="1"/>
    <col min="1031" max="1031" width="2.140625" style="1" customWidth="1"/>
    <col min="1032" max="1032" width="16.28515625" style="1"/>
    <col min="1033" max="1033" width="2.140625" style="1" customWidth="1"/>
    <col min="1034" max="1034" width="16.28515625" style="1"/>
    <col min="1035" max="1035" width="2.140625" style="1" customWidth="1"/>
    <col min="1036" max="1036" width="16.28515625" style="1"/>
    <col min="1037" max="1037" width="2.140625" style="1" customWidth="1"/>
    <col min="1038" max="1038" width="16.28515625" style="1"/>
    <col min="1039" max="1039" width="2.140625" style="1" customWidth="1"/>
    <col min="1040" max="1040" width="16.28515625" style="1"/>
    <col min="1041" max="1041" width="2.140625" style="1" customWidth="1"/>
    <col min="1042" max="1042" width="16.28515625" style="1"/>
    <col min="1043" max="1043" width="2.140625" style="1" customWidth="1"/>
    <col min="1044" max="1044" width="16.28515625" style="1"/>
    <col min="1045" max="1045" width="2.140625" style="1" customWidth="1"/>
    <col min="1046" max="1046" width="16.28515625" style="1"/>
    <col min="1047" max="1047" width="2.140625" style="1" customWidth="1"/>
    <col min="1048" max="1048" width="16.28515625" style="1"/>
    <col min="1049" max="1049" width="2.140625" style="1" customWidth="1"/>
    <col min="1050" max="1050" width="16.28515625" style="1"/>
    <col min="1051" max="1051" width="2.140625" style="1" customWidth="1"/>
    <col min="1052" max="1052" width="16.28515625" style="1"/>
    <col min="1053" max="1053" width="2.140625" style="1" customWidth="1"/>
    <col min="1054" max="1280" width="16.28515625" style="1"/>
    <col min="1281" max="1282" width="11.140625" style="1" customWidth="1"/>
    <col min="1283" max="1283" width="44.28515625" style="1" customWidth="1"/>
    <col min="1284" max="1284" width="16.28515625" style="1"/>
    <col min="1285" max="1285" width="2.140625" style="1" customWidth="1"/>
    <col min="1286" max="1286" width="16.28515625" style="1"/>
    <col min="1287" max="1287" width="2.140625" style="1" customWidth="1"/>
    <col min="1288" max="1288" width="16.28515625" style="1"/>
    <col min="1289" max="1289" width="2.140625" style="1" customWidth="1"/>
    <col min="1290" max="1290" width="16.28515625" style="1"/>
    <col min="1291" max="1291" width="2.140625" style="1" customWidth="1"/>
    <col min="1292" max="1292" width="16.28515625" style="1"/>
    <col min="1293" max="1293" width="2.140625" style="1" customWidth="1"/>
    <col min="1294" max="1294" width="16.28515625" style="1"/>
    <col min="1295" max="1295" width="2.140625" style="1" customWidth="1"/>
    <col min="1296" max="1296" width="16.28515625" style="1"/>
    <col min="1297" max="1297" width="2.140625" style="1" customWidth="1"/>
    <col min="1298" max="1298" width="16.28515625" style="1"/>
    <col min="1299" max="1299" width="2.140625" style="1" customWidth="1"/>
    <col min="1300" max="1300" width="16.28515625" style="1"/>
    <col min="1301" max="1301" width="2.140625" style="1" customWidth="1"/>
    <col min="1302" max="1302" width="16.28515625" style="1"/>
    <col min="1303" max="1303" width="2.140625" style="1" customWidth="1"/>
    <col min="1304" max="1304" width="16.28515625" style="1"/>
    <col min="1305" max="1305" width="2.140625" style="1" customWidth="1"/>
    <col min="1306" max="1306" width="16.28515625" style="1"/>
    <col min="1307" max="1307" width="2.140625" style="1" customWidth="1"/>
    <col min="1308" max="1308" width="16.28515625" style="1"/>
    <col min="1309" max="1309" width="2.140625" style="1" customWidth="1"/>
    <col min="1310" max="1536" width="16.28515625" style="1"/>
    <col min="1537" max="1538" width="11.140625" style="1" customWidth="1"/>
    <col min="1539" max="1539" width="44.28515625" style="1" customWidth="1"/>
    <col min="1540" max="1540" width="16.28515625" style="1"/>
    <col min="1541" max="1541" width="2.140625" style="1" customWidth="1"/>
    <col min="1542" max="1542" width="16.28515625" style="1"/>
    <col min="1543" max="1543" width="2.140625" style="1" customWidth="1"/>
    <col min="1544" max="1544" width="16.28515625" style="1"/>
    <col min="1545" max="1545" width="2.140625" style="1" customWidth="1"/>
    <col min="1546" max="1546" width="16.28515625" style="1"/>
    <col min="1547" max="1547" width="2.140625" style="1" customWidth="1"/>
    <col min="1548" max="1548" width="16.28515625" style="1"/>
    <col min="1549" max="1549" width="2.140625" style="1" customWidth="1"/>
    <col min="1550" max="1550" width="16.28515625" style="1"/>
    <col min="1551" max="1551" width="2.140625" style="1" customWidth="1"/>
    <col min="1552" max="1552" width="16.28515625" style="1"/>
    <col min="1553" max="1553" width="2.140625" style="1" customWidth="1"/>
    <col min="1554" max="1554" width="16.28515625" style="1"/>
    <col min="1555" max="1555" width="2.140625" style="1" customWidth="1"/>
    <col min="1556" max="1556" width="16.28515625" style="1"/>
    <col min="1557" max="1557" width="2.140625" style="1" customWidth="1"/>
    <col min="1558" max="1558" width="16.28515625" style="1"/>
    <col min="1559" max="1559" width="2.140625" style="1" customWidth="1"/>
    <col min="1560" max="1560" width="16.28515625" style="1"/>
    <col min="1561" max="1561" width="2.140625" style="1" customWidth="1"/>
    <col min="1562" max="1562" width="16.28515625" style="1"/>
    <col min="1563" max="1563" width="2.140625" style="1" customWidth="1"/>
    <col min="1564" max="1564" width="16.28515625" style="1"/>
    <col min="1565" max="1565" width="2.140625" style="1" customWidth="1"/>
    <col min="1566" max="1792" width="16.28515625" style="1"/>
    <col min="1793" max="1794" width="11.140625" style="1" customWidth="1"/>
    <col min="1795" max="1795" width="44.28515625" style="1" customWidth="1"/>
    <col min="1796" max="1796" width="16.28515625" style="1"/>
    <col min="1797" max="1797" width="2.140625" style="1" customWidth="1"/>
    <col min="1798" max="1798" width="16.28515625" style="1"/>
    <col min="1799" max="1799" width="2.140625" style="1" customWidth="1"/>
    <col min="1800" max="1800" width="16.28515625" style="1"/>
    <col min="1801" max="1801" width="2.140625" style="1" customWidth="1"/>
    <col min="1802" max="1802" width="16.28515625" style="1"/>
    <col min="1803" max="1803" width="2.140625" style="1" customWidth="1"/>
    <col min="1804" max="1804" width="16.28515625" style="1"/>
    <col min="1805" max="1805" width="2.140625" style="1" customWidth="1"/>
    <col min="1806" max="1806" width="16.28515625" style="1"/>
    <col min="1807" max="1807" width="2.140625" style="1" customWidth="1"/>
    <col min="1808" max="1808" width="16.28515625" style="1"/>
    <col min="1809" max="1809" width="2.140625" style="1" customWidth="1"/>
    <col min="1810" max="1810" width="16.28515625" style="1"/>
    <col min="1811" max="1811" width="2.140625" style="1" customWidth="1"/>
    <col min="1812" max="1812" width="16.28515625" style="1"/>
    <col min="1813" max="1813" width="2.140625" style="1" customWidth="1"/>
    <col min="1814" max="1814" width="16.28515625" style="1"/>
    <col min="1815" max="1815" width="2.140625" style="1" customWidth="1"/>
    <col min="1816" max="1816" width="16.28515625" style="1"/>
    <col min="1817" max="1817" width="2.140625" style="1" customWidth="1"/>
    <col min="1818" max="1818" width="16.28515625" style="1"/>
    <col min="1819" max="1819" width="2.140625" style="1" customWidth="1"/>
    <col min="1820" max="1820" width="16.28515625" style="1"/>
    <col min="1821" max="1821" width="2.140625" style="1" customWidth="1"/>
    <col min="1822" max="2048" width="16.28515625" style="1"/>
    <col min="2049" max="2050" width="11.140625" style="1" customWidth="1"/>
    <col min="2051" max="2051" width="44.28515625" style="1" customWidth="1"/>
    <col min="2052" max="2052" width="16.28515625" style="1"/>
    <col min="2053" max="2053" width="2.140625" style="1" customWidth="1"/>
    <col min="2054" max="2054" width="16.28515625" style="1"/>
    <col min="2055" max="2055" width="2.140625" style="1" customWidth="1"/>
    <col min="2056" max="2056" width="16.28515625" style="1"/>
    <col min="2057" max="2057" width="2.140625" style="1" customWidth="1"/>
    <col min="2058" max="2058" width="16.28515625" style="1"/>
    <col min="2059" max="2059" width="2.140625" style="1" customWidth="1"/>
    <col min="2060" max="2060" width="16.28515625" style="1"/>
    <col min="2061" max="2061" width="2.140625" style="1" customWidth="1"/>
    <col min="2062" max="2062" width="16.28515625" style="1"/>
    <col min="2063" max="2063" width="2.140625" style="1" customWidth="1"/>
    <col min="2064" max="2064" width="16.28515625" style="1"/>
    <col min="2065" max="2065" width="2.140625" style="1" customWidth="1"/>
    <col min="2066" max="2066" width="16.28515625" style="1"/>
    <col min="2067" max="2067" width="2.140625" style="1" customWidth="1"/>
    <col min="2068" max="2068" width="16.28515625" style="1"/>
    <col min="2069" max="2069" width="2.140625" style="1" customWidth="1"/>
    <col min="2070" max="2070" width="16.28515625" style="1"/>
    <col min="2071" max="2071" width="2.140625" style="1" customWidth="1"/>
    <col min="2072" max="2072" width="16.28515625" style="1"/>
    <col min="2073" max="2073" width="2.140625" style="1" customWidth="1"/>
    <col min="2074" max="2074" width="16.28515625" style="1"/>
    <col min="2075" max="2075" width="2.140625" style="1" customWidth="1"/>
    <col min="2076" max="2076" width="16.28515625" style="1"/>
    <col min="2077" max="2077" width="2.140625" style="1" customWidth="1"/>
    <col min="2078" max="2304" width="16.28515625" style="1"/>
    <col min="2305" max="2306" width="11.140625" style="1" customWidth="1"/>
    <col min="2307" max="2307" width="44.28515625" style="1" customWidth="1"/>
    <col min="2308" max="2308" width="16.28515625" style="1"/>
    <col min="2309" max="2309" width="2.140625" style="1" customWidth="1"/>
    <col min="2310" max="2310" width="16.28515625" style="1"/>
    <col min="2311" max="2311" width="2.140625" style="1" customWidth="1"/>
    <col min="2312" max="2312" width="16.28515625" style="1"/>
    <col min="2313" max="2313" width="2.140625" style="1" customWidth="1"/>
    <col min="2314" max="2314" width="16.28515625" style="1"/>
    <col min="2315" max="2315" width="2.140625" style="1" customWidth="1"/>
    <col min="2316" max="2316" width="16.28515625" style="1"/>
    <col min="2317" max="2317" width="2.140625" style="1" customWidth="1"/>
    <col min="2318" max="2318" width="16.28515625" style="1"/>
    <col min="2319" max="2319" width="2.140625" style="1" customWidth="1"/>
    <col min="2320" max="2320" width="16.28515625" style="1"/>
    <col min="2321" max="2321" width="2.140625" style="1" customWidth="1"/>
    <col min="2322" max="2322" width="16.28515625" style="1"/>
    <col min="2323" max="2323" width="2.140625" style="1" customWidth="1"/>
    <col min="2324" max="2324" width="16.28515625" style="1"/>
    <col min="2325" max="2325" width="2.140625" style="1" customWidth="1"/>
    <col min="2326" max="2326" width="16.28515625" style="1"/>
    <col min="2327" max="2327" width="2.140625" style="1" customWidth="1"/>
    <col min="2328" max="2328" width="16.28515625" style="1"/>
    <col min="2329" max="2329" width="2.140625" style="1" customWidth="1"/>
    <col min="2330" max="2330" width="16.28515625" style="1"/>
    <col min="2331" max="2331" width="2.140625" style="1" customWidth="1"/>
    <col min="2332" max="2332" width="16.28515625" style="1"/>
    <col min="2333" max="2333" width="2.140625" style="1" customWidth="1"/>
    <col min="2334" max="2560" width="16.28515625" style="1"/>
    <col min="2561" max="2562" width="11.140625" style="1" customWidth="1"/>
    <col min="2563" max="2563" width="44.28515625" style="1" customWidth="1"/>
    <col min="2564" max="2564" width="16.28515625" style="1"/>
    <col min="2565" max="2565" width="2.140625" style="1" customWidth="1"/>
    <col min="2566" max="2566" width="16.28515625" style="1"/>
    <col min="2567" max="2567" width="2.140625" style="1" customWidth="1"/>
    <col min="2568" max="2568" width="16.28515625" style="1"/>
    <col min="2569" max="2569" width="2.140625" style="1" customWidth="1"/>
    <col min="2570" max="2570" width="16.28515625" style="1"/>
    <col min="2571" max="2571" width="2.140625" style="1" customWidth="1"/>
    <col min="2572" max="2572" width="16.28515625" style="1"/>
    <col min="2573" max="2573" width="2.140625" style="1" customWidth="1"/>
    <col min="2574" max="2574" width="16.28515625" style="1"/>
    <col min="2575" max="2575" width="2.140625" style="1" customWidth="1"/>
    <col min="2576" max="2576" width="16.28515625" style="1"/>
    <col min="2577" max="2577" width="2.140625" style="1" customWidth="1"/>
    <col min="2578" max="2578" width="16.28515625" style="1"/>
    <col min="2579" max="2579" width="2.140625" style="1" customWidth="1"/>
    <col min="2580" max="2580" width="16.28515625" style="1"/>
    <col min="2581" max="2581" width="2.140625" style="1" customWidth="1"/>
    <col min="2582" max="2582" width="16.28515625" style="1"/>
    <col min="2583" max="2583" width="2.140625" style="1" customWidth="1"/>
    <col min="2584" max="2584" width="16.28515625" style="1"/>
    <col min="2585" max="2585" width="2.140625" style="1" customWidth="1"/>
    <col min="2586" max="2586" width="16.28515625" style="1"/>
    <col min="2587" max="2587" width="2.140625" style="1" customWidth="1"/>
    <col min="2588" max="2588" width="16.28515625" style="1"/>
    <col min="2589" max="2589" width="2.140625" style="1" customWidth="1"/>
    <col min="2590" max="2816" width="16.28515625" style="1"/>
    <col min="2817" max="2818" width="11.140625" style="1" customWidth="1"/>
    <col min="2819" max="2819" width="44.28515625" style="1" customWidth="1"/>
    <col min="2820" max="2820" width="16.28515625" style="1"/>
    <col min="2821" max="2821" width="2.140625" style="1" customWidth="1"/>
    <col min="2822" max="2822" width="16.28515625" style="1"/>
    <col min="2823" max="2823" width="2.140625" style="1" customWidth="1"/>
    <col min="2824" max="2824" width="16.28515625" style="1"/>
    <col min="2825" max="2825" width="2.140625" style="1" customWidth="1"/>
    <col min="2826" max="2826" width="16.28515625" style="1"/>
    <col min="2827" max="2827" width="2.140625" style="1" customWidth="1"/>
    <col min="2828" max="2828" width="16.28515625" style="1"/>
    <col min="2829" max="2829" width="2.140625" style="1" customWidth="1"/>
    <col min="2830" max="2830" width="16.28515625" style="1"/>
    <col min="2831" max="2831" width="2.140625" style="1" customWidth="1"/>
    <col min="2832" max="2832" width="16.28515625" style="1"/>
    <col min="2833" max="2833" width="2.140625" style="1" customWidth="1"/>
    <col min="2834" max="2834" width="16.28515625" style="1"/>
    <col min="2835" max="2835" width="2.140625" style="1" customWidth="1"/>
    <col min="2836" max="2836" width="16.28515625" style="1"/>
    <col min="2837" max="2837" width="2.140625" style="1" customWidth="1"/>
    <col min="2838" max="2838" width="16.28515625" style="1"/>
    <col min="2839" max="2839" width="2.140625" style="1" customWidth="1"/>
    <col min="2840" max="2840" width="16.28515625" style="1"/>
    <col min="2841" max="2841" width="2.140625" style="1" customWidth="1"/>
    <col min="2842" max="2842" width="16.28515625" style="1"/>
    <col min="2843" max="2843" width="2.140625" style="1" customWidth="1"/>
    <col min="2844" max="2844" width="16.28515625" style="1"/>
    <col min="2845" max="2845" width="2.140625" style="1" customWidth="1"/>
    <col min="2846" max="3072" width="16.28515625" style="1"/>
    <col min="3073" max="3074" width="11.140625" style="1" customWidth="1"/>
    <col min="3075" max="3075" width="44.28515625" style="1" customWidth="1"/>
    <col min="3076" max="3076" width="16.28515625" style="1"/>
    <col min="3077" max="3077" width="2.140625" style="1" customWidth="1"/>
    <col min="3078" max="3078" width="16.28515625" style="1"/>
    <col min="3079" max="3079" width="2.140625" style="1" customWidth="1"/>
    <col min="3080" max="3080" width="16.28515625" style="1"/>
    <col min="3081" max="3081" width="2.140625" style="1" customWidth="1"/>
    <col min="3082" max="3082" width="16.28515625" style="1"/>
    <col min="3083" max="3083" width="2.140625" style="1" customWidth="1"/>
    <col min="3084" max="3084" width="16.28515625" style="1"/>
    <col min="3085" max="3085" width="2.140625" style="1" customWidth="1"/>
    <col min="3086" max="3086" width="16.28515625" style="1"/>
    <col min="3087" max="3087" width="2.140625" style="1" customWidth="1"/>
    <col min="3088" max="3088" width="16.28515625" style="1"/>
    <col min="3089" max="3089" width="2.140625" style="1" customWidth="1"/>
    <col min="3090" max="3090" width="16.28515625" style="1"/>
    <col min="3091" max="3091" width="2.140625" style="1" customWidth="1"/>
    <col min="3092" max="3092" width="16.28515625" style="1"/>
    <col min="3093" max="3093" width="2.140625" style="1" customWidth="1"/>
    <col min="3094" max="3094" width="16.28515625" style="1"/>
    <col min="3095" max="3095" width="2.140625" style="1" customWidth="1"/>
    <col min="3096" max="3096" width="16.28515625" style="1"/>
    <col min="3097" max="3097" width="2.140625" style="1" customWidth="1"/>
    <col min="3098" max="3098" width="16.28515625" style="1"/>
    <col min="3099" max="3099" width="2.140625" style="1" customWidth="1"/>
    <col min="3100" max="3100" width="16.28515625" style="1"/>
    <col min="3101" max="3101" width="2.140625" style="1" customWidth="1"/>
    <col min="3102" max="3328" width="16.28515625" style="1"/>
    <col min="3329" max="3330" width="11.140625" style="1" customWidth="1"/>
    <col min="3331" max="3331" width="44.28515625" style="1" customWidth="1"/>
    <col min="3332" max="3332" width="16.28515625" style="1"/>
    <col min="3333" max="3333" width="2.140625" style="1" customWidth="1"/>
    <col min="3334" max="3334" width="16.28515625" style="1"/>
    <col min="3335" max="3335" width="2.140625" style="1" customWidth="1"/>
    <col min="3336" max="3336" width="16.28515625" style="1"/>
    <col min="3337" max="3337" width="2.140625" style="1" customWidth="1"/>
    <col min="3338" max="3338" width="16.28515625" style="1"/>
    <col min="3339" max="3339" width="2.140625" style="1" customWidth="1"/>
    <col min="3340" max="3340" width="16.28515625" style="1"/>
    <col min="3341" max="3341" width="2.140625" style="1" customWidth="1"/>
    <col min="3342" max="3342" width="16.28515625" style="1"/>
    <col min="3343" max="3343" width="2.140625" style="1" customWidth="1"/>
    <col min="3344" max="3344" width="16.28515625" style="1"/>
    <col min="3345" max="3345" width="2.140625" style="1" customWidth="1"/>
    <col min="3346" max="3346" width="16.28515625" style="1"/>
    <col min="3347" max="3347" width="2.140625" style="1" customWidth="1"/>
    <col min="3348" max="3348" width="16.28515625" style="1"/>
    <col min="3349" max="3349" width="2.140625" style="1" customWidth="1"/>
    <col min="3350" max="3350" width="16.28515625" style="1"/>
    <col min="3351" max="3351" width="2.140625" style="1" customWidth="1"/>
    <col min="3352" max="3352" width="16.28515625" style="1"/>
    <col min="3353" max="3353" width="2.140625" style="1" customWidth="1"/>
    <col min="3354" max="3354" width="16.28515625" style="1"/>
    <col min="3355" max="3355" width="2.140625" style="1" customWidth="1"/>
    <col min="3356" max="3356" width="16.28515625" style="1"/>
    <col min="3357" max="3357" width="2.140625" style="1" customWidth="1"/>
    <col min="3358" max="3584" width="16.28515625" style="1"/>
    <col min="3585" max="3586" width="11.140625" style="1" customWidth="1"/>
    <col min="3587" max="3587" width="44.28515625" style="1" customWidth="1"/>
    <col min="3588" max="3588" width="16.28515625" style="1"/>
    <col min="3589" max="3589" width="2.140625" style="1" customWidth="1"/>
    <col min="3590" max="3590" width="16.28515625" style="1"/>
    <col min="3591" max="3591" width="2.140625" style="1" customWidth="1"/>
    <col min="3592" max="3592" width="16.28515625" style="1"/>
    <col min="3593" max="3593" width="2.140625" style="1" customWidth="1"/>
    <col min="3594" max="3594" width="16.28515625" style="1"/>
    <col min="3595" max="3595" width="2.140625" style="1" customWidth="1"/>
    <col min="3596" max="3596" width="16.28515625" style="1"/>
    <col min="3597" max="3597" width="2.140625" style="1" customWidth="1"/>
    <col min="3598" max="3598" width="16.28515625" style="1"/>
    <col min="3599" max="3599" width="2.140625" style="1" customWidth="1"/>
    <col min="3600" max="3600" width="16.28515625" style="1"/>
    <col min="3601" max="3601" width="2.140625" style="1" customWidth="1"/>
    <col min="3602" max="3602" width="16.28515625" style="1"/>
    <col min="3603" max="3603" width="2.140625" style="1" customWidth="1"/>
    <col min="3604" max="3604" width="16.28515625" style="1"/>
    <col min="3605" max="3605" width="2.140625" style="1" customWidth="1"/>
    <col min="3606" max="3606" width="16.28515625" style="1"/>
    <col min="3607" max="3607" width="2.140625" style="1" customWidth="1"/>
    <col min="3608" max="3608" width="16.28515625" style="1"/>
    <col min="3609" max="3609" width="2.140625" style="1" customWidth="1"/>
    <col min="3610" max="3610" width="16.28515625" style="1"/>
    <col min="3611" max="3611" width="2.140625" style="1" customWidth="1"/>
    <col min="3612" max="3612" width="16.28515625" style="1"/>
    <col min="3613" max="3613" width="2.140625" style="1" customWidth="1"/>
    <col min="3614" max="3840" width="16.28515625" style="1"/>
    <col min="3841" max="3842" width="11.140625" style="1" customWidth="1"/>
    <col min="3843" max="3843" width="44.28515625" style="1" customWidth="1"/>
    <col min="3844" max="3844" width="16.28515625" style="1"/>
    <col min="3845" max="3845" width="2.140625" style="1" customWidth="1"/>
    <col min="3846" max="3846" width="16.28515625" style="1"/>
    <col min="3847" max="3847" width="2.140625" style="1" customWidth="1"/>
    <col min="3848" max="3848" width="16.28515625" style="1"/>
    <col min="3849" max="3849" width="2.140625" style="1" customWidth="1"/>
    <col min="3850" max="3850" width="16.28515625" style="1"/>
    <col min="3851" max="3851" width="2.140625" style="1" customWidth="1"/>
    <col min="3852" max="3852" width="16.28515625" style="1"/>
    <col min="3853" max="3853" width="2.140625" style="1" customWidth="1"/>
    <col min="3854" max="3854" width="16.28515625" style="1"/>
    <col min="3855" max="3855" width="2.140625" style="1" customWidth="1"/>
    <col min="3856" max="3856" width="16.28515625" style="1"/>
    <col min="3857" max="3857" width="2.140625" style="1" customWidth="1"/>
    <col min="3858" max="3858" width="16.28515625" style="1"/>
    <col min="3859" max="3859" width="2.140625" style="1" customWidth="1"/>
    <col min="3860" max="3860" width="16.28515625" style="1"/>
    <col min="3861" max="3861" width="2.140625" style="1" customWidth="1"/>
    <col min="3862" max="3862" width="16.28515625" style="1"/>
    <col min="3863" max="3863" width="2.140625" style="1" customWidth="1"/>
    <col min="3864" max="3864" width="16.28515625" style="1"/>
    <col min="3865" max="3865" width="2.140625" style="1" customWidth="1"/>
    <col min="3866" max="3866" width="16.28515625" style="1"/>
    <col min="3867" max="3867" width="2.140625" style="1" customWidth="1"/>
    <col min="3868" max="3868" width="16.28515625" style="1"/>
    <col min="3869" max="3869" width="2.140625" style="1" customWidth="1"/>
    <col min="3870" max="4096" width="16.28515625" style="1"/>
    <col min="4097" max="4098" width="11.140625" style="1" customWidth="1"/>
    <col min="4099" max="4099" width="44.28515625" style="1" customWidth="1"/>
    <col min="4100" max="4100" width="16.28515625" style="1"/>
    <col min="4101" max="4101" width="2.140625" style="1" customWidth="1"/>
    <col min="4102" max="4102" width="16.28515625" style="1"/>
    <col min="4103" max="4103" width="2.140625" style="1" customWidth="1"/>
    <col min="4104" max="4104" width="16.28515625" style="1"/>
    <col min="4105" max="4105" width="2.140625" style="1" customWidth="1"/>
    <col min="4106" max="4106" width="16.28515625" style="1"/>
    <col min="4107" max="4107" width="2.140625" style="1" customWidth="1"/>
    <col min="4108" max="4108" width="16.28515625" style="1"/>
    <col min="4109" max="4109" width="2.140625" style="1" customWidth="1"/>
    <col min="4110" max="4110" width="16.28515625" style="1"/>
    <col min="4111" max="4111" width="2.140625" style="1" customWidth="1"/>
    <col min="4112" max="4112" width="16.28515625" style="1"/>
    <col min="4113" max="4113" width="2.140625" style="1" customWidth="1"/>
    <col min="4114" max="4114" width="16.28515625" style="1"/>
    <col min="4115" max="4115" width="2.140625" style="1" customWidth="1"/>
    <col min="4116" max="4116" width="16.28515625" style="1"/>
    <col min="4117" max="4117" width="2.140625" style="1" customWidth="1"/>
    <col min="4118" max="4118" width="16.28515625" style="1"/>
    <col min="4119" max="4119" width="2.140625" style="1" customWidth="1"/>
    <col min="4120" max="4120" width="16.28515625" style="1"/>
    <col min="4121" max="4121" width="2.140625" style="1" customWidth="1"/>
    <col min="4122" max="4122" width="16.28515625" style="1"/>
    <col min="4123" max="4123" width="2.140625" style="1" customWidth="1"/>
    <col min="4124" max="4124" width="16.28515625" style="1"/>
    <col min="4125" max="4125" width="2.140625" style="1" customWidth="1"/>
    <col min="4126" max="4352" width="16.28515625" style="1"/>
    <col min="4353" max="4354" width="11.140625" style="1" customWidth="1"/>
    <col min="4355" max="4355" width="44.28515625" style="1" customWidth="1"/>
    <col min="4356" max="4356" width="16.28515625" style="1"/>
    <col min="4357" max="4357" width="2.140625" style="1" customWidth="1"/>
    <col min="4358" max="4358" width="16.28515625" style="1"/>
    <col min="4359" max="4359" width="2.140625" style="1" customWidth="1"/>
    <col min="4360" max="4360" width="16.28515625" style="1"/>
    <col min="4361" max="4361" width="2.140625" style="1" customWidth="1"/>
    <col min="4362" max="4362" width="16.28515625" style="1"/>
    <col min="4363" max="4363" width="2.140625" style="1" customWidth="1"/>
    <col min="4364" max="4364" width="16.28515625" style="1"/>
    <col min="4365" max="4365" width="2.140625" style="1" customWidth="1"/>
    <col min="4366" max="4366" width="16.28515625" style="1"/>
    <col min="4367" max="4367" width="2.140625" style="1" customWidth="1"/>
    <col min="4368" max="4368" width="16.28515625" style="1"/>
    <col min="4369" max="4369" width="2.140625" style="1" customWidth="1"/>
    <col min="4370" max="4370" width="16.28515625" style="1"/>
    <col min="4371" max="4371" width="2.140625" style="1" customWidth="1"/>
    <col min="4372" max="4372" width="16.28515625" style="1"/>
    <col min="4373" max="4373" width="2.140625" style="1" customWidth="1"/>
    <col min="4374" max="4374" width="16.28515625" style="1"/>
    <col min="4375" max="4375" width="2.140625" style="1" customWidth="1"/>
    <col min="4376" max="4376" width="16.28515625" style="1"/>
    <col min="4377" max="4377" width="2.140625" style="1" customWidth="1"/>
    <col min="4378" max="4378" width="16.28515625" style="1"/>
    <col min="4379" max="4379" width="2.140625" style="1" customWidth="1"/>
    <col min="4380" max="4380" width="16.28515625" style="1"/>
    <col min="4381" max="4381" width="2.140625" style="1" customWidth="1"/>
    <col min="4382" max="4608" width="16.28515625" style="1"/>
    <col min="4609" max="4610" width="11.140625" style="1" customWidth="1"/>
    <col min="4611" max="4611" width="44.28515625" style="1" customWidth="1"/>
    <col min="4612" max="4612" width="16.28515625" style="1"/>
    <col min="4613" max="4613" width="2.140625" style="1" customWidth="1"/>
    <col min="4614" max="4614" width="16.28515625" style="1"/>
    <col min="4615" max="4615" width="2.140625" style="1" customWidth="1"/>
    <col min="4616" max="4616" width="16.28515625" style="1"/>
    <col min="4617" max="4617" width="2.140625" style="1" customWidth="1"/>
    <col min="4618" max="4618" width="16.28515625" style="1"/>
    <col min="4619" max="4619" width="2.140625" style="1" customWidth="1"/>
    <col min="4620" max="4620" width="16.28515625" style="1"/>
    <col min="4621" max="4621" width="2.140625" style="1" customWidth="1"/>
    <col min="4622" max="4622" width="16.28515625" style="1"/>
    <col min="4623" max="4623" width="2.140625" style="1" customWidth="1"/>
    <col min="4624" max="4624" width="16.28515625" style="1"/>
    <col min="4625" max="4625" width="2.140625" style="1" customWidth="1"/>
    <col min="4626" max="4626" width="16.28515625" style="1"/>
    <col min="4627" max="4627" width="2.140625" style="1" customWidth="1"/>
    <col min="4628" max="4628" width="16.28515625" style="1"/>
    <col min="4629" max="4629" width="2.140625" style="1" customWidth="1"/>
    <col min="4630" max="4630" width="16.28515625" style="1"/>
    <col min="4631" max="4631" width="2.140625" style="1" customWidth="1"/>
    <col min="4632" max="4632" width="16.28515625" style="1"/>
    <col min="4633" max="4633" width="2.140625" style="1" customWidth="1"/>
    <col min="4634" max="4634" width="16.28515625" style="1"/>
    <col min="4635" max="4635" width="2.140625" style="1" customWidth="1"/>
    <col min="4636" max="4636" width="16.28515625" style="1"/>
    <col min="4637" max="4637" width="2.140625" style="1" customWidth="1"/>
    <col min="4638" max="4864" width="16.28515625" style="1"/>
    <col min="4865" max="4866" width="11.140625" style="1" customWidth="1"/>
    <col min="4867" max="4867" width="44.28515625" style="1" customWidth="1"/>
    <col min="4868" max="4868" width="16.28515625" style="1"/>
    <col min="4869" max="4869" width="2.140625" style="1" customWidth="1"/>
    <col min="4870" max="4870" width="16.28515625" style="1"/>
    <col min="4871" max="4871" width="2.140625" style="1" customWidth="1"/>
    <col min="4872" max="4872" width="16.28515625" style="1"/>
    <col min="4873" max="4873" width="2.140625" style="1" customWidth="1"/>
    <col min="4874" max="4874" width="16.28515625" style="1"/>
    <col min="4875" max="4875" width="2.140625" style="1" customWidth="1"/>
    <col min="4876" max="4876" width="16.28515625" style="1"/>
    <col min="4877" max="4877" width="2.140625" style="1" customWidth="1"/>
    <col min="4878" max="4878" width="16.28515625" style="1"/>
    <col min="4879" max="4879" width="2.140625" style="1" customWidth="1"/>
    <col min="4880" max="4880" width="16.28515625" style="1"/>
    <col min="4881" max="4881" width="2.140625" style="1" customWidth="1"/>
    <col min="4882" max="4882" width="16.28515625" style="1"/>
    <col min="4883" max="4883" width="2.140625" style="1" customWidth="1"/>
    <col min="4884" max="4884" width="16.28515625" style="1"/>
    <col min="4885" max="4885" width="2.140625" style="1" customWidth="1"/>
    <col min="4886" max="4886" width="16.28515625" style="1"/>
    <col min="4887" max="4887" width="2.140625" style="1" customWidth="1"/>
    <col min="4888" max="4888" width="16.28515625" style="1"/>
    <col min="4889" max="4889" width="2.140625" style="1" customWidth="1"/>
    <col min="4890" max="4890" width="16.28515625" style="1"/>
    <col min="4891" max="4891" width="2.140625" style="1" customWidth="1"/>
    <col min="4892" max="4892" width="16.28515625" style="1"/>
    <col min="4893" max="4893" width="2.140625" style="1" customWidth="1"/>
    <col min="4894" max="5120" width="16.28515625" style="1"/>
    <col min="5121" max="5122" width="11.140625" style="1" customWidth="1"/>
    <col min="5123" max="5123" width="44.28515625" style="1" customWidth="1"/>
    <col min="5124" max="5124" width="16.28515625" style="1"/>
    <col min="5125" max="5125" width="2.140625" style="1" customWidth="1"/>
    <col min="5126" max="5126" width="16.28515625" style="1"/>
    <col min="5127" max="5127" width="2.140625" style="1" customWidth="1"/>
    <col min="5128" max="5128" width="16.28515625" style="1"/>
    <col min="5129" max="5129" width="2.140625" style="1" customWidth="1"/>
    <col min="5130" max="5130" width="16.28515625" style="1"/>
    <col min="5131" max="5131" width="2.140625" style="1" customWidth="1"/>
    <col min="5132" max="5132" width="16.28515625" style="1"/>
    <col min="5133" max="5133" width="2.140625" style="1" customWidth="1"/>
    <col min="5134" max="5134" width="16.28515625" style="1"/>
    <col min="5135" max="5135" width="2.140625" style="1" customWidth="1"/>
    <col min="5136" max="5136" width="16.28515625" style="1"/>
    <col min="5137" max="5137" width="2.140625" style="1" customWidth="1"/>
    <col min="5138" max="5138" width="16.28515625" style="1"/>
    <col min="5139" max="5139" width="2.140625" style="1" customWidth="1"/>
    <col min="5140" max="5140" width="16.28515625" style="1"/>
    <col min="5141" max="5141" width="2.140625" style="1" customWidth="1"/>
    <col min="5142" max="5142" width="16.28515625" style="1"/>
    <col min="5143" max="5143" width="2.140625" style="1" customWidth="1"/>
    <col min="5144" max="5144" width="16.28515625" style="1"/>
    <col min="5145" max="5145" width="2.140625" style="1" customWidth="1"/>
    <col min="5146" max="5146" width="16.28515625" style="1"/>
    <col min="5147" max="5147" width="2.140625" style="1" customWidth="1"/>
    <col min="5148" max="5148" width="16.28515625" style="1"/>
    <col min="5149" max="5149" width="2.140625" style="1" customWidth="1"/>
    <col min="5150" max="5376" width="16.28515625" style="1"/>
    <col min="5377" max="5378" width="11.140625" style="1" customWidth="1"/>
    <col min="5379" max="5379" width="44.28515625" style="1" customWidth="1"/>
    <col min="5380" max="5380" width="16.28515625" style="1"/>
    <col min="5381" max="5381" width="2.140625" style="1" customWidth="1"/>
    <col min="5382" max="5382" width="16.28515625" style="1"/>
    <col min="5383" max="5383" width="2.140625" style="1" customWidth="1"/>
    <col min="5384" max="5384" width="16.28515625" style="1"/>
    <col min="5385" max="5385" width="2.140625" style="1" customWidth="1"/>
    <col min="5386" max="5386" width="16.28515625" style="1"/>
    <col min="5387" max="5387" width="2.140625" style="1" customWidth="1"/>
    <col min="5388" max="5388" width="16.28515625" style="1"/>
    <col min="5389" max="5389" width="2.140625" style="1" customWidth="1"/>
    <col min="5390" max="5390" width="16.28515625" style="1"/>
    <col min="5391" max="5391" width="2.140625" style="1" customWidth="1"/>
    <col min="5392" max="5392" width="16.28515625" style="1"/>
    <col min="5393" max="5393" width="2.140625" style="1" customWidth="1"/>
    <col min="5394" max="5394" width="16.28515625" style="1"/>
    <col min="5395" max="5395" width="2.140625" style="1" customWidth="1"/>
    <col min="5396" max="5396" width="16.28515625" style="1"/>
    <col min="5397" max="5397" width="2.140625" style="1" customWidth="1"/>
    <col min="5398" max="5398" width="16.28515625" style="1"/>
    <col min="5399" max="5399" width="2.140625" style="1" customWidth="1"/>
    <col min="5400" max="5400" width="16.28515625" style="1"/>
    <col min="5401" max="5401" width="2.140625" style="1" customWidth="1"/>
    <col min="5402" max="5402" width="16.28515625" style="1"/>
    <col min="5403" max="5403" width="2.140625" style="1" customWidth="1"/>
    <col min="5404" max="5404" width="16.28515625" style="1"/>
    <col min="5405" max="5405" width="2.140625" style="1" customWidth="1"/>
    <col min="5406" max="5632" width="16.28515625" style="1"/>
    <col min="5633" max="5634" width="11.140625" style="1" customWidth="1"/>
    <col min="5635" max="5635" width="44.28515625" style="1" customWidth="1"/>
    <col min="5636" max="5636" width="16.28515625" style="1"/>
    <col min="5637" max="5637" width="2.140625" style="1" customWidth="1"/>
    <col min="5638" max="5638" width="16.28515625" style="1"/>
    <col min="5639" max="5639" width="2.140625" style="1" customWidth="1"/>
    <col min="5640" max="5640" width="16.28515625" style="1"/>
    <col min="5641" max="5641" width="2.140625" style="1" customWidth="1"/>
    <col min="5642" max="5642" width="16.28515625" style="1"/>
    <col min="5643" max="5643" width="2.140625" style="1" customWidth="1"/>
    <col min="5644" max="5644" width="16.28515625" style="1"/>
    <col min="5645" max="5645" width="2.140625" style="1" customWidth="1"/>
    <col min="5646" max="5646" width="16.28515625" style="1"/>
    <col min="5647" max="5647" width="2.140625" style="1" customWidth="1"/>
    <col min="5648" max="5648" width="16.28515625" style="1"/>
    <col min="5649" max="5649" width="2.140625" style="1" customWidth="1"/>
    <col min="5650" max="5650" width="16.28515625" style="1"/>
    <col min="5651" max="5651" width="2.140625" style="1" customWidth="1"/>
    <col min="5652" max="5652" width="16.28515625" style="1"/>
    <col min="5653" max="5653" width="2.140625" style="1" customWidth="1"/>
    <col min="5654" max="5654" width="16.28515625" style="1"/>
    <col min="5655" max="5655" width="2.140625" style="1" customWidth="1"/>
    <col min="5656" max="5656" width="16.28515625" style="1"/>
    <col min="5657" max="5657" width="2.140625" style="1" customWidth="1"/>
    <col min="5658" max="5658" width="16.28515625" style="1"/>
    <col min="5659" max="5659" width="2.140625" style="1" customWidth="1"/>
    <col min="5660" max="5660" width="16.28515625" style="1"/>
    <col min="5661" max="5661" width="2.140625" style="1" customWidth="1"/>
    <col min="5662" max="5888" width="16.28515625" style="1"/>
    <col min="5889" max="5890" width="11.140625" style="1" customWidth="1"/>
    <col min="5891" max="5891" width="44.28515625" style="1" customWidth="1"/>
    <col min="5892" max="5892" width="16.28515625" style="1"/>
    <col min="5893" max="5893" width="2.140625" style="1" customWidth="1"/>
    <col min="5894" max="5894" width="16.28515625" style="1"/>
    <col min="5895" max="5895" width="2.140625" style="1" customWidth="1"/>
    <col min="5896" max="5896" width="16.28515625" style="1"/>
    <col min="5897" max="5897" width="2.140625" style="1" customWidth="1"/>
    <col min="5898" max="5898" width="16.28515625" style="1"/>
    <col min="5899" max="5899" width="2.140625" style="1" customWidth="1"/>
    <col min="5900" max="5900" width="16.28515625" style="1"/>
    <col min="5901" max="5901" width="2.140625" style="1" customWidth="1"/>
    <col min="5902" max="5902" width="16.28515625" style="1"/>
    <col min="5903" max="5903" width="2.140625" style="1" customWidth="1"/>
    <col min="5904" max="5904" width="16.28515625" style="1"/>
    <col min="5905" max="5905" width="2.140625" style="1" customWidth="1"/>
    <col min="5906" max="5906" width="16.28515625" style="1"/>
    <col min="5907" max="5907" width="2.140625" style="1" customWidth="1"/>
    <col min="5908" max="5908" width="16.28515625" style="1"/>
    <col min="5909" max="5909" width="2.140625" style="1" customWidth="1"/>
    <col min="5910" max="5910" width="16.28515625" style="1"/>
    <col min="5911" max="5911" width="2.140625" style="1" customWidth="1"/>
    <col min="5912" max="5912" width="16.28515625" style="1"/>
    <col min="5913" max="5913" width="2.140625" style="1" customWidth="1"/>
    <col min="5914" max="5914" width="16.28515625" style="1"/>
    <col min="5915" max="5915" width="2.140625" style="1" customWidth="1"/>
    <col min="5916" max="5916" width="16.28515625" style="1"/>
    <col min="5917" max="5917" width="2.140625" style="1" customWidth="1"/>
    <col min="5918" max="6144" width="16.28515625" style="1"/>
    <col min="6145" max="6146" width="11.140625" style="1" customWidth="1"/>
    <col min="6147" max="6147" width="44.28515625" style="1" customWidth="1"/>
    <col min="6148" max="6148" width="16.28515625" style="1"/>
    <col min="6149" max="6149" width="2.140625" style="1" customWidth="1"/>
    <col min="6150" max="6150" width="16.28515625" style="1"/>
    <col min="6151" max="6151" width="2.140625" style="1" customWidth="1"/>
    <col min="6152" max="6152" width="16.28515625" style="1"/>
    <col min="6153" max="6153" width="2.140625" style="1" customWidth="1"/>
    <col min="6154" max="6154" width="16.28515625" style="1"/>
    <col min="6155" max="6155" width="2.140625" style="1" customWidth="1"/>
    <col min="6156" max="6156" width="16.28515625" style="1"/>
    <col min="6157" max="6157" width="2.140625" style="1" customWidth="1"/>
    <col min="6158" max="6158" width="16.28515625" style="1"/>
    <col min="6159" max="6159" width="2.140625" style="1" customWidth="1"/>
    <col min="6160" max="6160" width="16.28515625" style="1"/>
    <col min="6161" max="6161" width="2.140625" style="1" customWidth="1"/>
    <col min="6162" max="6162" width="16.28515625" style="1"/>
    <col min="6163" max="6163" width="2.140625" style="1" customWidth="1"/>
    <col min="6164" max="6164" width="16.28515625" style="1"/>
    <col min="6165" max="6165" width="2.140625" style="1" customWidth="1"/>
    <col min="6166" max="6166" width="16.28515625" style="1"/>
    <col min="6167" max="6167" width="2.140625" style="1" customWidth="1"/>
    <col min="6168" max="6168" width="16.28515625" style="1"/>
    <col min="6169" max="6169" width="2.140625" style="1" customWidth="1"/>
    <col min="6170" max="6170" width="16.28515625" style="1"/>
    <col min="6171" max="6171" width="2.140625" style="1" customWidth="1"/>
    <col min="6172" max="6172" width="16.28515625" style="1"/>
    <col min="6173" max="6173" width="2.140625" style="1" customWidth="1"/>
    <col min="6174" max="6400" width="16.28515625" style="1"/>
    <col min="6401" max="6402" width="11.140625" style="1" customWidth="1"/>
    <col min="6403" max="6403" width="44.28515625" style="1" customWidth="1"/>
    <col min="6404" max="6404" width="16.28515625" style="1"/>
    <col min="6405" max="6405" width="2.140625" style="1" customWidth="1"/>
    <col min="6406" max="6406" width="16.28515625" style="1"/>
    <col min="6407" max="6407" width="2.140625" style="1" customWidth="1"/>
    <col min="6408" max="6408" width="16.28515625" style="1"/>
    <col min="6409" max="6409" width="2.140625" style="1" customWidth="1"/>
    <col min="6410" max="6410" width="16.28515625" style="1"/>
    <col min="6411" max="6411" width="2.140625" style="1" customWidth="1"/>
    <col min="6412" max="6412" width="16.28515625" style="1"/>
    <col min="6413" max="6413" width="2.140625" style="1" customWidth="1"/>
    <col min="6414" max="6414" width="16.28515625" style="1"/>
    <col min="6415" max="6415" width="2.140625" style="1" customWidth="1"/>
    <col min="6416" max="6416" width="16.28515625" style="1"/>
    <col min="6417" max="6417" width="2.140625" style="1" customWidth="1"/>
    <col min="6418" max="6418" width="16.28515625" style="1"/>
    <col min="6419" max="6419" width="2.140625" style="1" customWidth="1"/>
    <col min="6420" max="6420" width="16.28515625" style="1"/>
    <col min="6421" max="6421" width="2.140625" style="1" customWidth="1"/>
    <col min="6422" max="6422" width="16.28515625" style="1"/>
    <col min="6423" max="6423" width="2.140625" style="1" customWidth="1"/>
    <col min="6424" max="6424" width="16.28515625" style="1"/>
    <col min="6425" max="6425" width="2.140625" style="1" customWidth="1"/>
    <col min="6426" max="6426" width="16.28515625" style="1"/>
    <col min="6427" max="6427" width="2.140625" style="1" customWidth="1"/>
    <col min="6428" max="6428" width="16.28515625" style="1"/>
    <col min="6429" max="6429" width="2.140625" style="1" customWidth="1"/>
    <col min="6430" max="6656" width="16.28515625" style="1"/>
    <col min="6657" max="6658" width="11.140625" style="1" customWidth="1"/>
    <col min="6659" max="6659" width="44.28515625" style="1" customWidth="1"/>
    <col min="6660" max="6660" width="16.28515625" style="1"/>
    <col min="6661" max="6661" width="2.140625" style="1" customWidth="1"/>
    <col min="6662" max="6662" width="16.28515625" style="1"/>
    <col min="6663" max="6663" width="2.140625" style="1" customWidth="1"/>
    <col min="6664" max="6664" width="16.28515625" style="1"/>
    <col min="6665" max="6665" width="2.140625" style="1" customWidth="1"/>
    <col min="6666" max="6666" width="16.28515625" style="1"/>
    <col min="6667" max="6667" width="2.140625" style="1" customWidth="1"/>
    <col min="6668" max="6668" width="16.28515625" style="1"/>
    <col min="6669" max="6669" width="2.140625" style="1" customWidth="1"/>
    <col min="6670" max="6670" width="16.28515625" style="1"/>
    <col min="6671" max="6671" width="2.140625" style="1" customWidth="1"/>
    <col min="6672" max="6672" width="16.28515625" style="1"/>
    <col min="6673" max="6673" width="2.140625" style="1" customWidth="1"/>
    <col min="6674" max="6674" width="16.28515625" style="1"/>
    <col min="6675" max="6675" width="2.140625" style="1" customWidth="1"/>
    <col min="6676" max="6676" width="16.28515625" style="1"/>
    <col min="6677" max="6677" width="2.140625" style="1" customWidth="1"/>
    <col min="6678" max="6678" width="16.28515625" style="1"/>
    <col min="6679" max="6679" width="2.140625" style="1" customWidth="1"/>
    <col min="6680" max="6680" width="16.28515625" style="1"/>
    <col min="6681" max="6681" width="2.140625" style="1" customWidth="1"/>
    <col min="6682" max="6682" width="16.28515625" style="1"/>
    <col min="6683" max="6683" width="2.140625" style="1" customWidth="1"/>
    <col min="6684" max="6684" width="16.28515625" style="1"/>
    <col min="6685" max="6685" width="2.140625" style="1" customWidth="1"/>
    <col min="6686" max="6912" width="16.28515625" style="1"/>
    <col min="6913" max="6914" width="11.140625" style="1" customWidth="1"/>
    <col min="6915" max="6915" width="44.28515625" style="1" customWidth="1"/>
    <col min="6916" max="6916" width="16.28515625" style="1"/>
    <col min="6917" max="6917" width="2.140625" style="1" customWidth="1"/>
    <col min="6918" max="6918" width="16.28515625" style="1"/>
    <col min="6919" max="6919" width="2.140625" style="1" customWidth="1"/>
    <col min="6920" max="6920" width="16.28515625" style="1"/>
    <col min="6921" max="6921" width="2.140625" style="1" customWidth="1"/>
    <col min="6922" max="6922" width="16.28515625" style="1"/>
    <col min="6923" max="6923" width="2.140625" style="1" customWidth="1"/>
    <col min="6924" max="6924" width="16.28515625" style="1"/>
    <col min="6925" max="6925" width="2.140625" style="1" customWidth="1"/>
    <col min="6926" max="6926" width="16.28515625" style="1"/>
    <col min="6927" max="6927" width="2.140625" style="1" customWidth="1"/>
    <col min="6928" max="6928" width="16.28515625" style="1"/>
    <col min="6929" max="6929" width="2.140625" style="1" customWidth="1"/>
    <col min="6930" max="6930" width="16.28515625" style="1"/>
    <col min="6931" max="6931" width="2.140625" style="1" customWidth="1"/>
    <col min="6932" max="6932" width="16.28515625" style="1"/>
    <col min="6933" max="6933" width="2.140625" style="1" customWidth="1"/>
    <col min="6934" max="6934" width="16.28515625" style="1"/>
    <col min="6935" max="6935" width="2.140625" style="1" customWidth="1"/>
    <col min="6936" max="6936" width="16.28515625" style="1"/>
    <col min="6937" max="6937" width="2.140625" style="1" customWidth="1"/>
    <col min="6938" max="6938" width="16.28515625" style="1"/>
    <col min="6939" max="6939" width="2.140625" style="1" customWidth="1"/>
    <col min="6940" max="6940" width="16.28515625" style="1"/>
    <col min="6941" max="6941" width="2.140625" style="1" customWidth="1"/>
    <col min="6942" max="7168" width="16.28515625" style="1"/>
    <col min="7169" max="7170" width="11.140625" style="1" customWidth="1"/>
    <col min="7171" max="7171" width="44.28515625" style="1" customWidth="1"/>
    <col min="7172" max="7172" width="16.28515625" style="1"/>
    <col min="7173" max="7173" width="2.140625" style="1" customWidth="1"/>
    <col min="7174" max="7174" width="16.28515625" style="1"/>
    <col min="7175" max="7175" width="2.140625" style="1" customWidth="1"/>
    <col min="7176" max="7176" width="16.28515625" style="1"/>
    <col min="7177" max="7177" width="2.140625" style="1" customWidth="1"/>
    <col min="7178" max="7178" width="16.28515625" style="1"/>
    <col min="7179" max="7179" width="2.140625" style="1" customWidth="1"/>
    <col min="7180" max="7180" width="16.28515625" style="1"/>
    <col min="7181" max="7181" width="2.140625" style="1" customWidth="1"/>
    <col min="7182" max="7182" width="16.28515625" style="1"/>
    <col min="7183" max="7183" width="2.140625" style="1" customWidth="1"/>
    <col min="7184" max="7184" width="16.28515625" style="1"/>
    <col min="7185" max="7185" width="2.140625" style="1" customWidth="1"/>
    <col min="7186" max="7186" width="16.28515625" style="1"/>
    <col min="7187" max="7187" width="2.140625" style="1" customWidth="1"/>
    <col min="7188" max="7188" width="16.28515625" style="1"/>
    <col min="7189" max="7189" width="2.140625" style="1" customWidth="1"/>
    <col min="7190" max="7190" width="16.28515625" style="1"/>
    <col min="7191" max="7191" width="2.140625" style="1" customWidth="1"/>
    <col min="7192" max="7192" width="16.28515625" style="1"/>
    <col min="7193" max="7193" width="2.140625" style="1" customWidth="1"/>
    <col min="7194" max="7194" width="16.28515625" style="1"/>
    <col min="7195" max="7195" width="2.140625" style="1" customWidth="1"/>
    <col min="7196" max="7196" width="16.28515625" style="1"/>
    <col min="7197" max="7197" width="2.140625" style="1" customWidth="1"/>
    <col min="7198" max="7424" width="16.28515625" style="1"/>
    <col min="7425" max="7426" width="11.140625" style="1" customWidth="1"/>
    <col min="7427" max="7427" width="44.28515625" style="1" customWidth="1"/>
    <col min="7428" max="7428" width="16.28515625" style="1"/>
    <col min="7429" max="7429" width="2.140625" style="1" customWidth="1"/>
    <col min="7430" max="7430" width="16.28515625" style="1"/>
    <col min="7431" max="7431" width="2.140625" style="1" customWidth="1"/>
    <col min="7432" max="7432" width="16.28515625" style="1"/>
    <col min="7433" max="7433" width="2.140625" style="1" customWidth="1"/>
    <col min="7434" max="7434" width="16.28515625" style="1"/>
    <col min="7435" max="7435" width="2.140625" style="1" customWidth="1"/>
    <col min="7436" max="7436" width="16.28515625" style="1"/>
    <col min="7437" max="7437" width="2.140625" style="1" customWidth="1"/>
    <col min="7438" max="7438" width="16.28515625" style="1"/>
    <col min="7439" max="7439" width="2.140625" style="1" customWidth="1"/>
    <col min="7440" max="7440" width="16.28515625" style="1"/>
    <col min="7441" max="7441" width="2.140625" style="1" customWidth="1"/>
    <col min="7442" max="7442" width="16.28515625" style="1"/>
    <col min="7443" max="7443" width="2.140625" style="1" customWidth="1"/>
    <col min="7444" max="7444" width="16.28515625" style="1"/>
    <col min="7445" max="7445" width="2.140625" style="1" customWidth="1"/>
    <col min="7446" max="7446" width="16.28515625" style="1"/>
    <col min="7447" max="7447" width="2.140625" style="1" customWidth="1"/>
    <col min="7448" max="7448" width="16.28515625" style="1"/>
    <col min="7449" max="7449" width="2.140625" style="1" customWidth="1"/>
    <col min="7450" max="7450" width="16.28515625" style="1"/>
    <col min="7451" max="7451" width="2.140625" style="1" customWidth="1"/>
    <col min="7452" max="7452" width="16.28515625" style="1"/>
    <col min="7453" max="7453" width="2.140625" style="1" customWidth="1"/>
    <col min="7454" max="7680" width="16.28515625" style="1"/>
    <col min="7681" max="7682" width="11.140625" style="1" customWidth="1"/>
    <col min="7683" max="7683" width="44.28515625" style="1" customWidth="1"/>
    <col min="7684" max="7684" width="16.28515625" style="1"/>
    <col min="7685" max="7685" width="2.140625" style="1" customWidth="1"/>
    <col min="7686" max="7686" width="16.28515625" style="1"/>
    <col min="7687" max="7687" width="2.140625" style="1" customWidth="1"/>
    <col min="7688" max="7688" width="16.28515625" style="1"/>
    <col min="7689" max="7689" width="2.140625" style="1" customWidth="1"/>
    <col min="7690" max="7690" width="16.28515625" style="1"/>
    <col min="7691" max="7691" width="2.140625" style="1" customWidth="1"/>
    <col min="7692" max="7692" width="16.28515625" style="1"/>
    <col min="7693" max="7693" width="2.140625" style="1" customWidth="1"/>
    <col min="7694" max="7694" width="16.28515625" style="1"/>
    <col min="7695" max="7695" width="2.140625" style="1" customWidth="1"/>
    <col min="7696" max="7696" width="16.28515625" style="1"/>
    <col min="7697" max="7697" width="2.140625" style="1" customWidth="1"/>
    <col min="7698" max="7698" width="16.28515625" style="1"/>
    <col min="7699" max="7699" width="2.140625" style="1" customWidth="1"/>
    <col min="7700" max="7700" width="16.28515625" style="1"/>
    <col min="7701" max="7701" width="2.140625" style="1" customWidth="1"/>
    <col min="7702" max="7702" width="16.28515625" style="1"/>
    <col min="7703" max="7703" width="2.140625" style="1" customWidth="1"/>
    <col min="7704" max="7704" width="16.28515625" style="1"/>
    <col min="7705" max="7705" width="2.140625" style="1" customWidth="1"/>
    <col min="7706" max="7706" width="16.28515625" style="1"/>
    <col min="7707" max="7707" width="2.140625" style="1" customWidth="1"/>
    <col min="7708" max="7708" width="16.28515625" style="1"/>
    <col min="7709" max="7709" width="2.140625" style="1" customWidth="1"/>
    <col min="7710" max="7936" width="16.28515625" style="1"/>
    <col min="7937" max="7938" width="11.140625" style="1" customWidth="1"/>
    <col min="7939" max="7939" width="44.28515625" style="1" customWidth="1"/>
    <col min="7940" max="7940" width="16.28515625" style="1"/>
    <col min="7941" max="7941" width="2.140625" style="1" customWidth="1"/>
    <col min="7942" max="7942" width="16.28515625" style="1"/>
    <col min="7943" max="7943" width="2.140625" style="1" customWidth="1"/>
    <col min="7944" max="7944" width="16.28515625" style="1"/>
    <col min="7945" max="7945" width="2.140625" style="1" customWidth="1"/>
    <col min="7946" max="7946" width="16.28515625" style="1"/>
    <col min="7947" max="7947" width="2.140625" style="1" customWidth="1"/>
    <col min="7948" max="7948" width="16.28515625" style="1"/>
    <col min="7949" max="7949" width="2.140625" style="1" customWidth="1"/>
    <col min="7950" max="7950" width="16.28515625" style="1"/>
    <col min="7951" max="7951" width="2.140625" style="1" customWidth="1"/>
    <col min="7952" max="7952" width="16.28515625" style="1"/>
    <col min="7953" max="7953" width="2.140625" style="1" customWidth="1"/>
    <col min="7954" max="7954" width="16.28515625" style="1"/>
    <col min="7955" max="7955" width="2.140625" style="1" customWidth="1"/>
    <col min="7956" max="7956" width="16.28515625" style="1"/>
    <col min="7957" max="7957" width="2.140625" style="1" customWidth="1"/>
    <col min="7958" max="7958" width="16.28515625" style="1"/>
    <col min="7959" max="7959" width="2.140625" style="1" customWidth="1"/>
    <col min="7960" max="7960" width="16.28515625" style="1"/>
    <col min="7961" max="7961" width="2.140625" style="1" customWidth="1"/>
    <col min="7962" max="7962" width="16.28515625" style="1"/>
    <col min="7963" max="7963" width="2.140625" style="1" customWidth="1"/>
    <col min="7964" max="7964" width="16.28515625" style="1"/>
    <col min="7965" max="7965" width="2.140625" style="1" customWidth="1"/>
    <col min="7966" max="8192" width="16.28515625" style="1"/>
    <col min="8193" max="8194" width="11.140625" style="1" customWidth="1"/>
    <col min="8195" max="8195" width="44.28515625" style="1" customWidth="1"/>
    <col min="8196" max="8196" width="16.28515625" style="1"/>
    <col min="8197" max="8197" width="2.140625" style="1" customWidth="1"/>
    <col min="8198" max="8198" width="16.28515625" style="1"/>
    <col min="8199" max="8199" width="2.140625" style="1" customWidth="1"/>
    <col min="8200" max="8200" width="16.28515625" style="1"/>
    <col min="8201" max="8201" width="2.140625" style="1" customWidth="1"/>
    <col min="8202" max="8202" width="16.28515625" style="1"/>
    <col min="8203" max="8203" width="2.140625" style="1" customWidth="1"/>
    <col min="8204" max="8204" width="16.28515625" style="1"/>
    <col min="8205" max="8205" width="2.140625" style="1" customWidth="1"/>
    <col min="8206" max="8206" width="16.28515625" style="1"/>
    <col min="8207" max="8207" width="2.140625" style="1" customWidth="1"/>
    <col min="8208" max="8208" width="16.28515625" style="1"/>
    <col min="8209" max="8209" width="2.140625" style="1" customWidth="1"/>
    <col min="8210" max="8210" width="16.28515625" style="1"/>
    <col min="8211" max="8211" width="2.140625" style="1" customWidth="1"/>
    <col min="8212" max="8212" width="16.28515625" style="1"/>
    <col min="8213" max="8213" width="2.140625" style="1" customWidth="1"/>
    <col min="8214" max="8214" width="16.28515625" style="1"/>
    <col min="8215" max="8215" width="2.140625" style="1" customWidth="1"/>
    <col min="8216" max="8216" width="16.28515625" style="1"/>
    <col min="8217" max="8217" width="2.140625" style="1" customWidth="1"/>
    <col min="8218" max="8218" width="16.28515625" style="1"/>
    <col min="8219" max="8219" width="2.140625" style="1" customWidth="1"/>
    <col min="8220" max="8220" width="16.28515625" style="1"/>
    <col min="8221" max="8221" width="2.140625" style="1" customWidth="1"/>
    <col min="8222" max="8448" width="16.28515625" style="1"/>
    <col min="8449" max="8450" width="11.140625" style="1" customWidth="1"/>
    <col min="8451" max="8451" width="44.28515625" style="1" customWidth="1"/>
    <col min="8452" max="8452" width="16.28515625" style="1"/>
    <col min="8453" max="8453" width="2.140625" style="1" customWidth="1"/>
    <col min="8454" max="8454" width="16.28515625" style="1"/>
    <col min="8455" max="8455" width="2.140625" style="1" customWidth="1"/>
    <col min="8456" max="8456" width="16.28515625" style="1"/>
    <col min="8457" max="8457" width="2.140625" style="1" customWidth="1"/>
    <col min="8458" max="8458" width="16.28515625" style="1"/>
    <col min="8459" max="8459" width="2.140625" style="1" customWidth="1"/>
    <col min="8460" max="8460" width="16.28515625" style="1"/>
    <col min="8461" max="8461" width="2.140625" style="1" customWidth="1"/>
    <col min="8462" max="8462" width="16.28515625" style="1"/>
    <col min="8463" max="8463" width="2.140625" style="1" customWidth="1"/>
    <col min="8464" max="8464" width="16.28515625" style="1"/>
    <col min="8465" max="8465" width="2.140625" style="1" customWidth="1"/>
    <col min="8466" max="8466" width="16.28515625" style="1"/>
    <col min="8467" max="8467" width="2.140625" style="1" customWidth="1"/>
    <col min="8468" max="8468" width="16.28515625" style="1"/>
    <col min="8469" max="8469" width="2.140625" style="1" customWidth="1"/>
    <col min="8470" max="8470" width="16.28515625" style="1"/>
    <col min="8471" max="8471" width="2.140625" style="1" customWidth="1"/>
    <col min="8472" max="8472" width="16.28515625" style="1"/>
    <col min="8473" max="8473" width="2.140625" style="1" customWidth="1"/>
    <col min="8474" max="8474" width="16.28515625" style="1"/>
    <col min="8475" max="8475" width="2.140625" style="1" customWidth="1"/>
    <col min="8476" max="8476" width="16.28515625" style="1"/>
    <col min="8477" max="8477" width="2.140625" style="1" customWidth="1"/>
    <col min="8478" max="8704" width="16.28515625" style="1"/>
    <col min="8705" max="8706" width="11.140625" style="1" customWidth="1"/>
    <col min="8707" max="8707" width="44.28515625" style="1" customWidth="1"/>
    <col min="8708" max="8708" width="16.28515625" style="1"/>
    <col min="8709" max="8709" width="2.140625" style="1" customWidth="1"/>
    <col min="8710" max="8710" width="16.28515625" style="1"/>
    <col min="8711" max="8711" width="2.140625" style="1" customWidth="1"/>
    <col min="8712" max="8712" width="16.28515625" style="1"/>
    <col min="8713" max="8713" width="2.140625" style="1" customWidth="1"/>
    <col min="8714" max="8714" width="16.28515625" style="1"/>
    <col min="8715" max="8715" width="2.140625" style="1" customWidth="1"/>
    <col min="8716" max="8716" width="16.28515625" style="1"/>
    <col min="8717" max="8717" width="2.140625" style="1" customWidth="1"/>
    <col min="8718" max="8718" width="16.28515625" style="1"/>
    <col min="8719" max="8719" width="2.140625" style="1" customWidth="1"/>
    <col min="8720" max="8720" width="16.28515625" style="1"/>
    <col min="8721" max="8721" width="2.140625" style="1" customWidth="1"/>
    <col min="8722" max="8722" width="16.28515625" style="1"/>
    <col min="8723" max="8723" width="2.140625" style="1" customWidth="1"/>
    <col min="8724" max="8724" width="16.28515625" style="1"/>
    <col min="8725" max="8725" width="2.140625" style="1" customWidth="1"/>
    <col min="8726" max="8726" width="16.28515625" style="1"/>
    <col min="8727" max="8727" width="2.140625" style="1" customWidth="1"/>
    <col min="8728" max="8728" width="16.28515625" style="1"/>
    <col min="8729" max="8729" width="2.140625" style="1" customWidth="1"/>
    <col min="8730" max="8730" width="16.28515625" style="1"/>
    <col min="8731" max="8731" width="2.140625" style="1" customWidth="1"/>
    <col min="8732" max="8732" width="16.28515625" style="1"/>
    <col min="8733" max="8733" width="2.140625" style="1" customWidth="1"/>
    <col min="8734" max="8960" width="16.28515625" style="1"/>
    <col min="8961" max="8962" width="11.140625" style="1" customWidth="1"/>
    <col min="8963" max="8963" width="44.28515625" style="1" customWidth="1"/>
    <col min="8964" max="8964" width="16.28515625" style="1"/>
    <col min="8965" max="8965" width="2.140625" style="1" customWidth="1"/>
    <col min="8966" max="8966" width="16.28515625" style="1"/>
    <col min="8967" max="8967" width="2.140625" style="1" customWidth="1"/>
    <col min="8968" max="8968" width="16.28515625" style="1"/>
    <col min="8969" max="8969" width="2.140625" style="1" customWidth="1"/>
    <col min="8970" max="8970" width="16.28515625" style="1"/>
    <col min="8971" max="8971" width="2.140625" style="1" customWidth="1"/>
    <col min="8972" max="8972" width="16.28515625" style="1"/>
    <col min="8973" max="8973" width="2.140625" style="1" customWidth="1"/>
    <col min="8974" max="8974" width="16.28515625" style="1"/>
    <col min="8975" max="8975" width="2.140625" style="1" customWidth="1"/>
    <col min="8976" max="8976" width="16.28515625" style="1"/>
    <col min="8977" max="8977" width="2.140625" style="1" customWidth="1"/>
    <col min="8978" max="8978" width="16.28515625" style="1"/>
    <col min="8979" max="8979" width="2.140625" style="1" customWidth="1"/>
    <col min="8980" max="8980" width="16.28515625" style="1"/>
    <col min="8981" max="8981" width="2.140625" style="1" customWidth="1"/>
    <col min="8982" max="8982" width="16.28515625" style="1"/>
    <col min="8983" max="8983" width="2.140625" style="1" customWidth="1"/>
    <col min="8984" max="8984" width="16.28515625" style="1"/>
    <col min="8985" max="8985" width="2.140625" style="1" customWidth="1"/>
    <col min="8986" max="8986" width="16.28515625" style="1"/>
    <col min="8987" max="8987" width="2.140625" style="1" customWidth="1"/>
    <col min="8988" max="8988" width="16.28515625" style="1"/>
    <col min="8989" max="8989" width="2.140625" style="1" customWidth="1"/>
    <col min="8990" max="9216" width="16.28515625" style="1"/>
    <col min="9217" max="9218" width="11.140625" style="1" customWidth="1"/>
    <col min="9219" max="9219" width="44.28515625" style="1" customWidth="1"/>
    <col min="9220" max="9220" width="16.28515625" style="1"/>
    <col min="9221" max="9221" width="2.140625" style="1" customWidth="1"/>
    <col min="9222" max="9222" width="16.28515625" style="1"/>
    <col min="9223" max="9223" width="2.140625" style="1" customWidth="1"/>
    <col min="9224" max="9224" width="16.28515625" style="1"/>
    <col min="9225" max="9225" width="2.140625" style="1" customWidth="1"/>
    <col min="9226" max="9226" width="16.28515625" style="1"/>
    <col min="9227" max="9227" width="2.140625" style="1" customWidth="1"/>
    <col min="9228" max="9228" width="16.28515625" style="1"/>
    <col min="9229" max="9229" width="2.140625" style="1" customWidth="1"/>
    <col min="9230" max="9230" width="16.28515625" style="1"/>
    <col min="9231" max="9231" width="2.140625" style="1" customWidth="1"/>
    <col min="9232" max="9232" width="16.28515625" style="1"/>
    <col min="9233" max="9233" width="2.140625" style="1" customWidth="1"/>
    <col min="9234" max="9234" width="16.28515625" style="1"/>
    <col min="9235" max="9235" width="2.140625" style="1" customWidth="1"/>
    <col min="9236" max="9236" width="16.28515625" style="1"/>
    <col min="9237" max="9237" width="2.140625" style="1" customWidth="1"/>
    <col min="9238" max="9238" width="16.28515625" style="1"/>
    <col min="9239" max="9239" width="2.140625" style="1" customWidth="1"/>
    <col min="9240" max="9240" width="16.28515625" style="1"/>
    <col min="9241" max="9241" width="2.140625" style="1" customWidth="1"/>
    <col min="9242" max="9242" width="16.28515625" style="1"/>
    <col min="9243" max="9243" width="2.140625" style="1" customWidth="1"/>
    <col min="9244" max="9244" width="16.28515625" style="1"/>
    <col min="9245" max="9245" width="2.140625" style="1" customWidth="1"/>
    <col min="9246" max="9472" width="16.28515625" style="1"/>
    <col min="9473" max="9474" width="11.140625" style="1" customWidth="1"/>
    <col min="9475" max="9475" width="44.28515625" style="1" customWidth="1"/>
    <col min="9476" max="9476" width="16.28515625" style="1"/>
    <col min="9477" max="9477" width="2.140625" style="1" customWidth="1"/>
    <col min="9478" max="9478" width="16.28515625" style="1"/>
    <col min="9479" max="9479" width="2.140625" style="1" customWidth="1"/>
    <col min="9480" max="9480" width="16.28515625" style="1"/>
    <col min="9481" max="9481" width="2.140625" style="1" customWidth="1"/>
    <col min="9482" max="9482" width="16.28515625" style="1"/>
    <col min="9483" max="9483" width="2.140625" style="1" customWidth="1"/>
    <col min="9484" max="9484" width="16.28515625" style="1"/>
    <col min="9485" max="9485" width="2.140625" style="1" customWidth="1"/>
    <col min="9486" max="9486" width="16.28515625" style="1"/>
    <col min="9487" max="9487" width="2.140625" style="1" customWidth="1"/>
    <col min="9488" max="9488" width="16.28515625" style="1"/>
    <col min="9489" max="9489" width="2.140625" style="1" customWidth="1"/>
    <col min="9490" max="9490" width="16.28515625" style="1"/>
    <col min="9491" max="9491" width="2.140625" style="1" customWidth="1"/>
    <col min="9492" max="9492" width="16.28515625" style="1"/>
    <col min="9493" max="9493" width="2.140625" style="1" customWidth="1"/>
    <col min="9494" max="9494" width="16.28515625" style="1"/>
    <col min="9495" max="9495" width="2.140625" style="1" customWidth="1"/>
    <col min="9496" max="9496" width="16.28515625" style="1"/>
    <col min="9497" max="9497" width="2.140625" style="1" customWidth="1"/>
    <col min="9498" max="9498" width="16.28515625" style="1"/>
    <col min="9499" max="9499" width="2.140625" style="1" customWidth="1"/>
    <col min="9500" max="9500" width="16.28515625" style="1"/>
    <col min="9501" max="9501" width="2.140625" style="1" customWidth="1"/>
    <col min="9502" max="9728" width="16.28515625" style="1"/>
    <col min="9729" max="9730" width="11.140625" style="1" customWidth="1"/>
    <col min="9731" max="9731" width="44.28515625" style="1" customWidth="1"/>
    <col min="9732" max="9732" width="16.28515625" style="1"/>
    <col min="9733" max="9733" width="2.140625" style="1" customWidth="1"/>
    <col min="9734" max="9734" width="16.28515625" style="1"/>
    <col min="9735" max="9735" width="2.140625" style="1" customWidth="1"/>
    <col min="9736" max="9736" width="16.28515625" style="1"/>
    <col min="9737" max="9737" width="2.140625" style="1" customWidth="1"/>
    <col min="9738" max="9738" width="16.28515625" style="1"/>
    <col min="9739" max="9739" width="2.140625" style="1" customWidth="1"/>
    <col min="9740" max="9740" width="16.28515625" style="1"/>
    <col min="9741" max="9741" width="2.140625" style="1" customWidth="1"/>
    <col min="9742" max="9742" width="16.28515625" style="1"/>
    <col min="9743" max="9743" width="2.140625" style="1" customWidth="1"/>
    <col min="9744" max="9744" width="16.28515625" style="1"/>
    <col min="9745" max="9745" width="2.140625" style="1" customWidth="1"/>
    <col min="9746" max="9746" width="16.28515625" style="1"/>
    <col min="9747" max="9747" width="2.140625" style="1" customWidth="1"/>
    <col min="9748" max="9748" width="16.28515625" style="1"/>
    <col min="9749" max="9749" width="2.140625" style="1" customWidth="1"/>
    <col min="9750" max="9750" width="16.28515625" style="1"/>
    <col min="9751" max="9751" width="2.140625" style="1" customWidth="1"/>
    <col min="9752" max="9752" width="16.28515625" style="1"/>
    <col min="9753" max="9753" width="2.140625" style="1" customWidth="1"/>
    <col min="9754" max="9754" width="16.28515625" style="1"/>
    <col min="9755" max="9755" width="2.140625" style="1" customWidth="1"/>
    <col min="9756" max="9756" width="16.28515625" style="1"/>
    <col min="9757" max="9757" width="2.140625" style="1" customWidth="1"/>
    <col min="9758" max="9984" width="16.28515625" style="1"/>
    <col min="9985" max="9986" width="11.140625" style="1" customWidth="1"/>
    <col min="9987" max="9987" width="44.28515625" style="1" customWidth="1"/>
    <col min="9988" max="9988" width="16.28515625" style="1"/>
    <col min="9989" max="9989" width="2.140625" style="1" customWidth="1"/>
    <col min="9990" max="9990" width="16.28515625" style="1"/>
    <col min="9991" max="9991" width="2.140625" style="1" customWidth="1"/>
    <col min="9992" max="9992" width="16.28515625" style="1"/>
    <col min="9993" max="9993" width="2.140625" style="1" customWidth="1"/>
    <col min="9994" max="9994" width="16.28515625" style="1"/>
    <col min="9995" max="9995" width="2.140625" style="1" customWidth="1"/>
    <col min="9996" max="9996" width="16.28515625" style="1"/>
    <col min="9997" max="9997" width="2.140625" style="1" customWidth="1"/>
    <col min="9998" max="9998" width="16.28515625" style="1"/>
    <col min="9999" max="9999" width="2.140625" style="1" customWidth="1"/>
    <col min="10000" max="10000" width="16.28515625" style="1"/>
    <col min="10001" max="10001" width="2.140625" style="1" customWidth="1"/>
    <col min="10002" max="10002" width="16.28515625" style="1"/>
    <col min="10003" max="10003" width="2.140625" style="1" customWidth="1"/>
    <col min="10004" max="10004" width="16.28515625" style="1"/>
    <col min="10005" max="10005" width="2.140625" style="1" customWidth="1"/>
    <col min="10006" max="10006" width="16.28515625" style="1"/>
    <col min="10007" max="10007" width="2.140625" style="1" customWidth="1"/>
    <col min="10008" max="10008" width="16.28515625" style="1"/>
    <col min="10009" max="10009" width="2.140625" style="1" customWidth="1"/>
    <col min="10010" max="10010" width="16.28515625" style="1"/>
    <col min="10011" max="10011" width="2.140625" style="1" customWidth="1"/>
    <col min="10012" max="10012" width="16.28515625" style="1"/>
    <col min="10013" max="10013" width="2.140625" style="1" customWidth="1"/>
    <col min="10014" max="10240" width="16.28515625" style="1"/>
    <col min="10241" max="10242" width="11.140625" style="1" customWidth="1"/>
    <col min="10243" max="10243" width="44.28515625" style="1" customWidth="1"/>
    <col min="10244" max="10244" width="16.28515625" style="1"/>
    <col min="10245" max="10245" width="2.140625" style="1" customWidth="1"/>
    <col min="10246" max="10246" width="16.28515625" style="1"/>
    <col min="10247" max="10247" width="2.140625" style="1" customWidth="1"/>
    <col min="10248" max="10248" width="16.28515625" style="1"/>
    <col min="10249" max="10249" width="2.140625" style="1" customWidth="1"/>
    <col min="10250" max="10250" width="16.28515625" style="1"/>
    <col min="10251" max="10251" width="2.140625" style="1" customWidth="1"/>
    <col min="10252" max="10252" width="16.28515625" style="1"/>
    <col min="10253" max="10253" width="2.140625" style="1" customWidth="1"/>
    <col min="10254" max="10254" width="16.28515625" style="1"/>
    <col min="10255" max="10255" width="2.140625" style="1" customWidth="1"/>
    <col min="10256" max="10256" width="16.28515625" style="1"/>
    <col min="10257" max="10257" width="2.140625" style="1" customWidth="1"/>
    <col min="10258" max="10258" width="16.28515625" style="1"/>
    <col min="10259" max="10259" width="2.140625" style="1" customWidth="1"/>
    <col min="10260" max="10260" width="16.28515625" style="1"/>
    <col min="10261" max="10261" width="2.140625" style="1" customWidth="1"/>
    <col min="10262" max="10262" width="16.28515625" style="1"/>
    <col min="10263" max="10263" width="2.140625" style="1" customWidth="1"/>
    <col min="10264" max="10264" width="16.28515625" style="1"/>
    <col min="10265" max="10265" width="2.140625" style="1" customWidth="1"/>
    <col min="10266" max="10266" width="16.28515625" style="1"/>
    <col min="10267" max="10267" width="2.140625" style="1" customWidth="1"/>
    <col min="10268" max="10268" width="16.28515625" style="1"/>
    <col min="10269" max="10269" width="2.140625" style="1" customWidth="1"/>
    <col min="10270" max="10496" width="16.28515625" style="1"/>
    <col min="10497" max="10498" width="11.140625" style="1" customWidth="1"/>
    <col min="10499" max="10499" width="44.28515625" style="1" customWidth="1"/>
    <col min="10500" max="10500" width="16.28515625" style="1"/>
    <col min="10501" max="10501" width="2.140625" style="1" customWidth="1"/>
    <col min="10502" max="10502" width="16.28515625" style="1"/>
    <col min="10503" max="10503" width="2.140625" style="1" customWidth="1"/>
    <col min="10504" max="10504" width="16.28515625" style="1"/>
    <col min="10505" max="10505" width="2.140625" style="1" customWidth="1"/>
    <col min="10506" max="10506" width="16.28515625" style="1"/>
    <col min="10507" max="10507" width="2.140625" style="1" customWidth="1"/>
    <col min="10508" max="10508" width="16.28515625" style="1"/>
    <col min="10509" max="10509" width="2.140625" style="1" customWidth="1"/>
    <col min="10510" max="10510" width="16.28515625" style="1"/>
    <col min="10511" max="10511" width="2.140625" style="1" customWidth="1"/>
    <col min="10512" max="10512" width="16.28515625" style="1"/>
    <col min="10513" max="10513" width="2.140625" style="1" customWidth="1"/>
    <col min="10514" max="10514" width="16.28515625" style="1"/>
    <col min="10515" max="10515" width="2.140625" style="1" customWidth="1"/>
    <col min="10516" max="10516" width="16.28515625" style="1"/>
    <col min="10517" max="10517" width="2.140625" style="1" customWidth="1"/>
    <col min="10518" max="10518" width="16.28515625" style="1"/>
    <col min="10519" max="10519" width="2.140625" style="1" customWidth="1"/>
    <col min="10520" max="10520" width="16.28515625" style="1"/>
    <col min="10521" max="10521" width="2.140625" style="1" customWidth="1"/>
    <col min="10522" max="10522" width="16.28515625" style="1"/>
    <col min="10523" max="10523" width="2.140625" style="1" customWidth="1"/>
    <col min="10524" max="10524" width="16.28515625" style="1"/>
    <col min="10525" max="10525" width="2.140625" style="1" customWidth="1"/>
    <col min="10526" max="10752" width="16.28515625" style="1"/>
    <col min="10753" max="10754" width="11.140625" style="1" customWidth="1"/>
    <col min="10755" max="10755" width="44.28515625" style="1" customWidth="1"/>
    <col min="10756" max="10756" width="16.28515625" style="1"/>
    <col min="10757" max="10757" width="2.140625" style="1" customWidth="1"/>
    <col min="10758" max="10758" width="16.28515625" style="1"/>
    <col min="10759" max="10759" width="2.140625" style="1" customWidth="1"/>
    <col min="10760" max="10760" width="16.28515625" style="1"/>
    <col min="10761" max="10761" width="2.140625" style="1" customWidth="1"/>
    <col min="10762" max="10762" width="16.28515625" style="1"/>
    <col min="10763" max="10763" width="2.140625" style="1" customWidth="1"/>
    <col min="10764" max="10764" width="16.28515625" style="1"/>
    <col min="10765" max="10765" width="2.140625" style="1" customWidth="1"/>
    <col min="10766" max="10766" width="16.28515625" style="1"/>
    <col min="10767" max="10767" width="2.140625" style="1" customWidth="1"/>
    <col min="10768" max="10768" width="16.28515625" style="1"/>
    <col min="10769" max="10769" width="2.140625" style="1" customWidth="1"/>
    <col min="10770" max="10770" width="16.28515625" style="1"/>
    <col min="10771" max="10771" width="2.140625" style="1" customWidth="1"/>
    <col min="10772" max="10772" width="16.28515625" style="1"/>
    <col min="10773" max="10773" width="2.140625" style="1" customWidth="1"/>
    <col min="10774" max="10774" width="16.28515625" style="1"/>
    <col min="10775" max="10775" width="2.140625" style="1" customWidth="1"/>
    <col min="10776" max="10776" width="16.28515625" style="1"/>
    <col min="10777" max="10777" width="2.140625" style="1" customWidth="1"/>
    <col min="10778" max="10778" width="16.28515625" style="1"/>
    <col min="10779" max="10779" width="2.140625" style="1" customWidth="1"/>
    <col min="10780" max="10780" width="16.28515625" style="1"/>
    <col min="10781" max="10781" width="2.140625" style="1" customWidth="1"/>
    <col min="10782" max="11008" width="16.28515625" style="1"/>
    <col min="11009" max="11010" width="11.140625" style="1" customWidth="1"/>
    <col min="11011" max="11011" width="44.28515625" style="1" customWidth="1"/>
    <col min="11012" max="11012" width="16.28515625" style="1"/>
    <col min="11013" max="11013" width="2.140625" style="1" customWidth="1"/>
    <col min="11014" max="11014" width="16.28515625" style="1"/>
    <col min="11015" max="11015" width="2.140625" style="1" customWidth="1"/>
    <col min="11016" max="11016" width="16.28515625" style="1"/>
    <col min="11017" max="11017" width="2.140625" style="1" customWidth="1"/>
    <col min="11018" max="11018" width="16.28515625" style="1"/>
    <col min="11019" max="11019" width="2.140625" style="1" customWidth="1"/>
    <col min="11020" max="11020" width="16.28515625" style="1"/>
    <col min="11021" max="11021" width="2.140625" style="1" customWidth="1"/>
    <col min="11022" max="11022" width="16.28515625" style="1"/>
    <col min="11023" max="11023" width="2.140625" style="1" customWidth="1"/>
    <col min="11024" max="11024" width="16.28515625" style="1"/>
    <col min="11025" max="11025" width="2.140625" style="1" customWidth="1"/>
    <col min="11026" max="11026" width="16.28515625" style="1"/>
    <col min="11027" max="11027" width="2.140625" style="1" customWidth="1"/>
    <col min="11028" max="11028" width="16.28515625" style="1"/>
    <col min="11029" max="11029" width="2.140625" style="1" customWidth="1"/>
    <col min="11030" max="11030" width="16.28515625" style="1"/>
    <col min="11031" max="11031" width="2.140625" style="1" customWidth="1"/>
    <col min="11032" max="11032" width="16.28515625" style="1"/>
    <col min="11033" max="11033" width="2.140625" style="1" customWidth="1"/>
    <col min="11034" max="11034" width="16.28515625" style="1"/>
    <col min="11035" max="11035" width="2.140625" style="1" customWidth="1"/>
    <col min="11036" max="11036" width="16.28515625" style="1"/>
    <col min="11037" max="11037" width="2.140625" style="1" customWidth="1"/>
    <col min="11038" max="11264" width="16.28515625" style="1"/>
    <col min="11265" max="11266" width="11.140625" style="1" customWidth="1"/>
    <col min="11267" max="11267" width="44.28515625" style="1" customWidth="1"/>
    <col min="11268" max="11268" width="16.28515625" style="1"/>
    <col min="11269" max="11269" width="2.140625" style="1" customWidth="1"/>
    <col min="11270" max="11270" width="16.28515625" style="1"/>
    <col min="11271" max="11271" width="2.140625" style="1" customWidth="1"/>
    <col min="11272" max="11272" width="16.28515625" style="1"/>
    <col min="11273" max="11273" width="2.140625" style="1" customWidth="1"/>
    <col min="11274" max="11274" width="16.28515625" style="1"/>
    <col min="11275" max="11275" width="2.140625" style="1" customWidth="1"/>
    <col min="11276" max="11276" width="16.28515625" style="1"/>
    <col min="11277" max="11277" width="2.140625" style="1" customWidth="1"/>
    <col min="11278" max="11278" width="16.28515625" style="1"/>
    <col min="11279" max="11279" width="2.140625" style="1" customWidth="1"/>
    <col min="11280" max="11280" width="16.28515625" style="1"/>
    <col min="11281" max="11281" width="2.140625" style="1" customWidth="1"/>
    <col min="11282" max="11282" width="16.28515625" style="1"/>
    <col min="11283" max="11283" width="2.140625" style="1" customWidth="1"/>
    <col min="11284" max="11284" width="16.28515625" style="1"/>
    <col min="11285" max="11285" width="2.140625" style="1" customWidth="1"/>
    <col min="11286" max="11286" width="16.28515625" style="1"/>
    <col min="11287" max="11287" width="2.140625" style="1" customWidth="1"/>
    <col min="11288" max="11288" width="16.28515625" style="1"/>
    <col min="11289" max="11289" width="2.140625" style="1" customWidth="1"/>
    <col min="11290" max="11290" width="16.28515625" style="1"/>
    <col min="11291" max="11291" width="2.140625" style="1" customWidth="1"/>
    <col min="11292" max="11292" width="16.28515625" style="1"/>
    <col min="11293" max="11293" width="2.140625" style="1" customWidth="1"/>
    <col min="11294" max="11520" width="16.28515625" style="1"/>
    <col min="11521" max="11522" width="11.140625" style="1" customWidth="1"/>
    <col min="11523" max="11523" width="44.28515625" style="1" customWidth="1"/>
    <col min="11524" max="11524" width="16.28515625" style="1"/>
    <col min="11525" max="11525" width="2.140625" style="1" customWidth="1"/>
    <col min="11526" max="11526" width="16.28515625" style="1"/>
    <col min="11527" max="11527" width="2.140625" style="1" customWidth="1"/>
    <col min="11528" max="11528" width="16.28515625" style="1"/>
    <col min="11529" max="11529" width="2.140625" style="1" customWidth="1"/>
    <col min="11530" max="11530" width="16.28515625" style="1"/>
    <col min="11531" max="11531" width="2.140625" style="1" customWidth="1"/>
    <col min="11532" max="11532" width="16.28515625" style="1"/>
    <col min="11533" max="11533" width="2.140625" style="1" customWidth="1"/>
    <col min="11534" max="11534" width="16.28515625" style="1"/>
    <col min="11535" max="11535" width="2.140625" style="1" customWidth="1"/>
    <col min="11536" max="11536" width="16.28515625" style="1"/>
    <col min="11537" max="11537" width="2.140625" style="1" customWidth="1"/>
    <col min="11538" max="11538" width="16.28515625" style="1"/>
    <col min="11539" max="11539" width="2.140625" style="1" customWidth="1"/>
    <col min="11540" max="11540" width="16.28515625" style="1"/>
    <col min="11541" max="11541" width="2.140625" style="1" customWidth="1"/>
    <col min="11542" max="11542" width="16.28515625" style="1"/>
    <col min="11543" max="11543" width="2.140625" style="1" customWidth="1"/>
    <col min="11544" max="11544" width="16.28515625" style="1"/>
    <col min="11545" max="11545" width="2.140625" style="1" customWidth="1"/>
    <col min="11546" max="11546" width="16.28515625" style="1"/>
    <col min="11547" max="11547" width="2.140625" style="1" customWidth="1"/>
    <col min="11548" max="11548" width="16.28515625" style="1"/>
    <col min="11549" max="11549" width="2.140625" style="1" customWidth="1"/>
    <col min="11550" max="11776" width="16.28515625" style="1"/>
    <col min="11777" max="11778" width="11.140625" style="1" customWidth="1"/>
    <col min="11779" max="11779" width="44.28515625" style="1" customWidth="1"/>
    <col min="11780" max="11780" width="16.28515625" style="1"/>
    <col min="11781" max="11781" width="2.140625" style="1" customWidth="1"/>
    <col min="11782" max="11782" width="16.28515625" style="1"/>
    <col min="11783" max="11783" width="2.140625" style="1" customWidth="1"/>
    <col min="11784" max="11784" width="16.28515625" style="1"/>
    <col min="11785" max="11785" width="2.140625" style="1" customWidth="1"/>
    <col min="11786" max="11786" width="16.28515625" style="1"/>
    <col min="11787" max="11787" width="2.140625" style="1" customWidth="1"/>
    <col min="11788" max="11788" width="16.28515625" style="1"/>
    <col min="11789" max="11789" width="2.140625" style="1" customWidth="1"/>
    <col min="11790" max="11790" width="16.28515625" style="1"/>
    <col min="11791" max="11791" width="2.140625" style="1" customWidth="1"/>
    <col min="11792" max="11792" width="16.28515625" style="1"/>
    <col min="11793" max="11793" width="2.140625" style="1" customWidth="1"/>
    <col min="11794" max="11794" width="16.28515625" style="1"/>
    <col min="11795" max="11795" width="2.140625" style="1" customWidth="1"/>
    <col min="11796" max="11796" width="16.28515625" style="1"/>
    <col min="11797" max="11797" width="2.140625" style="1" customWidth="1"/>
    <col min="11798" max="11798" width="16.28515625" style="1"/>
    <col min="11799" max="11799" width="2.140625" style="1" customWidth="1"/>
    <col min="11800" max="11800" width="16.28515625" style="1"/>
    <col min="11801" max="11801" width="2.140625" style="1" customWidth="1"/>
    <col min="11802" max="11802" width="16.28515625" style="1"/>
    <col min="11803" max="11803" width="2.140625" style="1" customWidth="1"/>
    <col min="11804" max="11804" width="16.28515625" style="1"/>
    <col min="11805" max="11805" width="2.140625" style="1" customWidth="1"/>
    <col min="11806" max="12032" width="16.28515625" style="1"/>
    <col min="12033" max="12034" width="11.140625" style="1" customWidth="1"/>
    <col min="12035" max="12035" width="44.28515625" style="1" customWidth="1"/>
    <col min="12036" max="12036" width="16.28515625" style="1"/>
    <col min="12037" max="12037" width="2.140625" style="1" customWidth="1"/>
    <col min="12038" max="12038" width="16.28515625" style="1"/>
    <col min="12039" max="12039" width="2.140625" style="1" customWidth="1"/>
    <col min="12040" max="12040" width="16.28515625" style="1"/>
    <col min="12041" max="12041" width="2.140625" style="1" customWidth="1"/>
    <col min="12042" max="12042" width="16.28515625" style="1"/>
    <col min="12043" max="12043" width="2.140625" style="1" customWidth="1"/>
    <col min="12044" max="12044" width="16.28515625" style="1"/>
    <col min="12045" max="12045" width="2.140625" style="1" customWidth="1"/>
    <col min="12046" max="12046" width="16.28515625" style="1"/>
    <col min="12047" max="12047" width="2.140625" style="1" customWidth="1"/>
    <col min="12048" max="12048" width="16.28515625" style="1"/>
    <col min="12049" max="12049" width="2.140625" style="1" customWidth="1"/>
    <col min="12050" max="12050" width="16.28515625" style="1"/>
    <col min="12051" max="12051" width="2.140625" style="1" customWidth="1"/>
    <col min="12052" max="12052" width="16.28515625" style="1"/>
    <col min="12053" max="12053" width="2.140625" style="1" customWidth="1"/>
    <col min="12054" max="12054" width="16.28515625" style="1"/>
    <col min="12055" max="12055" width="2.140625" style="1" customWidth="1"/>
    <col min="12056" max="12056" width="16.28515625" style="1"/>
    <col min="12057" max="12057" width="2.140625" style="1" customWidth="1"/>
    <col min="12058" max="12058" width="16.28515625" style="1"/>
    <col min="12059" max="12059" width="2.140625" style="1" customWidth="1"/>
    <col min="12060" max="12060" width="16.28515625" style="1"/>
    <col min="12061" max="12061" width="2.140625" style="1" customWidth="1"/>
    <col min="12062" max="12288" width="16.28515625" style="1"/>
    <col min="12289" max="12290" width="11.140625" style="1" customWidth="1"/>
    <col min="12291" max="12291" width="44.28515625" style="1" customWidth="1"/>
    <col min="12292" max="12292" width="16.28515625" style="1"/>
    <col min="12293" max="12293" width="2.140625" style="1" customWidth="1"/>
    <col min="12294" max="12294" width="16.28515625" style="1"/>
    <col min="12295" max="12295" width="2.140625" style="1" customWidth="1"/>
    <col min="12296" max="12296" width="16.28515625" style="1"/>
    <col min="12297" max="12297" width="2.140625" style="1" customWidth="1"/>
    <col min="12298" max="12298" width="16.28515625" style="1"/>
    <col min="12299" max="12299" width="2.140625" style="1" customWidth="1"/>
    <col min="12300" max="12300" width="16.28515625" style="1"/>
    <col min="12301" max="12301" width="2.140625" style="1" customWidth="1"/>
    <col min="12302" max="12302" width="16.28515625" style="1"/>
    <col min="12303" max="12303" width="2.140625" style="1" customWidth="1"/>
    <col min="12304" max="12304" width="16.28515625" style="1"/>
    <col min="12305" max="12305" width="2.140625" style="1" customWidth="1"/>
    <col min="12306" max="12306" width="16.28515625" style="1"/>
    <col min="12307" max="12307" width="2.140625" style="1" customWidth="1"/>
    <col min="12308" max="12308" width="16.28515625" style="1"/>
    <col min="12309" max="12309" width="2.140625" style="1" customWidth="1"/>
    <col min="12310" max="12310" width="16.28515625" style="1"/>
    <col min="12311" max="12311" width="2.140625" style="1" customWidth="1"/>
    <col min="12312" max="12312" width="16.28515625" style="1"/>
    <col min="12313" max="12313" width="2.140625" style="1" customWidth="1"/>
    <col min="12314" max="12314" width="16.28515625" style="1"/>
    <col min="12315" max="12315" width="2.140625" style="1" customWidth="1"/>
    <col min="12316" max="12316" width="16.28515625" style="1"/>
    <col min="12317" max="12317" width="2.140625" style="1" customWidth="1"/>
    <col min="12318" max="12544" width="16.28515625" style="1"/>
    <col min="12545" max="12546" width="11.140625" style="1" customWidth="1"/>
    <col min="12547" max="12547" width="44.28515625" style="1" customWidth="1"/>
    <col min="12548" max="12548" width="16.28515625" style="1"/>
    <col min="12549" max="12549" width="2.140625" style="1" customWidth="1"/>
    <col min="12550" max="12550" width="16.28515625" style="1"/>
    <col min="12551" max="12551" width="2.140625" style="1" customWidth="1"/>
    <col min="12552" max="12552" width="16.28515625" style="1"/>
    <col min="12553" max="12553" width="2.140625" style="1" customWidth="1"/>
    <col min="12554" max="12554" width="16.28515625" style="1"/>
    <col min="12555" max="12555" width="2.140625" style="1" customWidth="1"/>
    <col min="12556" max="12556" width="16.28515625" style="1"/>
    <col min="12557" max="12557" width="2.140625" style="1" customWidth="1"/>
    <col min="12558" max="12558" width="16.28515625" style="1"/>
    <col min="12559" max="12559" width="2.140625" style="1" customWidth="1"/>
    <col min="12560" max="12560" width="16.28515625" style="1"/>
    <col min="12561" max="12561" width="2.140625" style="1" customWidth="1"/>
    <col min="12562" max="12562" width="16.28515625" style="1"/>
    <col min="12563" max="12563" width="2.140625" style="1" customWidth="1"/>
    <col min="12564" max="12564" width="16.28515625" style="1"/>
    <col min="12565" max="12565" width="2.140625" style="1" customWidth="1"/>
    <col min="12566" max="12566" width="16.28515625" style="1"/>
    <col min="12567" max="12567" width="2.140625" style="1" customWidth="1"/>
    <col min="12568" max="12568" width="16.28515625" style="1"/>
    <col min="12569" max="12569" width="2.140625" style="1" customWidth="1"/>
    <col min="12570" max="12570" width="16.28515625" style="1"/>
    <col min="12571" max="12571" width="2.140625" style="1" customWidth="1"/>
    <col min="12572" max="12572" width="16.28515625" style="1"/>
    <col min="12573" max="12573" width="2.140625" style="1" customWidth="1"/>
    <col min="12574" max="12800" width="16.28515625" style="1"/>
    <col min="12801" max="12802" width="11.140625" style="1" customWidth="1"/>
    <col min="12803" max="12803" width="44.28515625" style="1" customWidth="1"/>
    <col min="12804" max="12804" width="16.28515625" style="1"/>
    <col min="12805" max="12805" width="2.140625" style="1" customWidth="1"/>
    <col min="12806" max="12806" width="16.28515625" style="1"/>
    <col min="12807" max="12807" width="2.140625" style="1" customWidth="1"/>
    <col min="12808" max="12808" width="16.28515625" style="1"/>
    <col min="12809" max="12809" width="2.140625" style="1" customWidth="1"/>
    <col min="12810" max="12810" width="16.28515625" style="1"/>
    <col min="12811" max="12811" width="2.140625" style="1" customWidth="1"/>
    <col min="12812" max="12812" width="16.28515625" style="1"/>
    <col min="12813" max="12813" width="2.140625" style="1" customWidth="1"/>
    <col min="12814" max="12814" width="16.28515625" style="1"/>
    <col min="12815" max="12815" width="2.140625" style="1" customWidth="1"/>
    <col min="12816" max="12816" width="16.28515625" style="1"/>
    <col min="12817" max="12817" width="2.140625" style="1" customWidth="1"/>
    <col min="12818" max="12818" width="16.28515625" style="1"/>
    <col min="12819" max="12819" width="2.140625" style="1" customWidth="1"/>
    <col min="12820" max="12820" width="16.28515625" style="1"/>
    <col min="12821" max="12821" width="2.140625" style="1" customWidth="1"/>
    <col min="12822" max="12822" width="16.28515625" style="1"/>
    <col min="12823" max="12823" width="2.140625" style="1" customWidth="1"/>
    <col min="12824" max="12824" width="16.28515625" style="1"/>
    <col min="12825" max="12825" width="2.140625" style="1" customWidth="1"/>
    <col min="12826" max="12826" width="16.28515625" style="1"/>
    <col min="12827" max="12827" width="2.140625" style="1" customWidth="1"/>
    <col min="12828" max="12828" width="16.28515625" style="1"/>
    <col min="12829" max="12829" width="2.140625" style="1" customWidth="1"/>
    <col min="12830" max="13056" width="16.28515625" style="1"/>
    <col min="13057" max="13058" width="11.140625" style="1" customWidth="1"/>
    <col min="13059" max="13059" width="44.28515625" style="1" customWidth="1"/>
    <col min="13060" max="13060" width="16.28515625" style="1"/>
    <col min="13061" max="13061" width="2.140625" style="1" customWidth="1"/>
    <col min="13062" max="13062" width="16.28515625" style="1"/>
    <col min="13063" max="13063" width="2.140625" style="1" customWidth="1"/>
    <col min="13064" max="13064" width="16.28515625" style="1"/>
    <col min="13065" max="13065" width="2.140625" style="1" customWidth="1"/>
    <col min="13066" max="13066" width="16.28515625" style="1"/>
    <col min="13067" max="13067" width="2.140625" style="1" customWidth="1"/>
    <col min="13068" max="13068" width="16.28515625" style="1"/>
    <col min="13069" max="13069" width="2.140625" style="1" customWidth="1"/>
    <col min="13070" max="13070" width="16.28515625" style="1"/>
    <col min="13071" max="13071" width="2.140625" style="1" customWidth="1"/>
    <col min="13072" max="13072" width="16.28515625" style="1"/>
    <col min="13073" max="13073" width="2.140625" style="1" customWidth="1"/>
    <col min="13074" max="13074" width="16.28515625" style="1"/>
    <col min="13075" max="13075" width="2.140625" style="1" customWidth="1"/>
    <col min="13076" max="13076" width="16.28515625" style="1"/>
    <col min="13077" max="13077" width="2.140625" style="1" customWidth="1"/>
    <col min="13078" max="13078" width="16.28515625" style="1"/>
    <col min="13079" max="13079" width="2.140625" style="1" customWidth="1"/>
    <col min="13080" max="13080" width="16.28515625" style="1"/>
    <col min="13081" max="13081" width="2.140625" style="1" customWidth="1"/>
    <col min="13082" max="13082" width="16.28515625" style="1"/>
    <col min="13083" max="13083" width="2.140625" style="1" customWidth="1"/>
    <col min="13084" max="13084" width="16.28515625" style="1"/>
    <col min="13085" max="13085" width="2.140625" style="1" customWidth="1"/>
    <col min="13086" max="13312" width="16.28515625" style="1"/>
    <col min="13313" max="13314" width="11.140625" style="1" customWidth="1"/>
    <col min="13315" max="13315" width="44.28515625" style="1" customWidth="1"/>
    <col min="13316" max="13316" width="16.28515625" style="1"/>
    <col min="13317" max="13317" width="2.140625" style="1" customWidth="1"/>
    <col min="13318" max="13318" width="16.28515625" style="1"/>
    <col min="13319" max="13319" width="2.140625" style="1" customWidth="1"/>
    <col min="13320" max="13320" width="16.28515625" style="1"/>
    <col min="13321" max="13321" width="2.140625" style="1" customWidth="1"/>
    <col min="13322" max="13322" width="16.28515625" style="1"/>
    <col min="13323" max="13323" width="2.140625" style="1" customWidth="1"/>
    <col min="13324" max="13324" width="16.28515625" style="1"/>
    <col min="13325" max="13325" width="2.140625" style="1" customWidth="1"/>
    <col min="13326" max="13326" width="16.28515625" style="1"/>
    <col min="13327" max="13327" width="2.140625" style="1" customWidth="1"/>
    <col min="13328" max="13328" width="16.28515625" style="1"/>
    <col min="13329" max="13329" width="2.140625" style="1" customWidth="1"/>
    <col min="13330" max="13330" width="16.28515625" style="1"/>
    <col min="13331" max="13331" width="2.140625" style="1" customWidth="1"/>
    <col min="13332" max="13332" width="16.28515625" style="1"/>
    <col min="13333" max="13333" width="2.140625" style="1" customWidth="1"/>
    <col min="13334" max="13334" width="16.28515625" style="1"/>
    <col min="13335" max="13335" width="2.140625" style="1" customWidth="1"/>
    <col min="13336" max="13336" width="16.28515625" style="1"/>
    <col min="13337" max="13337" width="2.140625" style="1" customWidth="1"/>
    <col min="13338" max="13338" width="16.28515625" style="1"/>
    <col min="13339" max="13339" width="2.140625" style="1" customWidth="1"/>
    <col min="13340" max="13340" width="16.28515625" style="1"/>
    <col min="13341" max="13341" width="2.140625" style="1" customWidth="1"/>
    <col min="13342" max="13568" width="16.28515625" style="1"/>
    <col min="13569" max="13570" width="11.140625" style="1" customWidth="1"/>
    <col min="13571" max="13571" width="44.28515625" style="1" customWidth="1"/>
    <col min="13572" max="13572" width="16.28515625" style="1"/>
    <col min="13573" max="13573" width="2.140625" style="1" customWidth="1"/>
    <col min="13574" max="13574" width="16.28515625" style="1"/>
    <col min="13575" max="13575" width="2.140625" style="1" customWidth="1"/>
    <col min="13576" max="13576" width="16.28515625" style="1"/>
    <col min="13577" max="13577" width="2.140625" style="1" customWidth="1"/>
    <col min="13578" max="13578" width="16.28515625" style="1"/>
    <col min="13579" max="13579" width="2.140625" style="1" customWidth="1"/>
    <col min="13580" max="13580" width="16.28515625" style="1"/>
    <col min="13581" max="13581" width="2.140625" style="1" customWidth="1"/>
    <col min="13582" max="13582" width="16.28515625" style="1"/>
    <col min="13583" max="13583" width="2.140625" style="1" customWidth="1"/>
    <col min="13584" max="13584" width="16.28515625" style="1"/>
    <col min="13585" max="13585" width="2.140625" style="1" customWidth="1"/>
    <col min="13586" max="13586" width="16.28515625" style="1"/>
    <col min="13587" max="13587" width="2.140625" style="1" customWidth="1"/>
    <col min="13588" max="13588" width="16.28515625" style="1"/>
    <col min="13589" max="13589" width="2.140625" style="1" customWidth="1"/>
    <col min="13590" max="13590" width="16.28515625" style="1"/>
    <col min="13591" max="13591" width="2.140625" style="1" customWidth="1"/>
    <col min="13592" max="13592" width="16.28515625" style="1"/>
    <col min="13593" max="13593" width="2.140625" style="1" customWidth="1"/>
    <col min="13594" max="13594" width="16.28515625" style="1"/>
    <col min="13595" max="13595" width="2.140625" style="1" customWidth="1"/>
    <col min="13596" max="13596" width="16.28515625" style="1"/>
    <col min="13597" max="13597" width="2.140625" style="1" customWidth="1"/>
    <col min="13598" max="13824" width="16.28515625" style="1"/>
    <col min="13825" max="13826" width="11.140625" style="1" customWidth="1"/>
    <col min="13827" max="13827" width="44.28515625" style="1" customWidth="1"/>
    <col min="13828" max="13828" width="16.28515625" style="1"/>
    <col min="13829" max="13829" width="2.140625" style="1" customWidth="1"/>
    <col min="13830" max="13830" width="16.28515625" style="1"/>
    <col min="13831" max="13831" width="2.140625" style="1" customWidth="1"/>
    <col min="13832" max="13832" width="16.28515625" style="1"/>
    <col min="13833" max="13833" width="2.140625" style="1" customWidth="1"/>
    <col min="13834" max="13834" width="16.28515625" style="1"/>
    <col min="13835" max="13835" width="2.140625" style="1" customWidth="1"/>
    <col min="13836" max="13836" width="16.28515625" style="1"/>
    <col min="13837" max="13837" width="2.140625" style="1" customWidth="1"/>
    <col min="13838" max="13838" width="16.28515625" style="1"/>
    <col min="13839" max="13839" width="2.140625" style="1" customWidth="1"/>
    <col min="13840" max="13840" width="16.28515625" style="1"/>
    <col min="13841" max="13841" width="2.140625" style="1" customWidth="1"/>
    <col min="13842" max="13842" width="16.28515625" style="1"/>
    <col min="13843" max="13843" width="2.140625" style="1" customWidth="1"/>
    <col min="13844" max="13844" width="16.28515625" style="1"/>
    <col min="13845" max="13845" width="2.140625" style="1" customWidth="1"/>
    <col min="13846" max="13846" width="16.28515625" style="1"/>
    <col min="13847" max="13847" width="2.140625" style="1" customWidth="1"/>
    <col min="13848" max="13848" width="16.28515625" style="1"/>
    <col min="13849" max="13849" width="2.140625" style="1" customWidth="1"/>
    <col min="13850" max="13850" width="16.28515625" style="1"/>
    <col min="13851" max="13851" width="2.140625" style="1" customWidth="1"/>
    <col min="13852" max="13852" width="16.28515625" style="1"/>
    <col min="13853" max="13853" width="2.140625" style="1" customWidth="1"/>
    <col min="13854" max="14080" width="16.28515625" style="1"/>
    <col min="14081" max="14082" width="11.140625" style="1" customWidth="1"/>
    <col min="14083" max="14083" width="44.28515625" style="1" customWidth="1"/>
    <col min="14084" max="14084" width="16.28515625" style="1"/>
    <col min="14085" max="14085" width="2.140625" style="1" customWidth="1"/>
    <col min="14086" max="14086" width="16.28515625" style="1"/>
    <col min="14087" max="14087" width="2.140625" style="1" customWidth="1"/>
    <col min="14088" max="14088" width="16.28515625" style="1"/>
    <col min="14089" max="14089" width="2.140625" style="1" customWidth="1"/>
    <col min="14090" max="14090" width="16.28515625" style="1"/>
    <col min="14091" max="14091" width="2.140625" style="1" customWidth="1"/>
    <col min="14092" max="14092" width="16.28515625" style="1"/>
    <col min="14093" max="14093" width="2.140625" style="1" customWidth="1"/>
    <col min="14094" max="14094" width="16.28515625" style="1"/>
    <col min="14095" max="14095" width="2.140625" style="1" customWidth="1"/>
    <col min="14096" max="14096" width="16.28515625" style="1"/>
    <col min="14097" max="14097" width="2.140625" style="1" customWidth="1"/>
    <col min="14098" max="14098" width="16.28515625" style="1"/>
    <col min="14099" max="14099" width="2.140625" style="1" customWidth="1"/>
    <col min="14100" max="14100" width="16.28515625" style="1"/>
    <col min="14101" max="14101" width="2.140625" style="1" customWidth="1"/>
    <col min="14102" max="14102" width="16.28515625" style="1"/>
    <col min="14103" max="14103" width="2.140625" style="1" customWidth="1"/>
    <col min="14104" max="14104" width="16.28515625" style="1"/>
    <col min="14105" max="14105" width="2.140625" style="1" customWidth="1"/>
    <col min="14106" max="14106" width="16.28515625" style="1"/>
    <col min="14107" max="14107" width="2.140625" style="1" customWidth="1"/>
    <col min="14108" max="14108" width="16.28515625" style="1"/>
    <col min="14109" max="14109" width="2.140625" style="1" customWidth="1"/>
    <col min="14110" max="14336" width="16.28515625" style="1"/>
    <col min="14337" max="14338" width="11.140625" style="1" customWidth="1"/>
    <col min="14339" max="14339" width="44.28515625" style="1" customWidth="1"/>
    <col min="14340" max="14340" width="16.28515625" style="1"/>
    <col min="14341" max="14341" width="2.140625" style="1" customWidth="1"/>
    <col min="14342" max="14342" width="16.28515625" style="1"/>
    <col min="14343" max="14343" width="2.140625" style="1" customWidth="1"/>
    <col min="14344" max="14344" width="16.28515625" style="1"/>
    <col min="14345" max="14345" width="2.140625" style="1" customWidth="1"/>
    <col min="14346" max="14346" width="16.28515625" style="1"/>
    <col min="14347" max="14347" width="2.140625" style="1" customWidth="1"/>
    <col min="14348" max="14348" width="16.28515625" style="1"/>
    <col min="14349" max="14349" width="2.140625" style="1" customWidth="1"/>
    <col min="14350" max="14350" width="16.28515625" style="1"/>
    <col min="14351" max="14351" width="2.140625" style="1" customWidth="1"/>
    <col min="14352" max="14352" width="16.28515625" style="1"/>
    <col min="14353" max="14353" width="2.140625" style="1" customWidth="1"/>
    <col min="14354" max="14354" width="16.28515625" style="1"/>
    <col min="14355" max="14355" width="2.140625" style="1" customWidth="1"/>
    <col min="14356" max="14356" width="16.28515625" style="1"/>
    <col min="14357" max="14357" width="2.140625" style="1" customWidth="1"/>
    <col min="14358" max="14358" width="16.28515625" style="1"/>
    <col min="14359" max="14359" width="2.140625" style="1" customWidth="1"/>
    <col min="14360" max="14360" width="16.28515625" style="1"/>
    <col min="14361" max="14361" width="2.140625" style="1" customWidth="1"/>
    <col min="14362" max="14362" width="16.28515625" style="1"/>
    <col min="14363" max="14363" width="2.140625" style="1" customWidth="1"/>
    <col min="14364" max="14364" width="16.28515625" style="1"/>
    <col min="14365" max="14365" width="2.140625" style="1" customWidth="1"/>
    <col min="14366" max="14592" width="16.28515625" style="1"/>
    <col min="14593" max="14594" width="11.140625" style="1" customWidth="1"/>
    <col min="14595" max="14595" width="44.28515625" style="1" customWidth="1"/>
    <col min="14596" max="14596" width="16.28515625" style="1"/>
    <col min="14597" max="14597" width="2.140625" style="1" customWidth="1"/>
    <col min="14598" max="14598" width="16.28515625" style="1"/>
    <col min="14599" max="14599" width="2.140625" style="1" customWidth="1"/>
    <col min="14600" max="14600" width="16.28515625" style="1"/>
    <col min="14601" max="14601" width="2.140625" style="1" customWidth="1"/>
    <col min="14602" max="14602" width="16.28515625" style="1"/>
    <col min="14603" max="14603" width="2.140625" style="1" customWidth="1"/>
    <col min="14604" max="14604" width="16.28515625" style="1"/>
    <col min="14605" max="14605" width="2.140625" style="1" customWidth="1"/>
    <col min="14606" max="14606" width="16.28515625" style="1"/>
    <col min="14607" max="14607" width="2.140625" style="1" customWidth="1"/>
    <col min="14608" max="14608" width="16.28515625" style="1"/>
    <col min="14609" max="14609" width="2.140625" style="1" customWidth="1"/>
    <col min="14610" max="14610" width="16.28515625" style="1"/>
    <col min="14611" max="14611" width="2.140625" style="1" customWidth="1"/>
    <col min="14612" max="14612" width="16.28515625" style="1"/>
    <col min="14613" max="14613" width="2.140625" style="1" customWidth="1"/>
    <col min="14614" max="14614" width="16.28515625" style="1"/>
    <col min="14615" max="14615" width="2.140625" style="1" customWidth="1"/>
    <col min="14616" max="14616" width="16.28515625" style="1"/>
    <col min="14617" max="14617" width="2.140625" style="1" customWidth="1"/>
    <col min="14618" max="14618" width="16.28515625" style="1"/>
    <col min="14619" max="14619" width="2.140625" style="1" customWidth="1"/>
    <col min="14620" max="14620" width="16.28515625" style="1"/>
    <col min="14621" max="14621" width="2.140625" style="1" customWidth="1"/>
    <col min="14622" max="14848" width="16.28515625" style="1"/>
    <col min="14849" max="14850" width="11.140625" style="1" customWidth="1"/>
    <col min="14851" max="14851" width="44.28515625" style="1" customWidth="1"/>
    <col min="14852" max="14852" width="16.28515625" style="1"/>
    <col min="14853" max="14853" width="2.140625" style="1" customWidth="1"/>
    <col min="14854" max="14854" width="16.28515625" style="1"/>
    <col min="14855" max="14855" width="2.140625" style="1" customWidth="1"/>
    <col min="14856" max="14856" width="16.28515625" style="1"/>
    <col min="14857" max="14857" width="2.140625" style="1" customWidth="1"/>
    <col min="14858" max="14858" width="16.28515625" style="1"/>
    <col min="14859" max="14859" width="2.140625" style="1" customWidth="1"/>
    <col min="14860" max="14860" width="16.28515625" style="1"/>
    <col min="14861" max="14861" width="2.140625" style="1" customWidth="1"/>
    <col min="14862" max="14862" width="16.28515625" style="1"/>
    <col min="14863" max="14863" width="2.140625" style="1" customWidth="1"/>
    <col min="14864" max="14864" width="16.28515625" style="1"/>
    <col min="14865" max="14865" width="2.140625" style="1" customWidth="1"/>
    <col min="14866" max="14866" width="16.28515625" style="1"/>
    <col min="14867" max="14867" width="2.140625" style="1" customWidth="1"/>
    <col min="14868" max="14868" width="16.28515625" style="1"/>
    <col min="14869" max="14869" width="2.140625" style="1" customWidth="1"/>
    <col min="14870" max="14870" width="16.28515625" style="1"/>
    <col min="14871" max="14871" width="2.140625" style="1" customWidth="1"/>
    <col min="14872" max="14872" width="16.28515625" style="1"/>
    <col min="14873" max="14873" width="2.140625" style="1" customWidth="1"/>
    <col min="14874" max="14874" width="16.28515625" style="1"/>
    <col min="14875" max="14875" width="2.140625" style="1" customWidth="1"/>
    <col min="14876" max="14876" width="16.28515625" style="1"/>
    <col min="14877" max="14877" width="2.140625" style="1" customWidth="1"/>
    <col min="14878" max="15104" width="16.28515625" style="1"/>
    <col min="15105" max="15106" width="11.140625" style="1" customWidth="1"/>
    <col min="15107" max="15107" width="44.28515625" style="1" customWidth="1"/>
    <col min="15108" max="15108" width="16.28515625" style="1"/>
    <col min="15109" max="15109" width="2.140625" style="1" customWidth="1"/>
    <col min="15110" max="15110" width="16.28515625" style="1"/>
    <col min="15111" max="15111" width="2.140625" style="1" customWidth="1"/>
    <col min="15112" max="15112" width="16.28515625" style="1"/>
    <col min="15113" max="15113" width="2.140625" style="1" customWidth="1"/>
    <col min="15114" max="15114" width="16.28515625" style="1"/>
    <col min="15115" max="15115" width="2.140625" style="1" customWidth="1"/>
    <col min="15116" max="15116" width="16.28515625" style="1"/>
    <col min="15117" max="15117" width="2.140625" style="1" customWidth="1"/>
    <col min="15118" max="15118" width="16.28515625" style="1"/>
    <col min="15119" max="15119" width="2.140625" style="1" customWidth="1"/>
    <col min="15120" max="15120" width="16.28515625" style="1"/>
    <col min="15121" max="15121" width="2.140625" style="1" customWidth="1"/>
    <col min="15122" max="15122" width="16.28515625" style="1"/>
    <col min="15123" max="15123" width="2.140625" style="1" customWidth="1"/>
    <col min="15124" max="15124" width="16.28515625" style="1"/>
    <col min="15125" max="15125" width="2.140625" style="1" customWidth="1"/>
    <col min="15126" max="15126" width="16.28515625" style="1"/>
    <col min="15127" max="15127" width="2.140625" style="1" customWidth="1"/>
    <col min="15128" max="15128" width="16.28515625" style="1"/>
    <col min="15129" max="15129" width="2.140625" style="1" customWidth="1"/>
    <col min="15130" max="15130" width="16.28515625" style="1"/>
    <col min="15131" max="15131" width="2.140625" style="1" customWidth="1"/>
    <col min="15132" max="15132" width="16.28515625" style="1"/>
    <col min="15133" max="15133" width="2.140625" style="1" customWidth="1"/>
    <col min="15134" max="15360" width="16.28515625" style="1"/>
    <col min="15361" max="15362" width="11.140625" style="1" customWidth="1"/>
    <col min="15363" max="15363" width="44.28515625" style="1" customWidth="1"/>
    <col min="15364" max="15364" width="16.28515625" style="1"/>
    <col min="15365" max="15365" width="2.140625" style="1" customWidth="1"/>
    <col min="15366" max="15366" width="16.28515625" style="1"/>
    <col min="15367" max="15367" width="2.140625" style="1" customWidth="1"/>
    <col min="15368" max="15368" width="16.28515625" style="1"/>
    <col min="15369" max="15369" width="2.140625" style="1" customWidth="1"/>
    <col min="15370" max="15370" width="16.28515625" style="1"/>
    <col min="15371" max="15371" width="2.140625" style="1" customWidth="1"/>
    <col min="15372" max="15372" width="16.28515625" style="1"/>
    <col min="15373" max="15373" width="2.140625" style="1" customWidth="1"/>
    <col min="15374" max="15374" width="16.28515625" style="1"/>
    <col min="15375" max="15375" width="2.140625" style="1" customWidth="1"/>
    <col min="15376" max="15376" width="16.28515625" style="1"/>
    <col min="15377" max="15377" width="2.140625" style="1" customWidth="1"/>
    <col min="15378" max="15378" width="16.28515625" style="1"/>
    <col min="15379" max="15379" width="2.140625" style="1" customWidth="1"/>
    <col min="15380" max="15380" width="16.28515625" style="1"/>
    <col min="15381" max="15381" width="2.140625" style="1" customWidth="1"/>
    <col min="15382" max="15382" width="16.28515625" style="1"/>
    <col min="15383" max="15383" width="2.140625" style="1" customWidth="1"/>
    <col min="15384" max="15384" width="16.28515625" style="1"/>
    <col min="15385" max="15385" width="2.140625" style="1" customWidth="1"/>
    <col min="15386" max="15386" width="16.28515625" style="1"/>
    <col min="15387" max="15387" width="2.140625" style="1" customWidth="1"/>
    <col min="15388" max="15388" width="16.28515625" style="1"/>
    <col min="15389" max="15389" width="2.140625" style="1" customWidth="1"/>
    <col min="15390" max="15616" width="16.28515625" style="1"/>
    <col min="15617" max="15618" width="11.140625" style="1" customWidth="1"/>
    <col min="15619" max="15619" width="44.28515625" style="1" customWidth="1"/>
    <col min="15620" max="15620" width="16.28515625" style="1"/>
    <col min="15621" max="15621" width="2.140625" style="1" customWidth="1"/>
    <col min="15622" max="15622" width="16.28515625" style="1"/>
    <col min="15623" max="15623" width="2.140625" style="1" customWidth="1"/>
    <col min="15624" max="15624" width="16.28515625" style="1"/>
    <col min="15625" max="15625" width="2.140625" style="1" customWidth="1"/>
    <col min="15626" max="15626" width="16.28515625" style="1"/>
    <col min="15627" max="15627" width="2.140625" style="1" customWidth="1"/>
    <col min="15628" max="15628" width="16.28515625" style="1"/>
    <col min="15629" max="15629" width="2.140625" style="1" customWidth="1"/>
    <col min="15630" max="15630" width="16.28515625" style="1"/>
    <col min="15631" max="15631" width="2.140625" style="1" customWidth="1"/>
    <col min="15632" max="15632" width="16.28515625" style="1"/>
    <col min="15633" max="15633" width="2.140625" style="1" customWidth="1"/>
    <col min="15634" max="15634" width="16.28515625" style="1"/>
    <col min="15635" max="15635" width="2.140625" style="1" customWidth="1"/>
    <col min="15636" max="15636" width="16.28515625" style="1"/>
    <col min="15637" max="15637" width="2.140625" style="1" customWidth="1"/>
    <col min="15638" max="15638" width="16.28515625" style="1"/>
    <col min="15639" max="15639" width="2.140625" style="1" customWidth="1"/>
    <col min="15640" max="15640" width="16.28515625" style="1"/>
    <col min="15641" max="15641" width="2.140625" style="1" customWidth="1"/>
    <col min="15642" max="15642" width="16.28515625" style="1"/>
    <col min="15643" max="15643" width="2.140625" style="1" customWidth="1"/>
    <col min="15644" max="15644" width="16.28515625" style="1"/>
    <col min="15645" max="15645" width="2.140625" style="1" customWidth="1"/>
    <col min="15646" max="15872" width="16.28515625" style="1"/>
    <col min="15873" max="15874" width="11.140625" style="1" customWidth="1"/>
    <col min="15875" max="15875" width="44.28515625" style="1" customWidth="1"/>
    <col min="15876" max="15876" width="16.28515625" style="1"/>
    <col min="15877" max="15877" width="2.140625" style="1" customWidth="1"/>
    <col min="15878" max="15878" width="16.28515625" style="1"/>
    <col min="15879" max="15879" width="2.140625" style="1" customWidth="1"/>
    <col min="15880" max="15880" width="16.28515625" style="1"/>
    <col min="15881" max="15881" width="2.140625" style="1" customWidth="1"/>
    <col min="15882" max="15882" width="16.28515625" style="1"/>
    <col min="15883" max="15883" width="2.140625" style="1" customWidth="1"/>
    <col min="15884" max="15884" width="16.28515625" style="1"/>
    <col min="15885" max="15885" width="2.140625" style="1" customWidth="1"/>
    <col min="15886" max="15886" width="16.28515625" style="1"/>
    <col min="15887" max="15887" width="2.140625" style="1" customWidth="1"/>
    <col min="15888" max="15888" width="16.28515625" style="1"/>
    <col min="15889" max="15889" width="2.140625" style="1" customWidth="1"/>
    <col min="15890" max="15890" width="16.28515625" style="1"/>
    <col min="15891" max="15891" width="2.140625" style="1" customWidth="1"/>
    <col min="15892" max="15892" width="16.28515625" style="1"/>
    <col min="15893" max="15893" width="2.140625" style="1" customWidth="1"/>
    <col min="15894" max="15894" width="16.28515625" style="1"/>
    <col min="15895" max="15895" width="2.140625" style="1" customWidth="1"/>
    <col min="15896" max="15896" width="16.28515625" style="1"/>
    <col min="15897" max="15897" width="2.140625" style="1" customWidth="1"/>
    <col min="15898" max="15898" width="16.28515625" style="1"/>
    <col min="15899" max="15899" width="2.140625" style="1" customWidth="1"/>
    <col min="15900" max="15900" width="16.28515625" style="1"/>
    <col min="15901" max="15901" width="2.140625" style="1" customWidth="1"/>
    <col min="15902" max="16128" width="16.28515625" style="1"/>
    <col min="16129" max="16130" width="11.140625" style="1" customWidth="1"/>
    <col min="16131" max="16131" width="44.28515625" style="1" customWidth="1"/>
    <col min="16132" max="16132" width="16.28515625" style="1"/>
    <col min="16133" max="16133" width="2.140625" style="1" customWidth="1"/>
    <col min="16134" max="16134" width="16.28515625" style="1"/>
    <col min="16135" max="16135" width="2.140625" style="1" customWidth="1"/>
    <col min="16136" max="16136" width="16.28515625" style="1"/>
    <col min="16137" max="16137" width="2.140625" style="1" customWidth="1"/>
    <col min="16138" max="16138" width="16.28515625" style="1"/>
    <col min="16139" max="16139" width="2.140625" style="1" customWidth="1"/>
    <col min="16140" max="16140" width="16.28515625" style="1"/>
    <col min="16141" max="16141" width="2.140625" style="1" customWidth="1"/>
    <col min="16142" max="16142" width="16.28515625" style="1"/>
    <col min="16143" max="16143" width="2.140625" style="1" customWidth="1"/>
    <col min="16144" max="16144" width="16.28515625" style="1"/>
    <col min="16145" max="16145" width="2.140625" style="1" customWidth="1"/>
    <col min="16146" max="16146" width="16.28515625" style="1"/>
    <col min="16147" max="16147" width="2.140625" style="1" customWidth="1"/>
    <col min="16148" max="16148" width="16.28515625" style="1"/>
    <col min="16149" max="16149" width="2.140625" style="1" customWidth="1"/>
    <col min="16150" max="16150" width="16.28515625" style="1"/>
    <col min="16151" max="16151" width="2.140625" style="1" customWidth="1"/>
    <col min="16152" max="16152" width="16.28515625" style="1"/>
    <col min="16153" max="16153" width="2.140625" style="1" customWidth="1"/>
    <col min="16154" max="16154" width="16.28515625" style="1"/>
    <col min="16155" max="16155" width="2.140625" style="1" customWidth="1"/>
    <col min="16156" max="16156" width="16.28515625" style="1"/>
    <col min="16157" max="16157" width="2.140625" style="1" customWidth="1"/>
    <col min="16158" max="16384" width="16.28515625" style="1"/>
  </cols>
  <sheetData>
    <row r="1" spans="1:31">
      <c r="A1" s="120" t="s">
        <v>192</v>
      </c>
    </row>
    <row r="2" spans="1:31">
      <c r="A2" s="120" t="s">
        <v>191</v>
      </c>
    </row>
    <row r="3" spans="1:31" ht="15.75" thickBo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5"/>
      <c r="W4" s="5"/>
      <c r="X4" s="5"/>
      <c r="Y4" s="5"/>
      <c r="Z4" s="5"/>
      <c r="AA4" s="5"/>
      <c r="AB4" s="5"/>
      <c r="AC4" s="5"/>
      <c r="AD4" s="5"/>
      <c r="AE4" s="5" t="s">
        <v>2</v>
      </c>
    </row>
    <row r="5" spans="1:31" ht="15.75">
      <c r="A5" s="7" t="s">
        <v>3</v>
      </c>
      <c r="B5" s="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5</v>
      </c>
    </row>
    <row r="6" spans="1:31" ht="15.75">
      <c r="A6" s="7" t="s">
        <v>6</v>
      </c>
      <c r="B6" s="7" t="s">
        <v>6</v>
      </c>
      <c r="C6" s="7" t="s">
        <v>7</v>
      </c>
      <c r="D6" s="7" t="s">
        <v>8</v>
      </c>
      <c r="E6" s="7"/>
      <c r="F6" s="45">
        <v>44197</v>
      </c>
      <c r="G6" s="44"/>
      <c r="H6" s="45">
        <v>44228</v>
      </c>
      <c r="I6" s="44"/>
      <c r="J6" s="45">
        <v>44256</v>
      </c>
      <c r="K6" s="44"/>
      <c r="L6" s="45">
        <v>44287</v>
      </c>
      <c r="M6" s="44"/>
      <c r="N6" s="45">
        <v>44317</v>
      </c>
      <c r="O6" s="44"/>
      <c r="P6" s="45">
        <v>44348</v>
      </c>
      <c r="Q6" s="44"/>
      <c r="R6" s="45">
        <v>44378</v>
      </c>
      <c r="S6" s="44"/>
      <c r="T6" s="45">
        <v>44409</v>
      </c>
      <c r="U6" s="44"/>
      <c r="V6" s="45">
        <v>44440</v>
      </c>
      <c r="W6" s="44"/>
      <c r="X6" s="45">
        <v>44470</v>
      </c>
      <c r="Y6" s="44"/>
      <c r="Z6" s="45">
        <v>44501</v>
      </c>
      <c r="AA6" s="44"/>
      <c r="AB6" s="45">
        <v>44531</v>
      </c>
      <c r="AC6" s="7"/>
      <c r="AD6" s="8" t="s">
        <v>9</v>
      </c>
    </row>
    <row r="7" spans="1:31" ht="15.75" thickBot="1">
      <c r="A7" s="2"/>
      <c r="B7" s="9"/>
      <c r="C7" s="6"/>
      <c r="D7" s="9"/>
      <c r="E7" s="6"/>
      <c r="F7" s="3"/>
      <c r="G7" s="6"/>
      <c r="H7" s="3"/>
      <c r="I7" s="6"/>
      <c r="J7" s="3"/>
      <c r="K7" s="6"/>
      <c r="L7" s="3"/>
      <c r="M7" s="6"/>
      <c r="N7" s="3"/>
      <c r="O7" s="6"/>
      <c r="P7" s="3"/>
      <c r="Q7" s="6"/>
      <c r="R7" s="3"/>
      <c r="S7" s="6"/>
      <c r="T7" s="3"/>
      <c r="U7" s="6"/>
      <c r="V7" s="3"/>
      <c r="W7" s="6"/>
      <c r="X7" s="3"/>
      <c r="Y7" s="6"/>
      <c r="Z7" s="3"/>
      <c r="AA7" s="6"/>
      <c r="AB7" s="3"/>
      <c r="AC7" s="6"/>
      <c r="AD7" s="3"/>
    </row>
    <row r="8" spans="1:31">
      <c r="B8" s="7"/>
      <c r="D8" s="7"/>
      <c r="F8" s="5"/>
      <c r="H8" s="5"/>
      <c r="J8" s="5"/>
      <c r="L8" s="5"/>
      <c r="N8" s="5"/>
      <c r="P8" s="5"/>
      <c r="R8" s="5"/>
      <c r="T8" s="5"/>
      <c r="V8" s="5"/>
      <c r="X8" s="5"/>
      <c r="Z8" s="5"/>
      <c r="AB8" s="5"/>
      <c r="AD8" s="5"/>
    </row>
    <row r="9" spans="1:31">
      <c r="A9" s="4">
        <v>1</v>
      </c>
      <c r="B9" s="50">
        <v>375</v>
      </c>
      <c r="C9" s="51" t="s">
        <v>94</v>
      </c>
      <c r="D9" s="52">
        <v>3.1E-2</v>
      </c>
      <c r="E9" s="1" t="s">
        <v>10</v>
      </c>
      <c r="F9" s="43">
        <f>SUMIF('CDR Depreciation Data'!$A:$A,'C-17'!$B9,'CDR Depreciation Data'!$C:$C)</f>
        <v>242.29</v>
      </c>
      <c r="G9" s="1" t="s">
        <v>10</v>
      </c>
      <c r="H9" s="43">
        <f>SUMIF('CDR Depreciation Data'!$A:$A,'C-17'!$B9,'CDR Depreciation Data'!$D:$D)</f>
        <v>249.52</v>
      </c>
      <c r="I9" s="1" t="s">
        <v>10</v>
      </c>
      <c r="J9" s="43">
        <f>SUMIF('CDR Depreciation Data'!$A:$A,'C-17'!$B9,'CDR Depreciation Data'!$E:$E)</f>
        <v>250.84</v>
      </c>
      <c r="K9" s="1" t="s">
        <v>10</v>
      </c>
      <c r="L9" s="43">
        <f>SUMIF('CDR Depreciation Data'!$A:$A,'C-17'!$B9,'CDR Depreciation Data'!$F:$F)</f>
        <v>255.66</v>
      </c>
      <c r="M9" s="1" t="s">
        <v>10</v>
      </c>
      <c r="N9" s="43">
        <f>SUMIF('CDR Depreciation Data'!$A:$A,'C-17'!$B9,'CDR Depreciation Data'!$G:$G)</f>
        <v>261.55</v>
      </c>
      <c r="O9" s="1" t="s">
        <v>10</v>
      </c>
      <c r="P9" s="43">
        <f>SUMIF('CDR Depreciation Data'!$A:$A,'C-17'!$B9,'CDR Depreciation Data'!$H:$H)</f>
        <v>264.99</v>
      </c>
      <c r="Q9" s="1" t="s">
        <v>10</v>
      </c>
      <c r="R9" s="43">
        <f>SUMIF('CDR Depreciation Data'!$A:$A,'C-17'!$B9,'CDR Depreciation Data'!$I:$I)</f>
        <v>267.32</v>
      </c>
      <c r="S9" s="1" t="s">
        <v>10</v>
      </c>
      <c r="T9" s="43">
        <f>SUMIF('CDR Depreciation Data'!$A:$A,'C-17'!$B9,'CDR Depreciation Data'!$J:$J)</f>
        <v>268.70999999999998</v>
      </c>
      <c r="U9" s="1" t="s">
        <v>10</v>
      </c>
      <c r="V9" s="43">
        <f>SUMIF('CDR Depreciation Data'!$A:$A,'C-17'!$B9,'CDR Depreciation Data'!$K:$K)</f>
        <v>269.69</v>
      </c>
      <c r="W9" s="1" t="s">
        <v>10</v>
      </c>
      <c r="X9" s="43">
        <f>SUMIF('CDR Depreciation Data'!$A:$A,'C-17'!$B9,'CDR Depreciation Data'!$L:$L)</f>
        <v>340.98</v>
      </c>
      <c r="Y9" s="1" t="s">
        <v>10</v>
      </c>
      <c r="Z9" s="43">
        <f>SUMIF('CDR Depreciation Data'!$A:$A,'C-17'!$B9,'CDR Depreciation Data'!$M:$M)</f>
        <v>444.66</v>
      </c>
      <c r="AA9" s="1" t="s">
        <v>10</v>
      </c>
      <c r="AB9" s="43">
        <f>SUMIF('CDR Depreciation Data'!$A:$A,'C-17'!$B9,'CDR Depreciation Data'!$N:$N)</f>
        <v>482.25</v>
      </c>
      <c r="AC9" s="1" t="s">
        <v>10</v>
      </c>
      <c r="AD9" s="43">
        <f t="shared" ref="AD9" si="0">SUM(F9:AB9)</f>
        <v>3598.4599999999996</v>
      </c>
    </row>
    <row r="10" spans="1:31">
      <c r="A10" s="4">
        <f t="shared" ref="A10:A41" si="1">A9+1</f>
        <v>2</v>
      </c>
      <c r="B10" s="50">
        <v>376.1</v>
      </c>
      <c r="C10" s="51" t="s">
        <v>88</v>
      </c>
      <c r="D10" s="52">
        <v>2.5000000000000001E-2</v>
      </c>
      <c r="F10" s="43">
        <f>SUMIF('CDR Depreciation Data'!$A:$A,'C-17'!$B10,'CDR Depreciation Data'!$C:$C)</f>
        <v>282591.44</v>
      </c>
      <c r="H10" s="43">
        <f>SUMIF('CDR Depreciation Data'!$A:$A,'C-17'!$B10,'CDR Depreciation Data'!$D:$D)</f>
        <v>283692.28000000003</v>
      </c>
      <c r="J10" s="43">
        <f>SUMIF('CDR Depreciation Data'!$A:$A,'C-17'!$B10,'CDR Depreciation Data'!$E:$E)</f>
        <v>287473.04000000004</v>
      </c>
      <c r="L10" s="43">
        <f>SUMIF('CDR Depreciation Data'!$A:$A,'C-17'!$B10,'CDR Depreciation Data'!$F:$F)</f>
        <v>290895.40000000002</v>
      </c>
      <c r="N10" s="43">
        <f>SUMIF('CDR Depreciation Data'!$A:$A,'C-17'!$B10,'CDR Depreciation Data'!$G:$G)</f>
        <v>292183.43</v>
      </c>
      <c r="P10" s="43">
        <f>SUMIF('CDR Depreciation Data'!$A:$A,'C-17'!$B10,'CDR Depreciation Data'!$H:$H)</f>
        <v>293808.57999999996</v>
      </c>
      <c r="R10" s="43">
        <f>SUMIF('CDR Depreciation Data'!$A:$A,'C-17'!$B10,'CDR Depreciation Data'!$I:$I)</f>
        <v>294403.07</v>
      </c>
      <c r="T10" s="43">
        <f>SUMIF('CDR Depreciation Data'!$A:$A,'C-17'!$B10,'CDR Depreciation Data'!$J:$J)</f>
        <v>294033.88</v>
      </c>
      <c r="V10" s="43">
        <f>SUMIF('CDR Depreciation Data'!$A:$A,'C-17'!$B10,'CDR Depreciation Data'!$K:$K)</f>
        <v>293903.84000000003</v>
      </c>
      <c r="X10" s="43">
        <f>SUMIF('CDR Depreciation Data'!$A:$A,'C-17'!$B10,'CDR Depreciation Data'!$L:$L)</f>
        <v>293709.04000000004</v>
      </c>
      <c r="Z10" s="43">
        <f>SUMIF('CDR Depreciation Data'!$A:$A,'C-17'!$B10,'CDR Depreciation Data'!$M:$M)</f>
        <v>293658.38000000006</v>
      </c>
      <c r="AB10" s="43">
        <f>SUMIF('CDR Depreciation Data'!$A:$A,'C-17'!$B10,'CDR Depreciation Data'!$N:$N)</f>
        <v>293314.33</v>
      </c>
      <c r="AD10" s="43">
        <f t="shared" ref="AD10:AD37" si="2">SUM(F10:AB10)</f>
        <v>3493666.71</v>
      </c>
    </row>
    <row r="11" spans="1:31">
      <c r="A11" s="4">
        <f t="shared" si="1"/>
        <v>3</v>
      </c>
      <c r="B11" s="50">
        <v>376.2</v>
      </c>
      <c r="C11" s="51" t="s">
        <v>87</v>
      </c>
      <c r="D11" s="52">
        <v>2.5000000000000001E-2</v>
      </c>
      <c r="F11" s="43">
        <f>SUMIF('CDR Depreciation Data'!$A:$A,'C-17'!$B11,'CDR Depreciation Data'!$C:$C)</f>
        <v>340665.01999999979</v>
      </c>
      <c r="H11" s="43">
        <f>SUMIF('CDR Depreciation Data'!$A:$A,'C-17'!$B11,'CDR Depreciation Data'!$D:$D)</f>
        <v>341879.68000000046</v>
      </c>
      <c r="J11" s="43">
        <f>SUMIF('CDR Depreciation Data'!$A:$A,'C-17'!$B11,'CDR Depreciation Data'!$E:$E)</f>
        <v>340271.32000000047</v>
      </c>
      <c r="L11" s="43">
        <f>SUMIF('CDR Depreciation Data'!$A:$A,'C-17'!$B11,'CDR Depreciation Data'!$F:$F)</f>
        <v>344785.63999999996</v>
      </c>
      <c r="N11" s="43">
        <f>SUMIF('CDR Depreciation Data'!$A:$A,'C-17'!$B11,'CDR Depreciation Data'!$G:$G)</f>
        <v>353074.7800000002</v>
      </c>
      <c r="P11" s="43">
        <f>SUMIF('CDR Depreciation Data'!$A:$A,'C-17'!$B11,'CDR Depreciation Data'!$H:$H)</f>
        <v>355141.07000000041</v>
      </c>
      <c r="R11" s="43">
        <f>SUMIF('CDR Depreciation Data'!$A:$A,'C-17'!$B11,'CDR Depreciation Data'!$I:$I)</f>
        <v>359147.86</v>
      </c>
      <c r="T11" s="43">
        <f>SUMIF('CDR Depreciation Data'!$A:$A,'C-17'!$B11,'CDR Depreciation Data'!$J:$J)</f>
        <v>362849.4000000002</v>
      </c>
      <c r="V11" s="43">
        <f>SUMIF('CDR Depreciation Data'!$A:$A,'C-17'!$B11,'CDR Depreciation Data'!$K:$K)</f>
        <v>363692.68000000046</v>
      </c>
      <c r="X11" s="43">
        <f>SUMIF('CDR Depreciation Data'!$A:$A,'C-17'!$B11,'CDR Depreciation Data'!$L:$L)</f>
        <v>365175.3</v>
      </c>
      <c r="Z11" s="43">
        <f>SUMIF('CDR Depreciation Data'!$A:$A,'C-17'!$B11,'CDR Depreciation Data'!$M:$M)</f>
        <v>369879.07000000041</v>
      </c>
      <c r="AB11" s="43">
        <f>SUMIF('CDR Depreciation Data'!$A:$A,'C-17'!$B11,'CDR Depreciation Data'!$N:$N)</f>
        <v>373554.0300000002</v>
      </c>
      <c r="AD11" s="43">
        <f t="shared" ref="AD11:AD36" si="3">SUM(F11:AB11)</f>
        <v>4270115.8500000024</v>
      </c>
    </row>
    <row r="12" spans="1:31">
      <c r="A12" s="4">
        <f t="shared" si="1"/>
        <v>4</v>
      </c>
      <c r="B12" s="50">
        <v>378</v>
      </c>
      <c r="C12" s="51" t="s">
        <v>95</v>
      </c>
      <c r="D12" s="52">
        <v>3.5000000000000003E-2</v>
      </c>
      <c r="F12" s="43">
        <f>SUMIF('CDR Depreciation Data'!$A:$A,'C-17'!$B12,'CDR Depreciation Data'!$C:$C)</f>
        <v>5559.6900000000005</v>
      </c>
      <c r="H12" s="43">
        <f>SUMIF('CDR Depreciation Data'!$A:$A,'C-17'!$B12,'CDR Depreciation Data'!$D:$D)</f>
        <v>5690.38</v>
      </c>
      <c r="J12" s="43">
        <f>SUMIF('CDR Depreciation Data'!$A:$A,'C-17'!$B12,'CDR Depreciation Data'!$E:$E)</f>
        <v>5705.21</v>
      </c>
      <c r="L12" s="43">
        <f>SUMIF('CDR Depreciation Data'!$A:$A,'C-17'!$B12,'CDR Depreciation Data'!$F:$F)</f>
        <v>5705.21</v>
      </c>
      <c r="N12" s="43">
        <f>SUMIF('CDR Depreciation Data'!$A:$A,'C-17'!$B12,'CDR Depreciation Data'!$G:$G)</f>
        <v>5705.21</v>
      </c>
      <c r="P12" s="43">
        <f>SUMIF('CDR Depreciation Data'!$A:$A,'C-17'!$B12,'CDR Depreciation Data'!$H:$H)</f>
        <v>5705.21</v>
      </c>
      <c r="R12" s="43">
        <f>SUMIF('CDR Depreciation Data'!$A:$A,'C-17'!$B12,'CDR Depreciation Data'!$I:$I)</f>
        <v>5705.21</v>
      </c>
      <c r="T12" s="43">
        <f>SUMIF('CDR Depreciation Data'!$A:$A,'C-17'!$B12,'CDR Depreciation Data'!$J:$J)</f>
        <v>5699.2</v>
      </c>
      <c r="V12" s="43">
        <f>SUMIF('CDR Depreciation Data'!$A:$A,'C-17'!$B12,'CDR Depreciation Data'!$K:$K)</f>
        <v>6355.0599999999995</v>
      </c>
      <c r="X12" s="43">
        <f>SUMIF('CDR Depreciation Data'!$A:$A,'C-17'!$B12,'CDR Depreciation Data'!$L:$L)</f>
        <v>7046.8</v>
      </c>
      <c r="Z12" s="43">
        <f>SUMIF('CDR Depreciation Data'!$A:$A,'C-17'!$B12,'CDR Depreciation Data'!$M:$M)</f>
        <v>7089.38</v>
      </c>
      <c r="AB12" s="43">
        <f>SUMIF('CDR Depreciation Data'!$A:$A,'C-17'!$B12,'CDR Depreciation Data'!$N:$N)</f>
        <v>7104.1799999999994</v>
      </c>
      <c r="AD12" s="43">
        <f t="shared" si="3"/>
        <v>73070.739999999991</v>
      </c>
    </row>
    <row r="13" spans="1:31">
      <c r="A13" s="4">
        <f t="shared" si="1"/>
        <v>5</v>
      </c>
      <c r="B13" s="50">
        <v>379</v>
      </c>
      <c r="C13" s="51" t="s">
        <v>96</v>
      </c>
      <c r="D13" s="52">
        <v>2.7E-2</v>
      </c>
      <c r="F13" s="43">
        <f>SUMIF('CDR Depreciation Data'!$A:$A,'C-17'!$B13,'CDR Depreciation Data'!$C:$C)</f>
        <v>36526.67</v>
      </c>
      <c r="H13" s="43">
        <f>SUMIF('CDR Depreciation Data'!$A:$A,'C-17'!$B13,'CDR Depreciation Data'!$D:$D)</f>
        <v>36537.39</v>
      </c>
      <c r="J13" s="43">
        <f>SUMIF('CDR Depreciation Data'!$A:$A,'C-17'!$B13,'CDR Depreciation Data'!$E:$E)</f>
        <v>36543.78</v>
      </c>
      <c r="L13" s="43">
        <f>SUMIF('CDR Depreciation Data'!$A:$A,'C-17'!$B13,'CDR Depreciation Data'!$F:$F)</f>
        <v>36550.370000000003</v>
      </c>
      <c r="N13" s="43">
        <f>SUMIF('CDR Depreciation Data'!$A:$A,'C-17'!$B13,'CDR Depreciation Data'!$G:$G)</f>
        <v>36620.18</v>
      </c>
      <c r="P13" s="43">
        <f>SUMIF('CDR Depreciation Data'!$A:$A,'C-17'!$B13,'CDR Depreciation Data'!$H:$H)</f>
        <v>36908.75</v>
      </c>
      <c r="R13" s="43">
        <f>SUMIF('CDR Depreciation Data'!$A:$A,'C-17'!$B13,'CDR Depreciation Data'!$I:$I)</f>
        <v>37130.439999999995</v>
      </c>
      <c r="T13" s="43">
        <f>SUMIF('CDR Depreciation Data'!$A:$A,'C-17'!$B13,'CDR Depreciation Data'!$J:$J)</f>
        <v>37130.69</v>
      </c>
      <c r="V13" s="43">
        <f>SUMIF('CDR Depreciation Data'!$A:$A,'C-17'!$B13,'CDR Depreciation Data'!$K:$K)</f>
        <v>37147.79</v>
      </c>
      <c r="X13" s="43">
        <f>SUMIF('CDR Depreciation Data'!$A:$A,'C-17'!$B13,'CDR Depreciation Data'!$L:$L)</f>
        <v>37285.439999999995</v>
      </c>
      <c r="Z13" s="43">
        <f>SUMIF('CDR Depreciation Data'!$A:$A,'C-17'!$B13,'CDR Depreciation Data'!$M:$M)</f>
        <v>37353.549999999996</v>
      </c>
      <c r="AB13" s="43">
        <f>SUMIF('CDR Depreciation Data'!$A:$A,'C-17'!$B13,'CDR Depreciation Data'!$N:$N)</f>
        <v>38406.620000000003</v>
      </c>
      <c r="AD13" s="43">
        <f t="shared" si="3"/>
        <v>444141.67</v>
      </c>
    </row>
    <row r="14" spans="1:31">
      <c r="A14" s="4">
        <f t="shared" si="1"/>
        <v>6</v>
      </c>
      <c r="B14" s="50">
        <v>380.1</v>
      </c>
      <c r="C14" s="51" t="s">
        <v>89</v>
      </c>
      <c r="D14" s="52">
        <v>2.7E-2</v>
      </c>
      <c r="F14" s="43">
        <f>SUMIF('CDR Depreciation Data'!$A:$A,'C-17'!$B14,'CDR Depreciation Data'!$C:$C)</f>
        <v>34707.839999999997</v>
      </c>
      <c r="H14" s="43">
        <f>SUMIF('CDR Depreciation Data'!$A:$A,'C-17'!$B14,'CDR Depreciation Data'!$D:$D)</f>
        <v>34707.979999999996</v>
      </c>
      <c r="J14" s="43">
        <f>SUMIF('CDR Depreciation Data'!$A:$A,'C-17'!$B14,'CDR Depreciation Data'!$E:$E)</f>
        <v>34710.03</v>
      </c>
      <c r="L14" s="43">
        <f>SUMIF('CDR Depreciation Data'!$A:$A,'C-17'!$B14,'CDR Depreciation Data'!$F:$F)</f>
        <v>34722.32</v>
      </c>
      <c r="N14" s="43">
        <f>SUMIF('CDR Depreciation Data'!$A:$A,'C-17'!$B14,'CDR Depreciation Data'!$G:$G)</f>
        <v>34734.11</v>
      </c>
      <c r="P14" s="43">
        <f>SUMIF('CDR Depreciation Data'!$A:$A,'C-17'!$B14,'CDR Depreciation Data'!$H:$H)</f>
        <v>34731.14</v>
      </c>
      <c r="R14" s="43">
        <f>SUMIF('CDR Depreciation Data'!$A:$A,'C-17'!$B14,'CDR Depreciation Data'!$I:$I)</f>
        <v>34720.729999999996</v>
      </c>
      <c r="T14" s="43">
        <f>SUMIF('CDR Depreciation Data'!$A:$A,'C-17'!$B14,'CDR Depreciation Data'!$J:$J)</f>
        <v>34710.509999999995</v>
      </c>
      <c r="V14" s="43">
        <f>SUMIF('CDR Depreciation Data'!$A:$A,'C-17'!$B14,'CDR Depreciation Data'!$K:$K)</f>
        <v>34697.429999999993</v>
      </c>
      <c r="X14" s="43">
        <f>SUMIF('CDR Depreciation Data'!$A:$A,'C-17'!$B14,'CDR Depreciation Data'!$L:$L)</f>
        <v>34695.46</v>
      </c>
      <c r="Z14" s="43">
        <f>SUMIF('CDR Depreciation Data'!$A:$A,'C-17'!$B14,'CDR Depreciation Data'!$M:$M)</f>
        <v>34704.78</v>
      </c>
      <c r="AB14" s="43">
        <f>SUMIF('CDR Depreciation Data'!$A:$A,'C-17'!$B14,'CDR Depreciation Data'!$N:$N)</f>
        <v>34715.56</v>
      </c>
      <c r="AD14" s="43">
        <f t="shared" si="3"/>
        <v>416557.88999999996</v>
      </c>
    </row>
    <row r="15" spans="1:31">
      <c r="A15" s="4">
        <f t="shared" si="1"/>
        <v>7</v>
      </c>
      <c r="B15" s="50">
        <v>380.2</v>
      </c>
      <c r="C15" s="51" t="s">
        <v>90</v>
      </c>
      <c r="D15" s="52">
        <v>2.5399999999999999E-2</v>
      </c>
      <c r="F15" s="43">
        <f>SUMIF('CDR Depreciation Data'!$A:$A,'C-17'!$B15,'CDR Depreciation Data'!$C:$C)</f>
        <v>183815.46000000002</v>
      </c>
      <c r="H15" s="43">
        <f>SUMIF('CDR Depreciation Data'!$A:$A,'C-17'!$B15,'CDR Depreciation Data'!$D:$D)</f>
        <v>184657.76000000004</v>
      </c>
      <c r="J15" s="43">
        <f>SUMIF('CDR Depreciation Data'!$A:$A,'C-17'!$B15,'CDR Depreciation Data'!$E:$E)</f>
        <v>185178.35000000003</v>
      </c>
      <c r="L15" s="43">
        <f>SUMIF('CDR Depreciation Data'!$A:$A,'C-17'!$B15,'CDR Depreciation Data'!$F:$F)</f>
        <v>187336.88</v>
      </c>
      <c r="N15" s="43">
        <f>SUMIF('CDR Depreciation Data'!$A:$A,'C-17'!$B15,'CDR Depreciation Data'!$G:$G)</f>
        <v>190146.08000000002</v>
      </c>
      <c r="P15" s="43">
        <f>SUMIF('CDR Depreciation Data'!$A:$A,'C-17'!$B15,'CDR Depreciation Data'!$H:$H)</f>
        <v>191818.19000000003</v>
      </c>
      <c r="R15" s="43">
        <f>SUMIF('CDR Depreciation Data'!$A:$A,'C-17'!$B15,'CDR Depreciation Data'!$I:$I)</f>
        <v>194407.73</v>
      </c>
      <c r="T15" s="43">
        <f>SUMIF('CDR Depreciation Data'!$A:$A,'C-17'!$B15,'CDR Depreciation Data'!$J:$J)</f>
        <v>196264.26000000004</v>
      </c>
      <c r="V15" s="43">
        <f>SUMIF('CDR Depreciation Data'!$A:$A,'C-17'!$B15,'CDR Depreciation Data'!$K:$K)</f>
        <v>197261.06000000003</v>
      </c>
      <c r="X15" s="43">
        <f>SUMIF('CDR Depreciation Data'!$A:$A,'C-17'!$B15,'CDR Depreciation Data'!$L:$L)</f>
        <v>198146.56</v>
      </c>
      <c r="Z15" s="43">
        <f>SUMIF('CDR Depreciation Data'!$A:$A,'C-17'!$B15,'CDR Depreciation Data'!$M:$M)</f>
        <v>198846.64000000004</v>
      </c>
      <c r="AB15" s="43">
        <f>SUMIF('CDR Depreciation Data'!$A:$A,'C-17'!$B15,'CDR Depreciation Data'!$N:$N)</f>
        <v>201859.82000000004</v>
      </c>
      <c r="AD15" s="43">
        <f t="shared" si="3"/>
        <v>2309738.79</v>
      </c>
    </row>
    <row r="16" spans="1:31">
      <c r="A16" s="4">
        <f t="shared" si="1"/>
        <v>8</v>
      </c>
      <c r="B16" s="50">
        <v>381</v>
      </c>
      <c r="C16" s="51" t="s">
        <v>97</v>
      </c>
      <c r="D16" s="52">
        <v>6.0999999999999999E-2</v>
      </c>
      <c r="F16" s="43">
        <f>SUMIF('CDR Depreciation Data'!$A:$A,'C-17'!$B16,'CDR Depreciation Data'!$C:$C)</f>
        <v>97662.070000000022</v>
      </c>
      <c r="H16" s="43">
        <f>SUMIF('CDR Depreciation Data'!$A:$A,'C-17'!$B16,'CDR Depreciation Data'!$D:$D)</f>
        <v>97319.920000000013</v>
      </c>
      <c r="J16" s="43">
        <f>SUMIF('CDR Depreciation Data'!$A:$A,'C-17'!$B16,'CDR Depreciation Data'!$E:$E)</f>
        <v>98496.270000000019</v>
      </c>
      <c r="L16" s="43">
        <f>SUMIF('CDR Depreciation Data'!$A:$A,'C-17'!$B16,'CDR Depreciation Data'!$F:$F)</f>
        <v>99740.87000000001</v>
      </c>
      <c r="N16" s="43">
        <f>SUMIF('CDR Depreciation Data'!$A:$A,'C-17'!$B16,'CDR Depreciation Data'!$G:$G)</f>
        <v>99212.89</v>
      </c>
      <c r="P16" s="43">
        <f>SUMIF('CDR Depreciation Data'!$A:$A,'C-17'!$B16,'CDR Depreciation Data'!$H:$H)</f>
        <v>99108.41</v>
      </c>
      <c r="R16" s="43">
        <f>SUMIF('CDR Depreciation Data'!$A:$A,'C-17'!$B16,'CDR Depreciation Data'!$I:$I)</f>
        <v>99500.790000000008</v>
      </c>
      <c r="T16" s="43">
        <f>SUMIF('CDR Depreciation Data'!$A:$A,'C-17'!$B16,'CDR Depreciation Data'!$J:$J)</f>
        <v>99911.780000000013</v>
      </c>
      <c r="V16" s="43">
        <f>SUMIF('CDR Depreciation Data'!$A:$A,'C-17'!$B16,'CDR Depreciation Data'!$K:$K)</f>
        <v>99879.60000000002</v>
      </c>
      <c r="X16" s="43">
        <f>SUMIF('CDR Depreciation Data'!$A:$A,'C-17'!$B16,'CDR Depreciation Data'!$L:$L)</f>
        <v>99936.170000000013</v>
      </c>
      <c r="Z16" s="43">
        <f>SUMIF('CDR Depreciation Data'!$A:$A,'C-17'!$B16,'CDR Depreciation Data'!$M:$M)</f>
        <v>100247.80000000002</v>
      </c>
      <c r="AB16" s="43">
        <f>SUMIF('CDR Depreciation Data'!$A:$A,'C-17'!$B16,'CDR Depreciation Data'!$N:$N)</f>
        <v>100702.40000000001</v>
      </c>
      <c r="AD16" s="43">
        <f t="shared" si="3"/>
        <v>1191718.97</v>
      </c>
    </row>
    <row r="17" spans="1:30">
      <c r="A17" s="4">
        <f t="shared" si="1"/>
        <v>9</v>
      </c>
      <c r="B17" s="50">
        <v>381.1</v>
      </c>
      <c r="C17" s="51" t="s">
        <v>91</v>
      </c>
      <c r="D17" s="52">
        <v>6.0999999999999999E-2</v>
      </c>
      <c r="F17" s="43">
        <f>SUMIF('CDR Depreciation Data'!$A:$A,'C-17'!$B17,'CDR Depreciation Data'!$C:$C)</f>
        <v>9358.61</v>
      </c>
      <c r="H17" s="43">
        <f>SUMIF('CDR Depreciation Data'!$A:$A,'C-17'!$B17,'CDR Depreciation Data'!$D:$D)</f>
        <v>8759.48</v>
      </c>
      <c r="J17" s="43">
        <f>SUMIF('CDR Depreciation Data'!$A:$A,'C-17'!$B17,'CDR Depreciation Data'!$E:$E)</f>
        <v>4392.5299999999988</v>
      </c>
      <c r="L17" s="43">
        <f>SUMIF('CDR Depreciation Data'!$A:$A,'C-17'!$B17,'CDR Depreciation Data'!$F:$F)</f>
        <v>8534.26</v>
      </c>
      <c r="N17" s="43">
        <f>SUMIF('CDR Depreciation Data'!$A:$A,'C-17'!$B17,'CDR Depreciation Data'!$G:$G)</f>
        <v>8530.23</v>
      </c>
      <c r="P17" s="43">
        <f>SUMIF('CDR Depreciation Data'!$A:$A,'C-17'!$B17,'CDR Depreciation Data'!$H:$H)</f>
        <v>8626.17</v>
      </c>
      <c r="R17" s="43">
        <f>SUMIF('CDR Depreciation Data'!$A:$A,'C-17'!$B17,'CDR Depreciation Data'!$I:$I)</f>
        <v>8914.01</v>
      </c>
      <c r="T17" s="43">
        <f>SUMIF('CDR Depreciation Data'!$A:$A,'C-17'!$B17,'CDR Depreciation Data'!$J:$J)</f>
        <v>9214.41</v>
      </c>
      <c r="V17" s="43">
        <f>SUMIF('CDR Depreciation Data'!$A:$A,'C-17'!$B17,'CDR Depreciation Data'!$K:$K)</f>
        <v>9450.15</v>
      </c>
      <c r="X17" s="43">
        <f>SUMIF('CDR Depreciation Data'!$A:$A,'C-17'!$B17,'CDR Depreciation Data'!$L:$L)</f>
        <v>9702.85</v>
      </c>
      <c r="Z17" s="43">
        <f>SUMIF('CDR Depreciation Data'!$A:$A,'C-17'!$B17,'CDR Depreciation Data'!$M:$M)</f>
        <v>9888.75</v>
      </c>
      <c r="AB17" s="43">
        <f>SUMIF('CDR Depreciation Data'!$A:$A,'C-17'!$B17,'CDR Depreciation Data'!$N:$N)</f>
        <v>10054.68</v>
      </c>
      <c r="AD17" s="43">
        <f t="shared" si="3"/>
        <v>105426.13</v>
      </c>
    </row>
    <row r="18" spans="1:30">
      <c r="A18" s="4">
        <f t="shared" si="1"/>
        <v>10</v>
      </c>
      <c r="B18" s="50">
        <v>382</v>
      </c>
      <c r="C18" s="51" t="s">
        <v>98</v>
      </c>
      <c r="D18" s="52">
        <v>3.5700000000000003E-2</v>
      </c>
      <c r="F18" s="43">
        <f>SUMIF('CDR Depreciation Data'!$A:$A,'C-17'!$B18,'CDR Depreciation Data'!$C:$C)</f>
        <v>22862.45</v>
      </c>
      <c r="H18" s="43">
        <f>SUMIF('CDR Depreciation Data'!$A:$A,'C-17'!$B18,'CDR Depreciation Data'!$D:$D)</f>
        <v>19626.22</v>
      </c>
      <c r="J18" s="43">
        <f>SUMIF('CDR Depreciation Data'!$A:$A,'C-17'!$B18,'CDR Depreciation Data'!$E:$E)</f>
        <v>-82083.850000000006</v>
      </c>
      <c r="L18" s="43">
        <f>SUMIF('CDR Depreciation Data'!$A:$A,'C-17'!$B18,'CDR Depreciation Data'!$F:$F)</f>
        <v>16332.53</v>
      </c>
      <c r="N18" s="43">
        <f>SUMIF('CDR Depreciation Data'!$A:$A,'C-17'!$B18,'CDR Depreciation Data'!$G:$G)</f>
        <v>16187.07</v>
      </c>
      <c r="P18" s="43">
        <f>SUMIF('CDR Depreciation Data'!$A:$A,'C-17'!$B18,'CDR Depreciation Data'!$H:$H)</f>
        <v>16088.960000000001</v>
      </c>
      <c r="R18" s="43">
        <f>SUMIF('CDR Depreciation Data'!$A:$A,'C-17'!$B18,'CDR Depreciation Data'!$I:$I)</f>
        <v>16365.18</v>
      </c>
      <c r="T18" s="43">
        <f>SUMIF('CDR Depreciation Data'!$A:$A,'C-17'!$B18,'CDR Depreciation Data'!$J:$J)</f>
        <v>16676.13</v>
      </c>
      <c r="V18" s="43">
        <f>SUMIF('CDR Depreciation Data'!$A:$A,'C-17'!$B18,'CDR Depreciation Data'!$K:$K)</f>
        <v>16724.52</v>
      </c>
      <c r="X18" s="43">
        <f>SUMIF('CDR Depreciation Data'!$A:$A,'C-17'!$B18,'CDR Depreciation Data'!$L:$L)</f>
        <v>16865.52</v>
      </c>
      <c r="Z18" s="43">
        <f>SUMIF('CDR Depreciation Data'!$A:$A,'C-17'!$B18,'CDR Depreciation Data'!$M:$M)</f>
        <v>17024</v>
      </c>
      <c r="AB18" s="43">
        <f>SUMIF('CDR Depreciation Data'!$A:$A,'C-17'!$B18,'CDR Depreciation Data'!$N:$N)</f>
        <v>16731.88</v>
      </c>
      <c r="AD18" s="43">
        <f t="shared" si="3"/>
        <v>109400.61</v>
      </c>
    </row>
    <row r="19" spans="1:30">
      <c r="A19" s="4">
        <f t="shared" si="1"/>
        <v>11</v>
      </c>
      <c r="B19" s="50">
        <v>382.1</v>
      </c>
      <c r="C19" s="51" t="s">
        <v>92</v>
      </c>
      <c r="D19" s="52">
        <v>3.1E-2</v>
      </c>
      <c r="F19" s="43">
        <f>SUMIF('CDR Depreciation Data'!$A:$A,'C-17'!$B19,'CDR Depreciation Data'!$C:$C)</f>
        <v>11851.75</v>
      </c>
      <c r="H19" s="43">
        <f>SUMIF('CDR Depreciation Data'!$A:$A,'C-17'!$B19,'CDR Depreciation Data'!$D:$D)</f>
        <v>7247.71</v>
      </c>
      <c r="J19" s="43">
        <f>SUMIF('CDR Depreciation Data'!$A:$A,'C-17'!$B19,'CDR Depreciation Data'!$E:$E)</f>
        <v>-132353.62</v>
      </c>
      <c r="L19" s="43">
        <f>SUMIF('CDR Depreciation Data'!$A:$A,'C-17'!$B19,'CDR Depreciation Data'!$F:$F)</f>
        <v>2372.5500000000002</v>
      </c>
      <c r="N19" s="43">
        <f>SUMIF('CDR Depreciation Data'!$A:$A,'C-17'!$B19,'CDR Depreciation Data'!$G:$G)</f>
        <v>2037.52</v>
      </c>
      <c r="P19" s="43">
        <f>SUMIF('CDR Depreciation Data'!$A:$A,'C-17'!$B19,'CDR Depreciation Data'!$H:$H)</f>
        <v>1892.7</v>
      </c>
      <c r="R19" s="43">
        <f>SUMIF('CDR Depreciation Data'!$A:$A,'C-17'!$B19,'CDR Depreciation Data'!$I:$I)</f>
        <v>1813.77</v>
      </c>
      <c r="T19" s="43">
        <f>SUMIF('CDR Depreciation Data'!$A:$A,'C-17'!$B19,'CDR Depreciation Data'!$J:$J)</f>
        <v>1762.34</v>
      </c>
      <c r="V19" s="43">
        <f>SUMIF('CDR Depreciation Data'!$A:$A,'C-17'!$B19,'CDR Depreciation Data'!$K:$K)</f>
        <v>1687.6</v>
      </c>
      <c r="X19" s="43">
        <f>SUMIF('CDR Depreciation Data'!$A:$A,'C-17'!$B19,'CDR Depreciation Data'!$L:$L)</f>
        <v>1638.05</v>
      </c>
      <c r="Z19" s="43">
        <f>SUMIF('CDR Depreciation Data'!$A:$A,'C-17'!$B19,'CDR Depreciation Data'!$M:$M)</f>
        <v>1580.54</v>
      </c>
      <c r="AB19" s="43">
        <f>SUMIF('CDR Depreciation Data'!$A:$A,'C-17'!$B19,'CDR Depreciation Data'!$N:$N)</f>
        <v>1524.7</v>
      </c>
      <c r="AD19" s="43">
        <f t="shared" si="3"/>
        <v>-96944.39</v>
      </c>
    </row>
    <row r="20" spans="1:30">
      <c r="A20" s="4">
        <f t="shared" si="1"/>
        <v>12</v>
      </c>
      <c r="B20" s="50">
        <v>383</v>
      </c>
      <c r="C20" s="51" t="s">
        <v>99</v>
      </c>
      <c r="D20" s="52">
        <v>0.03</v>
      </c>
      <c r="F20" s="43">
        <f>SUMIF('CDR Depreciation Data'!$A:$A,'C-17'!$B20,'CDR Depreciation Data'!$C:$C)</f>
        <v>19785.3</v>
      </c>
      <c r="H20" s="43">
        <f>SUMIF('CDR Depreciation Data'!$A:$A,'C-17'!$B20,'CDR Depreciation Data'!$D:$D)</f>
        <v>18321.599999999999</v>
      </c>
      <c r="J20" s="43">
        <f>SUMIF('CDR Depreciation Data'!$A:$A,'C-17'!$B20,'CDR Depreciation Data'!$E:$E)</f>
        <v>-25913.239999999998</v>
      </c>
      <c r="L20" s="43">
        <f>SUMIF('CDR Depreciation Data'!$A:$A,'C-17'!$B20,'CDR Depreciation Data'!$F:$F)</f>
        <v>16871.350000000002</v>
      </c>
      <c r="N20" s="43">
        <f>SUMIF('CDR Depreciation Data'!$A:$A,'C-17'!$B20,'CDR Depreciation Data'!$G:$G)</f>
        <v>16827.350000000002</v>
      </c>
      <c r="P20" s="43">
        <f>SUMIF('CDR Depreciation Data'!$A:$A,'C-17'!$B20,'CDR Depreciation Data'!$H:$H)</f>
        <v>16850.7</v>
      </c>
      <c r="R20" s="43">
        <f>SUMIF('CDR Depreciation Data'!$A:$A,'C-17'!$B20,'CDR Depreciation Data'!$I:$I)</f>
        <v>16957.82</v>
      </c>
      <c r="T20" s="43">
        <f>SUMIF('CDR Depreciation Data'!$A:$A,'C-17'!$B20,'CDR Depreciation Data'!$J:$J)</f>
        <v>17018.63</v>
      </c>
      <c r="V20" s="43">
        <f>SUMIF('CDR Depreciation Data'!$A:$A,'C-17'!$B20,'CDR Depreciation Data'!$K:$K)</f>
        <v>17095.28</v>
      </c>
      <c r="X20" s="43">
        <f>SUMIF('CDR Depreciation Data'!$A:$A,'C-17'!$B20,'CDR Depreciation Data'!$L:$L)</f>
        <v>17267.38</v>
      </c>
      <c r="Z20" s="43">
        <f>SUMIF('CDR Depreciation Data'!$A:$A,'C-17'!$B20,'CDR Depreciation Data'!$M:$M)</f>
        <v>17358.740000000002</v>
      </c>
      <c r="AB20" s="43">
        <f>SUMIF('CDR Depreciation Data'!$A:$A,'C-17'!$B20,'CDR Depreciation Data'!$N:$N)</f>
        <v>17455.419999999998</v>
      </c>
      <c r="AD20" s="43">
        <f t="shared" si="3"/>
        <v>165896.33000000002</v>
      </c>
    </row>
    <row r="21" spans="1:30">
      <c r="A21" s="4">
        <f t="shared" si="1"/>
        <v>13</v>
      </c>
      <c r="B21" s="50">
        <v>384</v>
      </c>
      <c r="C21" s="51" t="s">
        <v>100</v>
      </c>
      <c r="D21" s="52">
        <v>3.2000000000000001E-2</v>
      </c>
      <c r="F21" s="43">
        <f>SUMIF('CDR Depreciation Data'!$A:$A,'C-17'!$B21,'CDR Depreciation Data'!$C:$C)</f>
        <v>8092.5899999999992</v>
      </c>
      <c r="H21" s="43">
        <f>SUMIF('CDR Depreciation Data'!$A:$A,'C-17'!$B21,'CDR Depreciation Data'!$D:$D)</f>
        <v>6607.9299999999994</v>
      </c>
      <c r="J21" s="43">
        <f>SUMIF('CDR Depreciation Data'!$A:$A,'C-17'!$B21,'CDR Depreciation Data'!$E:$E)</f>
        <v>-42623.61</v>
      </c>
      <c r="L21" s="43">
        <f>SUMIF('CDR Depreciation Data'!$A:$A,'C-17'!$B21,'CDR Depreciation Data'!$F:$F)</f>
        <v>5119.8499999999995</v>
      </c>
      <c r="N21" s="43">
        <f>SUMIF('CDR Depreciation Data'!$A:$A,'C-17'!$B21,'CDR Depreciation Data'!$G:$G)</f>
        <v>5091.58</v>
      </c>
      <c r="P21" s="43">
        <f>SUMIF('CDR Depreciation Data'!$A:$A,'C-17'!$B21,'CDR Depreciation Data'!$H:$H)</f>
        <v>5066.6499999999996</v>
      </c>
      <c r="R21" s="43">
        <f>SUMIF('CDR Depreciation Data'!$A:$A,'C-17'!$B21,'CDR Depreciation Data'!$I:$I)</f>
        <v>5076.9699999999993</v>
      </c>
      <c r="T21" s="43">
        <f>SUMIF('CDR Depreciation Data'!$A:$A,'C-17'!$B21,'CDR Depreciation Data'!$J:$J)</f>
        <v>5085.7199999999993</v>
      </c>
      <c r="V21" s="43">
        <f>SUMIF('CDR Depreciation Data'!$A:$A,'C-17'!$B21,'CDR Depreciation Data'!$K:$K)</f>
        <v>5096</v>
      </c>
      <c r="X21" s="43">
        <f>SUMIF('CDR Depreciation Data'!$A:$A,'C-17'!$B21,'CDR Depreciation Data'!$L:$L)</f>
        <v>5111.75</v>
      </c>
      <c r="Z21" s="43">
        <f>SUMIF('CDR Depreciation Data'!$A:$A,'C-17'!$B21,'CDR Depreciation Data'!$M:$M)</f>
        <v>5113.7</v>
      </c>
      <c r="AB21" s="43">
        <f>SUMIF('CDR Depreciation Data'!$A:$A,'C-17'!$B21,'CDR Depreciation Data'!$N:$N)</f>
        <v>5122.78</v>
      </c>
      <c r="AD21" s="43">
        <f t="shared" si="3"/>
        <v>17961.909999999993</v>
      </c>
    </row>
    <row r="22" spans="1:30">
      <c r="A22" s="4">
        <f t="shared" si="1"/>
        <v>14</v>
      </c>
      <c r="B22" s="50">
        <v>385</v>
      </c>
      <c r="C22" s="51" t="s">
        <v>101</v>
      </c>
      <c r="D22" s="52">
        <v>1.4800000000000001E-2</v>
      </c>
      <c r="F22" s="43">
        <f>SUMIF('CDR Depreciation Data'!$A:$A,'C-17'!$B22,'CDR Depreciation Data'!$C:$C)</f>
        <v>4450.68</v>
      </c>
      <c r="H22" s="43">
        <f>SUMIF('CDR Depreciation Data'!$A:$A,'C-17'!$B22,'CDR Depreciation Data'!$D:$D)</f>
        <v>4414.43</v>
      </c>
      <c r="J22" s="43">
        <f>SUMIF('CDR Depreciation Data'!$A:$A,'C-17'!$B22,'CDR Depreciation Data'!$E:$E)</f>
        <v>4204.5200000000004</v>
      </c>
      <c r="L22" s="43">
        <f>SUMIF('CDR Depreciation Data'!$A:$A,'C-17'!$B22,'CDR Depreciation Data'!$F:$F)</f>
        <v>4378.17</v>
      </c>
      <c r="N22" s="43">
        <f>SUMIF('CDR Depreciation Data'!$A:$A,'C-17'!$B22,'CDR Depreciation Data'!$G:$G)</f>
        <v>4378.3900000000003</v>
      </c>
      <c r="P22" s="43">
        <f>SUMIF('CDR Depreciation Data'!$A:$A,'C-17'!$B22,'CDR Depreciation Data'!$H:$H)</f>
        <v>4378.6099999999997</v>
      </c>
      <c r="R22" s="43">
        <f>SUMIF('CDR Depreciation Data'!$A:$A,'C-17'!$B22,'CDR Depreciation Data'!$I:$I)</f>
        <v>4378.6099999999997</v>
      </c>
      <c r="T22" s="43">
        <f>SUMIF('CDR Depreciation Data'!$A:$A,'C-17'!$B22,'CDR Depreciation Data'!$J:$J)</f>
        <v>4378.6099999999997</v>
      </c>
      <c r="V22" s="43">
        <f>SUMIF('CDR Depreciation Data'!$A:$A,'C-17'!$B22,'CDR Depreciation Data'!$K:$K)</f>
        <v>4378.6099999999997</v>
      </c>
      <c r="X22" s="43">
        <f>SUMIF('CDR Depreciation Data'!$A:$A,'C-17'!$B22,'CDR Depreciation Data'!$L:$L)</f>
        <v>4378.6099999999997</v>
      </c>
      <c r="Z22" s="43">
        <f>SUMIF('CDR Depreciation Data'!$A:$A,'C-17'!$B22,'CDR Depreciation Data'!$M:$M)</f>
        <v>4378.6099999999997</v>
      </c>
      <c r="AB22" s="43">
        <f>SUMIF('CDR Depreciation Data'!$A:$A,'C-17'!$B22,'CDR Depreciation Data'!$N:$N)</f>
        <v>4378.6099999999997</v>
      </c>
      <c r="AD22" s="43">
        <f t="shared" si="3"/>
        <v>52476.460000000006</v>
      </c>
    </row>
    <row r="23" spans="1:30">
      <c r="A23" s="4">
        <f t="shared" si="1"/>
        <v>15</v>
      </c>
      <c r="B23" s="50">
        <v>387</v>
      </c>
      <c r="C23" s="51" t="s">
        <v>102</v>
      </c>
      <c r="D23" s="52">
        <v>0.03</v>
      </c>
      <c r="F23" s="43">
        <f>SUMIF('CDR Depreciation Data'!$A:$A,'C-17'!$B23,'CDR Depreciation Data'!$C:$C)</f>
        <v>3535.52</v>
      </c>
      <c r="H23" s="43">
        <f>SUMIF('CDR Depreciation Data'!$A:$A,'C-17'!$B23,'CDR Depreciation Data'!$D:$D)</f>
        <v>3566.64</v>
      </c>
      <c r="J23" s="43">
        <f>SUMIF('CDR Depreciation Data'!$A:$A,'C-17'!$B23,'CDR Depreciation Data'!$E:$E)</f>
        <v>3603.12</v>
      </c>
      <c r="L23" s="43">
        <f>SUMIF('CDR Depreciation Data'!$A:$A,'C-17'!$B23,'CDR Depreciation Data'!$F:$F)</f>
        <v>3622.61</v>
      </c>
      <c r="N23" s="43">
        <f>SUMIF('CDR Depreciation Data'!$A:$A,'C-17'!$B23,'CDR Depreciation Data'!$G:$G)</f>
        <v>3766.23</v>
      </c>
      <c r="P23" s="43">
        <f>SUMIF('CDR Depreciation Data'!$A:$A,'C-17'!$B23,'CDR Depreciation Data'!$H:$H)</f>
        <v>4072.13</v>
      </c>
      <c r="R23" s="43">
        <f>SUMIF('CDR Depreciation Data'!$A:$A,'C-17'!$B23,'CDR Depreciation Data'!$I:$I)</f>
        <v>4254.67</v>
      </c>
      <c r="T23" s="43">
        <f>SUMIF('CDR Depreciation Data'!$A:$A,'C-17'!$B23,'CDR Depreciation Data'!$J:$J)</f>
        <v>4283.3999999999996</v>
      </c>
      <c r="V23" s="43">
        <f>SUMIF('CDR Depreciation Data'!$A:$A,'C-17'!$B23,'CDR Depreciation Data'!$K:$K)</f>
        <v>4314.9799999999996</v>
      </c>
      <c r="X23" s="43">
        <f>SUMIF('CDR Depreciation Data'!$A:$A,'C-17'!$B23,'CDR Depreciation Data'!$L:$L)</f>
        <v>4330.96</v>
      </c>
      <c r="Z23" s="43">
        <f>SUMIF('CDR Depreciation Data'!$A:$A,'C-17'!$B23,'CDR Depreciation Data'!$M:$M)</f>
        <v>4368.34</v>
      </c>
      <c r="AB23" s="43">
        <f>SUMIF('CDR Depreciation Data'!$A:$A,'C-17'!$B23,'CDR Depreciation Data'!$N:$N)</f>
        <v>4434.53</v>
      </c>
      <c r="AD23" s="43">
        <f t="shared" si="3"/>
        <v>48153.130000000005</v>
      </c>
    </row>
    <row r="24" spans="1:30">
      <c r="A24" s="4">
        <f t="shared" si="1"/>
        <v>16</v>
      </c>
      <c r="B24" s="50">
        <v>390</v>
      </c>
      <c r="C24" s="51" t="s">
        <v>94</v>
      </c>
      <c r="D24" s="52">
        <v>2.5000000000000001E-2</v>
      </c>
      <c r="F24" s="43">
        <f>SUMIF('CDR Depreciation Data'!$A:$A,'C-17'!$B24,'CDR Depreciation Data'!$C:$C)</f>
        <v>18962.98</v>
      </c>
      <c r="H24" s="43">
        <f>SUMIF('CDR Depreciation Data'!$A:$A,'C-17'!$B24,'CDR Depreciation Data'!$D:$D)</f>
        <v>18962.98</v>
      </c>
      <c r="J24" s="43">
        <f>SUMIF('CDR Depreciation Data'!$A:$A,'C-17'!$B24,'CDR Depreciation Data'!$E:$E)</f>
        <v>18962.98</v>
      </c>
      <c r="L24" s="43">
        <f>SUMIF('CDR Depreciation Data'!$A:$A,'C-17'!$B24,'CDR Depreciation Data'!$F:$F)</f>
        <v>18962.98</v>
      </c>
      <c r="N24" s="43">
        <f>SUMIF('CDR Depreciation Data'!$A:$A,'C-17'!$B24,'CDR Depreciation Data'!$G:$G)</f>
        <v>18962.98</v>
      </c>
      <c r="P24" s="43">
        <f>SUMIF('CDR Depreciation Data'!$A:$A,'C-17'!$B24,'CDR Depreciation Data'!$H:$H)</f>
        <v>18974.23</v>
      </c>
      <c r="R24" s="43">
        <f>SUMIF('CDR Depreciation Data'!$A:$A,'C-17'!$B24,'CDR Depreciation Data'!$I:$I)</f>
        <v>19000.46</v>
      </c>
      <c r="T24" s="43">
        <f>SUMIF('CDR Depreciation Data'!$A:$A,'C-17'!$B24,'CDR Depreciation Data'!$J:$J)</f>
        <v>19015.43</v>
      </c>
      <c r="V24" s="43">
        <f>SUMIF('CDR Depreciation Data'!$A:$A,'C-17'!$B24,'CDR Depreciation Data'!$K:$K)</f>
        <v>19015.43</v>
      </c>
      <c r="X24" s="43">
        <f>SUMIF('CDR Depreciation Data'!$A:$A,'C-17'!$B24,'CDR Depreciation Data'!$L:$L)</f>
        <v>19015.43</v>
      </c>
      <c r="Z24" s="43">
        <f>SUMIF('CDR Depreciation Data'!$A:$A,'C-17'!$B24,'CDR Depreciation Data'!$M:$M)</f>
        <v>19015.43</v>
      </c>
      <c r="AB24" s="43">
        <f>SUMIF('CDR Depreciation Data'!$A:$A,'C-17'!$B24,'CDR Depreciation Data'!$N:$N)</f>
        <v>19015.43</v>
      </c>
      <c r="AD24" s="43">
        <f t="shared" si="3"/>
        <v>227866.73999999996</v>
      </c>
    </row>
    <row r="25" spans="1:30">
      <c r="A25" s="4">
        <f t="shared" si="1"/>
        <v>17</v>
      </c>
      <c r="B25" s="50">
        <v>391</v>
      </c>
      <c r="C25" s="51" t="s">
        <v>103</v>
      </c>
      <c r="D25" s="52">
        <v>6.7000000000000004E-2</v>
      </c>
      <c r="F25" s="43">
        <f>SUMIF('CDR Depreciation Data'!$A:$A,'C-17'!$B25,'CDR Depreciation Data'!$C:$C)</f>
        <v>4245.5600000000004</v>
      </c>
      <c r="H25" s="43">
        <f>SUMIF('CDR Depreciation Data'!$A:$A,'C-17'!$B25,'CDR Depreciation Data'!$D:$D)</f>
        <v>4245.5600000000004</v>
      </c>
      <c r="J25" s="43">
        <f>SUMIF('CDR Depreciation Data'!$A:$A,'C-17'!$B25,'CDR Depreciation Data'!$E:$E)</f>
        <v>4245.5600000000004</v>
      </c>
      <c r="L25" s="43">
        <f>SUMIF('CDR Depreciation Data'!$A:$A,'C-17'!$B25,'CDR Depreciation Data'!$F:$F)</f>
        <v>4245.5600000000004</v>
      </c>
      <c r="N25" s="43">
        <f>SUMIF('CDR Depreciation Data'!$A:$A,'C-17'!$B25,'CDR Depreciation Data'!$G:$G)</f>
        <v>4245.5600000000004</v>
      </c>
      <c r="P25" s="43">
        <f>SUMIF('CDR Depreciation Data'!$A:$A,'C-17'!$B25,'CDR Depreciation Data'!$H:$H)</f>
        <v>4248.3500000000004</v>
      </c>
      <c r="R25" s="43">
        <f>SUMIF('CDR Depreciation Data'!$A:$A,'C-17'!$B25,'CDR Depreciation Data'!$I:$I)</f>
        <v>4251.1400000000003</v>
      </c>
      <c r="T25" s="43">
        <f>SUMIF('CDR Depreciation Data'!$A:$A,'C-17'!$B25,'CDR Depreciation Data'!$J:$J)</f>
        <v>4251.1400000000003</v>
      </c>
      <c r="V25" s="43">
        <f>SUMIF('CDR Depreciation Data'!$A:$A,'C-17'!$B25,'CDR Depreciation Data'!$K:$K)</f>
        <v>4251.1400000000003</v>
      </c>
      <c r="X25" s="43">
        <f>SUMIF('CDR Depreciation Data'!$A:$A,'C-17'!$B25,'CDR Depreciation Data'!$L:$L)</f>
        <v>4251.1400000000003</v>
      </c>
      <c r="Z25" s="43">
        <f>SUMIF('CDR Depreciation Data'!$A:$A,'C-17'!$B25,'CDR Depreciation Data'!$M:$M)</f>
        <v>4251.1400000000003</v>
      </c>
      <c r="AB25" s="43">
        <f>SUMIF('CDR Depreciation Data'!$A:$A,'C-17'!$B25,'CDR Depreciation Data'!$N:$N)</f>
        <v>4251.1400000000003</v>
      </c>
      <c r="AD25" s="43">
        <f t="shared" si="3"/>
        <v>50982.99</v>
      </c>
    </row>
    <row r="26" spans="1:30">
      <c r="A26" s="4">
        <f t="shared" si="1"/>
        <v>18</v>
      </c>
      <c r="B26" s="50">
        <v>391.11</v>
      </c>
      <c r="C26" s="51" t="s">
        <v>93</v>
      </c>
      <c r="D26" s="52">
        <v>8.3000000000000004E-2</v>
      </c>
      <c r="F26" s="43">
        <f>SUMIF('CDR Depreciation Data'!$A:$A,'C-17'!$B26,'CDR Depreciation Data'!$C:$C)</f>
        <v>1145.6300000000001</v>
      </c>
      <c r="H26" s="43">
        <f>SUMIF('CDR Depreciation Data'!$A:$A,'C-17'!$B26,'CDR Depreciation Data'!$D:$D)</f>
        <v>1339.42</v>
      </c>
      <c r="J26" s="43">
        <f>SUMIF('CDR Depreciation Data'!$A:$A,'C-17'!$B26,'CDR Depreciation Data'!$E:$E)</f>
        <v>1471.24</v>
      </c>
      <c r="L26" s="43">
        <f>SUMIF('CDR Depreciation Data'!$A:$A,'C-17'!$B26,'CDR Depreciation Data'!$F:$F)</f>
        <v>1629.05</v>
      </c>
      <c r="N26" s="43">
        <f>SUMIF('CDR Depreciation Data'!$A:$A,'C-17'!$B26,'CDR Depreciation Data'!$G:$G)</f>
        <v>1500.36</v>
      </c>
      <c r="P26" s="43">
        <f>SUMIF('CDR Depreciation Data'!$A:$A,'C-17'!$B26,'CDR Depreciation Data'!$H:$H)</f>
        <v>2430.44</v>
      </c>
      <c r="R26" s="43">
        <f>SUMIF('CDR Depreciation Data'!$A:$A,'C-17'!$B26,'CDR Depreciation Data'!$I:$I)</f>
        <v>3577.91</v>
      </c>
      <c r="T26" s="43">
        <f>SUMIF('CDR Depreciation Data'!$A:$A,'C-17'!$B26,'CDR Depreciation Data'!$J:$J)</f>
        <v>3671.84</v>
      </c>
      <c r="V26" s="43">
        <f>SUMIF('CDR Depreciation Data'!$A:$A,'C-17'!$B26,'CDR Depreciation Data'!$K:$K)</f>
        <v>0</v>
      </c>
      <c r="X26" s="43">
        <f>SUMIF('CDR Depreciation Data'!$A:$A,'C-17'!$B26,'CDR Depreciation Data'!$L:$L)</f>
        <v>0</v>
      </c>
      <c r="Z26" s="43">
        <f>SUMIF('CDR Depreciation Data'!$A:$A,'C-17'!$B26,'CDR Depreciation Data'!$M:$M)</f>
        <v>226.63</v>
      </c>
      <c r="AB26" s="43">
        <f>SUMIF('CDR Depreciation Data'!$A:$A,'C-17'!$B26,'CDR Depreciation Data'!$N:$N)</f>
        <v>-260.47000000000003</v>
      </c>
      <c r="AD26" s="43">
        <f t="shared" si="3"/>
        <v>16732.05</v>
      </c>
    </row>
    <row r="27" spans="1:30">
      <c r="A27" s="4">
        <f t="shared" si="1"/>
        <v>19</v>
      </c>
      <c r="B27" s="50">
        <v>391.12</v>
      </c>
      <c r="C27" s="51" t="s">
        <v>104</v>
      </c>
      <c r="D27" s="52">
        <v>0.2</v>
      </c>
      <c r="F27" s="43">
        <f>SUMIF('CDR Depreciation Data'!$A:$A,'C-17'!$B27,'CDR Depreciation Data'!$C:$C)</f>
        <v>5797.43</v>
      </c>
      <c r="H27" s="43">
        <f>SUMIF('CDR Depreciation Data'!$A:$A,'C-17'!$B27,'CDR Depreciation Data'!$D:$D)</f>
        <v>5797.43</v>
      </c>
      <c r="J27" s="43">
        <f>SUMIF('CDR Depreciation Data'!$A:$A,'C-17'!$B27,'CDR Depreciation Data'!$E:$E)</f>
        <v>5797.43</v>
      </c>
      <c r="L27" s="43">
        <f>SUMIF('CDR Depreciation Data'!$A:$A,'C-17'!$B27,'CDR Depreciation Data'!$F:$F)</f>
        <v>5797.43</v>
      </c>
      <c r="N27" s="43">
        <f>SUMIF('CDR Depreciation Data'!$A:$A,'C-17'!$B27,'CDR Depreciation Data'!$G:$G)</f>
        <v>5797.43</v>
      </c>
      <c r="P27" s="43">
        <f>SUMIF('CDR Depreciation Data'!$A:$A,'C-17'!$B27,'CDR Depreciation Data'!$H:$H)</f>
        <v>5797.43</v>
      </c>
      <c r="R27" s="43">
        <f>SUMIF('CDR Depreciation Data'!$A:$A,'C-17'!$B27,'CDR Depreciation Data'!$I:$I)</f>
        <v>5797.43</v>
      </c>
      <c r="T27" s="43">
        <f>SUMIF('CDR Depreciation Data'!$A:$A,'C-17'!$B27,'CDR Depreciation Data'!$J:$J)</f>
        <v>5797.43</v>
      </c>
      <c r="V27" s="43">
        <f>SUMIF('CDR Depreciation Data'!$A:$A,'C-17'!$B27,'CDR Depreciation Data'!$K:$K)</f>
        <v>5797.43</v>
      </c>
      <c r="X27" s="43">
        <f>SUMIF('CDR Depreciation Data'!$A:$A,'C-17'!$B27,'CDR Depreciation Data'!$L:$L)</f>
        <v>5797.43</v>
      </c>
      <c r="Z27" s="43">
        <f>SUMIF('CDR Depreciation Data'!$A:$A,'C-17'!$B27,'CDR Depreciation Data'!$M:$M)</f>
        <v>5797.43</v>
      </c>
      <c r="AB27" s="43">
        <f>SUMIF('CDR Depreciation Data'!$A:$A,'C-17'!$B27,'CDR Depreciation Data'!$N:$N)</f>
        <v>5797.43</v>
      </c>
      <c r="AD27" s="43">
        <f t="shared" si="3"/>
        <v>69569.16</v>
      </c>
    </row>
    <row r="28" spans="1:30">
      <c r="A28" s="4">
        <f t="shared" si="1"/>
        <v>20</v>
      </c>
      <c r="B28" s="50">
        <v>391.5</v>
      </c>
      <c r="C28" s="51" t="s">
        <v>105</v>
      </c>
      <c r="D28" s="52">
        <v>0.2</v>
      </c>
      <c r="F28" s="43">
        <f>SUMIF('CDR Depreciation Data'!$A:$A,'C-17'!$B28,'CDR Depreciation Data'!$C:$C)</f>
        <v>13871.11</v>
      </c>
      <c r="H28" s="43">
        <f>SUMIF('CDR Depreciation Data'!$A:$A,'C-17'!$B28,'CDR Depreciation Data'!$D:$D)</f>
        <v>13873.75</v>
      </c>
      <c r="J28" s="43">
        <f>SUMIF('CDR Depreciation Data'!$A:$A,'C-17'!$B28,'CDR Depreciation Data'!$E:$E)</f>
        <v>13876.51</v>
      </c>
      <c r="L28" s="43">
        <f>SUMIF('CDR Depreciation Data'!$A:$A,'C-17'!$B28,'CDR Depreciation Data'!$F:$F)</f>
        <v>13876.51</v>
      </c>
      <c r="N28" s="43">
        <f>SUMIF('CDR Depreciation Data'!$A:$A,'C-17'!$B28,'CDR Depreciation Data'!$G:$G)</f>
        <v>13879.38</v>
      </c>
      <c r="P28" s="43">
        <f>SUMIF('CDR Depreciation Data'!$A:$A,'C-17'!$B28,'CDR Depreciation Data'!$H:$H)</f>
        <v>14009.96</v>
      </c>
      <c r="R28" s="43">
        <f>SUMIF('CDR Depreciation Data'!$A:$A,'C-17'!$B28,'CDR Depreciation Data'!$I:$I)</f>
        <v>14143.5</v>
      </c>
      <c r="T28" s="43">
        <f>SUMIF('CDR Depreciation Data'!$A:$A,'C-17'!$B28,'CDR Depreciation Data'!$J:$J)</f>
        <v>14162.4</v>
      </c>
      <c r="V28" s="43">
        <f>SUMIF('CDR Depreciation Data'!$A:$A,'C-17'!$B28,'CDR Depreciation Data'!$K:$K)</f>
        <v>14443.49</v>
      </c>
      <c r="X28" s="43">
        <f>SUMIF('CDR Depreciation Data'!$A:$A,'C-17'!$B28,'CDR Depreciation Data'!$L:$L)</f>
        <v>14712.87</v>
      </c>
      <c r="Z28" s="43">
        <f>SUMIF('CDR Depreciation Data'!$A:$A,'C-17'!$B28,'CDR Depreciation Data'!$M:$M)</f>
        <v>14837.58</v>
      </c>
      <c r="AB28" s="43">
        <f>SUMIF('CDR Depreciation Data'!$A:$A,'C-17'!$B28,'CDR Depreciation Data'!$N:$N)</f>
        <v>14977.76</v>
      </c>
      <c r="AD28" s="43">
        <f t="shared" si="3"/>
        <v>170664.82</v>
      </c>
    </row>
    <row r="29" spans="1:30">
      <c r="A29" s="4">
        <f t="shared" si="1"/>
        <v>21</v>
      </c>
      <c r="B29" s="50">
        <v>392</v>
      </c>
      <c r="C29" s="51" t="s">
        <v>106</v>
      </c>
      <c r="D29" s="52">
        <v>8.4000000000000005E-2</v>
      </c>
      <c r="F29" s="43">
        <f>SUMIF('CDR Depreciation Data'!$A:$A,'C-17'!$B29,'CDR Depreciation Data'!$C:$C)</f>
        <v>2123.3200000000002</v>
      </c>
      <c r="H29" s="43">
        <f>SUMIF('CDR Depreciation Data'!$A:$A,'C-17'!$B29,'CDR Depreciation Data'!$D:$D)</f>
        <v>2123.3200000000002</v>
      </c>
      <c r="J29" s="43">
        <f>SUMIF('CDR Depreciation Data'!$A:$A,'C-17'!$B29,'CDR Depreciation Data'!$E:$E)</f>
        <v>2123.3200000000002</v>
      </c>
      <c r="L29" s="43">
        <f>SUMIF('CDR Depreciation Data'!$A:$A,'C-17'!$B29,'CDR Depreciation Data'!$F:$F)</f>
        <v>2123.3200000000002</v>
      </c>
      <c r="N29" s="43">
        <f>SUMIF('CDR Depreciation Data'!$A:$A,'C-17'!$B29,'CDR Depreciation Data'!$G:$G)</f>
        <v>2123.3200000000002</v>
      </c>
      <c r="P29" s="43">
        <f>SUMIF('CDR Depreciation Data'!$A:$A,'C-17'!$B29,'CDR Depreciation Data'!$H:$H)</f>
        <v>2123.3200000000002</v>
      </c>
      <c r="R29" s="43">
        <f>SUMIF('CDR Depreciation Data'!$A:$A,'C-17'!$B29,'CDR Depreciation Data'!$I:$I)</f>
        <v>2123.3200000000002</v>
      </c>
      <c r="T29" s="43">
        <f>SUMIF('CDR Depreciation Data'!$A:$A,'C-17'!$B29,'CDR Depreciation Data'!$J:$J)</f>
        <v>2123.3200000000002</v>
      </c>
      <c r="V29" s="43">
        <f>SUMIF('CDR Depreciation Data'!$A:$A,'C-17'!$B29,'CDR Depreciation Data'!$K:$K)</f>
        <v>2123.3200000000002</v>
      </c>
      <c r="X29" s="43">
        <f>SUMIF('CDR Depreciation Data'!$A:$A,'C-17'!$B29,'CDR Depreciation Data'!$L:$L)</f>
        <v>2123.3200000000002</v>
      </c>
      <c r="Z29" s="43">
        <f>SUMIF('CDR Depreciation Data'!$A:$A,'C-17'!$B29,'CDR Depreciation Data'!$M:$M)</f>
        <v>2123.3200000000002</v>
      </c>
      <c r="AB29" s="43">
        <f>SUMIF('CDR Depreciation Data'!$A:$A,'C-17'!$B29,'CDR Depreciation Data'!$N:$N)</f>
        <v>2123.3200000000002</v>
      </c>
      <c r="AD29" s="43">
        <f t="shared" si="3"/>
        <v>25479.84</v>
      </c>
    </row>
    <row r="30" spans="1:30">
      <c r="A30" s="4">
        <f t="shared" si="1"/>
        <v>22</v>
      </c>
      <c r="B30" s="50">
        <v>392.1</v>
      </c>
      <c r="C30" s="51" t="s">
        <v>107</v>
      </c>
      <c r="D30" s="52">
        <v>0.11</v>
      </c>
      <c r="F30" s="43">
        <f>SUMIF('CDR Depreciation Data'!$A:$A,'C-17'!$B30,'CDR Depreciation Data'!$C:$C)</f>
        <v>15794.51</v>
      </c>
      <c r="H30" s="43">
        <f>SUMIF('CDR Depreciation Data'!$A:$A,'C-17'!$B30,'CDR Depreciation Data'!$D:$D)</f>
        <v>15794.51</v>
      </c>
      <c r="J30" s="43">
        <f>SUMIF('CDR Depreciation Data'!$A:$A,'C-17'!$B30,'CDR Depreciation Data'!$E:$E)</f>
        <v>15794.51</v>
      </c>
      <c r="L30" s="43">
        <f>SUMIF('CDR Depreciation Data'!$A:$A,'C-17'!$B30,'CDR Depreciation Data'!$F:$F)</f>
        <v>15794.51</v>
      </c>
      <c r="N30" s="43">
        <f>SUMIF('CDR Depreciation Data'!$A:$A,'C-17'!$B30,'CDR Depreciation Data'!$G:$G)</f>
        <v>15794.51</v>
      </c>
      <c r="P30" s="43">
        <f>SUMIF('CDR Depreciation Data'!$A:$A,'C-17'!$B30,'CDR Depreciation Data'!$H:$H)</f>
        <v>15794.51</v>
      </c>
      <c r="R30" s="43">
        <f>SUMIF('CDR Depreciation Data'!$A:$A,'C-17'!$B30,'CDR Depreciation Data'!$I:$I)</f>
        <v>15794.51</v>
      </c>
      <c r="T30" s="43">
        <f>SUMIF('CDR Depreciation Data'!$A:$A,'C-17'!$B30,'CDR Depreciation Data'!$J:$J)</f>
        <v>15794.51</v>
      </c>
      <c r="V30" s="43">
        <f>SUMIF('CDR Depreciation Data'!$A:$A,'C-17'!$B30,'CDR Depreciation Data'!$K:$K)</f>
        <v>15794.51</v>
      </c>
      <c r="X30" s="43">
        <f>SUMIF('CDR Depreciation Data'!$A:$A,'C-17'!$B30,'CDR Depreciation Data'!$L:$L)</f>
        <v>15794.51</v>
      </c>
      <c r="Z30" s="43">
        <f>SUMIF('CDR Depreciation Data'!$A:$A,'C-17'!$B30,'CDR Depreciation Data'!$M:$M)</f>
        <v>15794.51</v>
      </c>
      <c r="AB30" s="43">
        <f>SUMIF('CDR Depreciation Data'!$A:$A,'C-17'!$B30,'CDR Depreciation Data'!$N:$N)</f>
        <v>15794.51</v>
      </c>
      <c r="AD30" s="43">
        <f t="shared" si="3"/>
        <v>189534.12000000002</v>
      </c>
    </row>
    <row r="31" spans="1:30">
      <c r="A31" s="4">
        <f t="shared" si="1"/>
        <v>23</v>
      </c>
      <c r="B31" s="50">
        <v>392.2</v>
      </c>
      <c r="C31" s="51" t="s">
        <v>108</v>
      </c>
      <c r="D31" s="52">
        <v>0.121</v>
      </c>
      <c r="F31" s="43">
        <f>SUMIF('CDR Depreciation Data'!$A:$A,'C-17'!$B31,'CDR Depreciation Data'!$C:$C)</f>
        <v>34949.449999999997</v>
      </c>
      <c r="H31" s="43">
        <f>SUMIF('CDR Depreciation Data'!$A:$A,'C-17'!$B31,'CDR Depreciation Data'!$D:$D)</f>
        <v>34949.449999999997</v>
      </c>
      <c r="J31" s="43">
        <f>SUMIF('CDR Depreciation Data'!$A:$A,'C-17'!$B31,'CDR Depreciation Data'!$E:$E)</f>
        <v>34949.449999999997</v>
      </c>
      <c r="L31" s="43">
        <f>SUMIF('CDR Depreciation Data'!$A:$A,'C-17'!$B31,'CDR Depreciation Data'!$F:$F)</f>
        <v>38005.99</v>
      </c>
      <c r="N31" s="43">
        <f>SUMIF('CDR Depreciation Data'!$A:$A,'C-17'!$B31,'CDR Depreciation Data'!$G:$G)</f>
        <v>41062.54</v>
      </c>
      <c r="P31" s="43">
        <f>SUMIF('CDR Depreciation Data'!$A:$A,'C-17'!$B31,'CDR Depreciation Data'!$H:$H)</f>
        <v>42106.42</v>
      </c>
      <c r="R31" s="43">
        <f>SUMIF('CDR Depreciation Data'!$A:$A,'C-17'!$B31,'CDR Depreciation Data'!$I:$I)</f>
        <v>43177.66</v>
      </c>
      <c r="T31" s="43">
        <f>SUMIF('CDR Depreciation Data'!$A:$A,'C-17'!$B31,'CDR Depreciation Data'!$J:$J)</f>
        <v>43207.24</v>
      </c>
      <c r="V31" s="43">
        <f>SUMIF('CDR Depreciation Data'!$A:$A,'C-17'!$B31,'CDR Depreciation Data'!$K:$K)</f>
        <v>43224.63</v>
      </c>
      <c r="X31" s="43">
        <f>SUMIF('CDR Depreciation Data'!$A:$A,'C-17'!$B31,'CDR Depreciation Data'!$L:$L)</f>
        <v>43236.87</v>
      </c>
      <c r="Z31" s="43">
        <f>SUMIF('CDR Depreciation Data'!$A:$A,'C-17'!$B31,'CDR Depreciation Data'!$M:$M)</f>
        <v>43233.94</v>
      </c>
      <c r="AB31" s="43">
        <f>SUMIF('CDR Depreciation Data'!$A:$A,'C-17'!$B31,'CDR Depreciation Data'!$N:$N)</f>
        <v>43233.94</v>
      </c>
      <c r="AD31" s="43">
        <f t="shared" si="3"/>
        <v>485337.57999999996</v>
      </c>
    </row>
    <row r="32" spans="1:30">
      <c r="A32" s="4">
        <f t="shared" si="1"/>
        <v>24</v>
      </c>
      <c r="B32" s="50">
        <v>392.3</v>
      </c>
      <c r="C32" s="51" t="s">
        <v>109</v>
      </c>
      <c r="D32" s="52">
        <v>4.9000000000000002E-2</v>
      </c>
      <c r="F32" s="43">
        <f>SUMIF('CDR Depreciation Data'!$A:$A,'C-17'!$B32,'CDR Depreciation Data'!$C:$C)</f>
        <v>3171.3</v>
      </c>
      <c r="H32" s="43">
        <f>SUMIF('CDR Depreciation Data'!$A:$A,'C-17'!$B32,'CDR Depreciation Data'!$D:$D)</f>
        <v>3171.3</v>
      </c>
      <c r="J32" s="43">
        <f>SUMIF('CDR Depreciation Data'!$A:$A,'C-17'!$B32,'CDR Depreciation Data'!$E:$E)</f>
        <v>3171.3</v>
      </c>
      <c r="L32" s="43">
        <f>SUMIF('CDR Depreciation Data'!$A:$A,'C-17'!$B32,'CDR Depreciation Data'!$F:$F)</f>
        <v>3171.3</v>
      </c>
      <c r="N32" s="43">
        <f>SUMIF('CDR Depreciation Data'!$A:$A,'C-17'!$B32,'CDR Depreciation Data'!$G:$G)</f>
        <v>3171.3</v>
      </c>
      <c r="P32" s="43">
        <f>SUMIF('CDR Depreciation Data'!$A:$A,'C-17'!$B32,'CDR Depreciation Data'!$H:$H)</f>
        <v>3171.3</v>
      </c>
      <c r="R32" s="43">
        <f>SUMIF('CDR Depreciation Data'!$A:$A,'C-17'!$B32,'CDR Depreciation Data'!$I:$I)</f>
        <v>3171.3</v>
      </c>
      <c r="T32" s="43">
        <f>SUMIF('CDR Depreciation Data'!$A:$A,'C-17'!$B32,'CDR Depreciation Data'!$J:$J)</f>
        <v>3171.3</v>
      </c>
      <c r="V32" s="43">
        <f>SUMIF('CDR Depreciation Data'!$A:$A,'C-17'!$B32,'CDR Depreciation Data'!$K:$K)</f>
        <v>3171.3</v>
      </c>
      <c r="X32" s="43">
        <f>SUMIF('CDR Depreciation Data'!$A:$A,'C-17'!$B32,'CDR Depreciation Data'!$L:$L)</f>
        <v>3171.3</v>
      </c>
      <c r="Z32" s="43">
        <f>SUMIF('CDR Depreciation Data'!$A:$A,'C-17'!$B32,'CDR Depreciation Data'!$M:$M)</f>
        <v>3171.3</v>
      </c>
      <c r="AB32" s="43">
        <f>SUMIF('CDR Depreciation Data'!$A:$A,'C-17'!$B32,'CDR Depreciation Data'!$N:$N)</f>
        <v>3171.3</v>
      </c>
      <c r="AD32" s="43">
        <f t="shared" si="3"/>
        <v>38055.599999999999</v>
      </c>
    </row>
    <row r="33" spans="1:31">
      <c r="A33" s="4">
        <f t="shared" si="1"/>
        <v>25</v>
      </c>
      <c r="B33" s="50">
        <v>394</v>
      </c>
      <c r="C33" s="51" t="s">
        <v>110</v>
      </c>
      <c r="D33" s="52">
        <v>6.7000000000000004E-2</v>
      </c>
      <c r="F33" s="43">
        <f>SUMIF('CDR Depreciation Data'!$A:$A,'C-17'!$B33,'CDR Depreciation Data'!$C:$C)</f>
        <v>5684.23</v>
      </c>
      <c r="H33" s="43">
        <f>SUMIF('CDR Depreciation Data'!$A:$A,'C-17'!$B33,'CDR Depreciation Data'!$D:$D)</f>
        <v>5684.23</v>
      </c>
      <c r="J33" s="43">
        <f>SUMIF('CDR Depreciation Data'!$A:$A,'C-17'!$B33,'CDR Depreciation Data'!$E:$E)</f>
        <v>5684.23</v>
      </c>
      <c r="L33" s="43">
        <f>SUMIF('CDR Depreciation Data'!$A:$A,'C-17'!$B33,'CDR Depreciation Data'!$F:$F)</f>
        <v>5693.87</v>
      </c>
      <c r="N33" s="43">
        <f>SUMIF('CDR Depreciation Data'!$A:$A,'C-17'!$B33,'CDR Depreciation Data'!$G:$G)</f>
        <v>5703.5</v>
      </c>
      <c r="P33" s="43">
        <f>SUMIF('CDR Depreciation Data'!$A:$A,'C-17'!$B33,'CDR Depreciation Data'!$H:$H)</f>
        <v>5702.4</v>
      </c>
      <c r="R33" s="43">
        <f>SUMIF('CDR Depreciation Data'!$A:$A,'C-17'!$B33,'CDR Depreciation Data'!$I:$I)</f>
        <v>5701.29</v>
      </c>
      <c r="T33" s="43">
        <f>SUMIF('CDR Depreciation Data'!$A:$A,'C-17'!$B33,'CDR Depreciation Data'!$J:$J)</f>
        <v>5701.29</v>
      </c>
      <c r="V33" s="43">
        <f>SUMIF('CDR Depreciation Data'!$A:$A,'C-17'!$B33,'CDR Depreciation Data'!$K:$K)</f>
        <v>5701.29</v>
      </c>
      <c r="X33" s="43">
        <f>SUMIF('CDR Depreciation Data'!$A:$A,'C-17'!$B33,'CDR Depreciation Data'!$L:$L)</f>
        <v>5701.29</v>
      </c>
      <c r="Z33" s="43">
        <f>SUMIF('CDR Depreciation Data'!$A:$A,'C-17'!$B33,'CDR Depreciation Data'!$M:$M)</f>
        <v>5701.9699999999993</v>
      </c>
      <c r="AB33" s="43">
        <f>SUMIF('CDR Depreciation Data'!$A:$A,'C-17'!$B33,'CDR Depreciation Data'!$N:$N)</f>
        <v>5744.25</v>
      </c>
      <c r="AD33" s="43">
        <f t="shared" si="3"/>
        <v>68403.839999999997</v>
      </c>
    </row>
    <row r="34" spans="1:31">
      <c r="A34" s="4">
        <f t="shared" si="1"/>
        <v>26</v>
      </c>
      <c r="B34" s="50">
        <v>394.1</v>
      </c>
      <c r="C34" s="51" t="s">
        <v>188</v>
      </c>
      <c r="D34" s="52">
        <v>4.7E-2</v>
      </c>
      <c r="F34" s="43">
        <f>SUMIF('CDR Depreciation Data'!$A:$A,'C-17'!$B34,'CDR Depreciation Data'!$C:$C)</f>
        <v>6126.46</v>
      </c>
      <c r="H34" s="43">
        <f>SUMIF('CDR Depreciation Data'!$A:$A,'C-17'!$B34,'CDR Depreciation Data'!$D:$D)</f>
        <v>6126.46</v>
      </c>
      <c r="J34" s="43">
        <f>SUMIF('CDR Depreciation Data'!$A:$A,'C-17'!$B34,'CDR Depreciation Data'!$E:$E)</f>
        <v>6126.46</v>
      </c>
      <c r="L34" s="43">
        <f>SUMIF('CDR Depreciation Data'!$A:$A,'C-17'!$B34,'CDR Depreciation Data'!$F:$F)</f>
        <v>6126.46</v>
      </c>
      <c r="N34" s="43">
        <f>SUMIF('CDR Depreciation Data'!$A:$A,'C-17'!$B34,'CDR Depreciation Data'!$G:$G)</f>
        <v>6126.46</v>
      </c>
      <c r="P34" s="43">
        <f>SUMIF('CDR Depreciation Data'!$A:$A,'C-17'!$B34,'CDR Depreciation Data'!$H:$H)</f>
        <v>6126.46</v>
      </c>
      <c r="R34" s="43">
        <f>SUMIF('CDR Depreciation Data'!$A:$A,'C-17'!$B34,'CDR Depreciation Data'!$I:$I)</f>
        <v>6126.46</v>
      </c>
      <c r="T34" s="43">
        <f>SUMIF('CDR Depreciation Data'!$A:$A,'C-17'!$B34,'CDR Depreciation Data'!$J:$J)</f>
        <v>6126.46</v>
      </c>
      <c r="V34" s="43">
        <f>SUMIF('CDR Depreciation Data'!$A:$A,'C-17'!$B34,'CDR Depreciation Data'!$K:$K)</f>
        <v>6126.46</v>
      </c>
      <c r="X34" s="43">
        <f>SUMIF('CDR Depreciation Data'!$A:$A,'C-17'!$B34,'CDR Depreciation Data'!$L:$L)</f>
        <v>6126.46</v>
      </c>
      <c r="Z34" s="43">
        <f>SUMIF('CDR Depreciation Data'!$A:$A,'C-17'!$B34,'CDR Depreciation Data'!$M:$M)</f>
        <v>6126.46</v>
      </c>
      <c r="AB34" s="43">
        <f>SUMIF('CDR Depreciation Data'!$A:$A,'C-17'!$B34,'CDR Depreciation Data'!$N:$N)</f>
        <v>6126.46</v>
      </c>
      <c r="AD34" s="43">
        <f t="shared" ref="AD34" si="4">SUM(F34:AB34)</f>
        <v>73517.52</v>
      </c>
    </row>
    <row r="35" spans="1:31">
      <c r="A35" s="4">
        <f t="shared" si="1"/>
        <v>27</v>
      </c>
      <c r="B35" s="50">
        <v>396</v>
      </c>
      <c r="C35" s="51" t="s">
        <v>111</v>
      </c>
      <c r="D35" s="52">
        <v>6.5000000000000002E-2</v>
      </c>
      <c r="F35" s="43">
        <f>SUMIF('CDR Depreciation Data'!$A:$A,'C-17'!$B35,'CDR Depreciation Data'!$C:$C)</f>
        <v>1169.72</v>
      </c>
      <c r="H35" s="43">
        <f>SUMIF('CDR Depreciation Data'!$A:$A,'C-17'!$B35,'CDR Depreciation Data'!$D:$D)</f>
        <v>1169.72</v>
      </c>
      <c r="J35" s="43">
        <f>SUMIF('CDR Depreciation Data'!$A:$A,'C-17'!$B35,'CDR Depreciation Data'!$E:$E)</f>
        <v>1169.72</v>
      </c>
      <c r="L35" s="43">
        <f>SUMIF('CDR Depreciation Data'!$A:$A,'C-17'!$B35,'CDR Depreciation Data'!$F:$F)</f>
        <v>1315.48</v>
      </c>
      <c r="N35" s="43">
        <f>SUMIF('CDR Depreciation Data'!$A:$A,'C-17'!$B35,'CDR Depreciation Data'!$G:$G)</f>
        <v>1461.25</v>
      </c>
      <c r="P35" s="43">
        <f>SUMIF('CDR Depreciation Data'!$A:$A,'C-17'!$B35,'CDR Depreciation Data'!$H:$H)</f>
        <v>1461.25</v>
      </c>
      <c r="R35" s="43">
        <f>SUMIF('CDR Depreciation Data'!$A:$A,'C-17'!$B35,'CDR Depreciation Data'!$I:$I)</f>
        <v>1461.25</v>
      </c>
      <c r="T35" s="43">
        <f>SUMIF('CDR Depreciation Data'!$A:$A,'C-17'!$B35,'CDR Depreciation Data'!$J:$J)</f>
        <v>1461.25</v>
      </c>
      <c r="V35" s="43">
        <f>SUMIF('CDR Depreciation Data'!$A:$A,'C-17'!$B35,'CDR Depreciation Data'!$K:$K)</f>
        <v>1461.25</v>
      </c>
      <c r="X35" s="43">
        <f>SUMIF('CDR Depreciation Data'!$A:$A,'C-17'!$B35,'CDR Depreciation Data'!$L:$L)</f>
        <v>1461.25</v>
      </c>
      <c r="Z35" s="43">
        <f>SUMIF('CDR Depreciation Data'!$A:$A,'C-17'!$B35,'CDR Depreciation Data'!$M:$M)</f>
        <v>1461.25</v>
      </c>
      <c r="AB35" s="43">
        <f>SUMIF('CDR Depreciation Data'!$A:$A,'C-17'!$B35,'CDR Depreciation Data'!$N:$N)</f>
        <v>1461.25</v>
      </c>
      <c r="AD35" s="43">
        <f t="shared" si="3"/>
        <v>16514.64</v>
      </c>
    </row>
    <row r="36" spans="1:31">
      <c r="A36" s="4">
        <f t="shared" si="1"/>
        <v>28</v>
      </c>
      <c r="B36" s="50">
        <v>397</v>
      </c>
      <c r="C36" s="51" t="s">
        <v>112</v>
      </c>
      <c r="D36" s="52">
        <v>8.3000000000000004E-2</v>
      </c>
      <c r="F36" s="43">
        <f>SUMIF('CDR Depreciation Data'!$A:$A,'C-17'!$B36,'CDR Depreciation Data'!$C:$C)</f>
        <v>4375.05</v>
      </c>
      <c r="H36" s="43">
        <f>SUMIF('CDR Depreciation Data'!$A:$A,'C-17'!$B36,'CDR Depreciation Data'!$D:$D)</f>
        <v>4375.05</v>
      </c>
      <c r="J36" s="43">
        <f>SUMIF('CDR Depreciation Data'!$A:$A,'C-17'!$B36,'CDR Depreciation Data'!$E:$E)</f>
        <v>4375.05</v>
      </c>
      <c r="L36" s="43">
        <f>SUMIF('CDR Depreciation Data'!$A:$A,'C-17'!$B36,'CDR Depreciation Data'!$F:$F)</f>
        <v>4375.05</v>
      </c>
      <c r="N36" s="43">
        <f>SUMIF('CDR Depreciation Data'!$A:$A,'C-17'!$B36,'CDR Depreciation Data'!$G:$G)</f>
        <v>4375.05</v>
      </c>
      <c r="P36" s="43">
        <f>SUMIF('CDR Depreciation Data'!$A:$A,'C-17'!$B36,'CDR Depreciation Data'!$H:$H)</f>
        <v>4014.56</v>
      </c>
      <c r="R36" s="43">
        <f>SUMIF('CDR Depreciation Data'!$A:$A,'C-17'!$B36,'CDR Depreciation Data'!$I:$I)</f>
        <v>3654.07</v>
      </c>
      <c r="T36" s="43">
        <f>SUMIF('CDR Depreciation Data'!$A:$A,'C-17'!$B36,'CDR Depreciation Data'!$J:$J)</f>
        <v>4541.3599999999997</v>
      </c>
      <c r="V36" s="43">
        <f>SUMIF('CDR Depreciation Data'!$A:$A,'C-17'!$B36,'CDR Depreciation Data'!$K:$K)</f>
        <v>5428.66</v>
      </c>
      <c r="X36" s="43">
        <f>SUMIF('CDR Depreciation Data'!$A:$A,'C-17'!$B36,'CDR Depreciation Data'!$L:$L)</f>
        <v>5428.66</v>
      </c>
      <c r="Z36" s="43">
        <f>SUMIF('CDR Depreciation Data'!$A:$A,'C-17'!$B36,'CDR Depreciation Data'!$M:$M)</f>
        <v>5428.66</v>
      </c>
      <c r="AB36" s="43">
        <f>SUMIF('CDR Depreciation Data'!$A:$A,'C-17'!$B36,'CDR Depreciation Data'!$N:$N)</f>
        <v>5428.66</v>
      </c>
      <c r="AD36" s="43">
        <f t="shared" si="3"/>
        <v>55799.880000000005</v>
      </c>
    </row>
    <row r="37" spans="1:31">
      <c r="A37" s="4">
        <f t="shared" si="1"/>
        <v>29</v>
      </c>
      <c r="B37" s="50">
        <v>398</v>
      </c>
      <c r="C37" s="51" t="s">
        <v>113</v>
      </c>
      <c r="D37" s="52">
        <v>0.05</v>
      </c>
      <c r="F37" s="43">
        <f>SUMIF('CDR Depreciation Data'!$A:$A,'C-17'!$B37,'CDR Depreciation Data'!$C:$C)</f>
        <v>350.6</v>
      </c>
      <c r="H37" s="43">
        <f>SUMIF('CDR Depreciation Data'!$A:$A,'C-17'!$B37,'CDR Depreciation Data'!$D:$D)</f>
        <v>350.6</v>
      </c>
      <c r="J37" s="43">
        <f>SUMIF('CDR Depreciation Data'!$A:$A,'C-17'!$B37,'CDR Depreciation Data'!$E:$E)</f>
        <v>350.6</v>
      </c>
      <c r="L37" s="43">
        <f>SUMIF('CDR Depreciation Data'!$A:$A,'C-17'!$B37,'CDR Depreciation Data'!$F:$F)</f>
        <v>643.09</v>
      </c>
      <c r="N37" s="43">
        <f>SUMIF('CDR Depreciation Data'!$A:$A,'C-17'!$B37,'CDR Depreciation Data'!$G:$G)</f>
        <v>935.59</v>
      </c>
      <c r="P37" s="43">
        <f>SUMIF('CDR Depreciation Data'!$A:$A,'C-17'!$B37,'CDR Depreciation Data'!$H:$H)</f>
        <v>935.59</v>
      </c>
      <c r="R37" s="43">
        <f>SUMIF('CDR Depreciation Data'!$A:$A,'C-17'!$B37,'CDR Depreciation Data'!$I:$I)</f>
        <v>935.59</v>
      </c>
      <c r="T37" s="43">
        <f>SUMIF('CDR Depreciation Data'!$A:$A,'C-17'!$B37,'CDR Depreciation Data'!$J:$J)</f>
        <v>935.59</v>
      </c>
      <c r="V37" s="43">
        <f>SUMIF('CDR Depreciation Data'!$A:$A,'C-17'!$B37,'CDR Depreciation Data'!$K:$K)</f>
        <v>935.59</v>
      </c>
      <c r="X37" s="43">
        <f>SUMIF('CDR Depreciation Data'!$A:$A,'C-17'!$B37,'CDR Depreciation Data'!$L:$L)</f>
        <v>935.59</v>
      </c>
      <c r="Z37" s="43">
        <f>SUMIF('CDR Depreciation Data'!$A:$A,'C-17'!$B37,'CDR Depreciation Data'!$M:$M)</f>
        <v>935.59</v>
      </c>
      <c r="AB37" s="43">
        <f>SUMIF('CDR Depreciation Data'!$A:$A,'C-17'!$B37,'CDR Depreciation Data'!$N:$N)</f>
        <v>935.59</v>
      </c>
      <c r="AD37" s="43">
        <f t="shared" si="2"/>
        <v>9179.61</v>
      </c>
    </row>
    <row r="38" spans="1:31">
      <c r="A38" s="4">
        <f t="shared" si="1"/>
        <v>30</v>
      </c>
      <c r="F38" s="1" t="s">
        <v>0</v>
      </c>
      <c r="L38" s="1" t="s">
        <v>0</v>
      </c>
      <c r="AD38" s="43"/>
    </row>
    <row r="39" spans="1:31">
      <c r="A39" s="4">
        <f t="shared" si="1"/>
        <v>31</v>
      </c>
      <c r="C39" s="1" t="s">
        <v>0</v>
      </c>
      <c r="E39" s="1" t="s">
        <v>0</v>
      </c>
      <c r="F39" s="5" t="s">
        <v>11</v>
      </c>
      <c r="G39" s="1" t="s">
        <v>0</v>
      </c>
      <c r="H39" s="5" t="s">
        <v>11</v>
      </c>
      <c r="I39" s="1" t="s">
        <v>0</v>
      </c>
      <c r="J39" s="5" t="s">
        <v>11</v>
      </c>
      <c r="K39" s="1" t="s">
        <v>0</v>
      </c>
      <c r="L39" s="5" t="s">
        <v>11</v>
      </c>
      <c r="M39" s="1" t="s">
        <v>0</v>
      </c>
      <c r="N39" s="5" t="s">
        <v>11</v>
      </c>
      <c r="O39" s="1" t="s">
        <v>0</v>
      </c>
      <c r="P39" s="5" t="s">
        <v>11</v>
      </c>
      <c r="Q39" s="1" t="s">
        <v>0</v>
      </c>
      <c r="R39" s="5" t="s">
        <v>11</v>
      </c>
      <c r="S39" s="1" t="s">
        <v>0</v>
      </c>
      <c r="T39" s="5" t="s">
        <v>11</v>
      </c>
      <c r="U39" s="1" t="s">
        <v>0</v>
      </c>
      <c r="V39" s="5" t="s">
        <v>11</v>
      </c>
      <c r="W39" s="1" t="s">
        <v>0</v>
      </c>
      <c r="X39" s="5" t="s">
        <v>11</v>
      </c>
      <c r="Y39" s="1" t="s">
        <v>0</v>
      </c>
      <c r="Z39" s="5" t="s">
        <v>11</v>
      </c>
      <c r="AA39" s="1" t="s">
        <v>0</v>
      </c>
      <c r="AB39" s="5" t="s">
        <v>11</v>
      </c>
      <c r="AC39" s="1" t="s">
        <v>0</v>
      </c>
      <c r="AD39" s="35" t="s">
        <v>11</v>
      </c>
    </row>
    <row r="40" spans="1:31">
      <c r="A40" s="4">
        <f t="shared" si="1"/>
        <v>32</v>
      </c>
      <c r="C40" s="1" t="s">
        <v>12</v>
      </c>
      <c r="E40" s="7" t="s">
        <v>10</v>
      </c>
      <c r="F40" s="43">
        <f>SUM(F9:F37)</f>
        <v>1179474.7299999997</v>
      </c>
      <c r="G40" s="38" t="s">
        <v>10</v>
      </c>
      <c r="H40" s="43">
        <f>SUM(H9:H37)</f>
        <v>1171242.7000000004</v>
      </c>
      <c r="I40" s="38" t="s">
        <v>10</v>
      </c>
      <c r="J40" s="43">
        <f>SUM(J9:J37)</f>
        <v>835953.05000000063</v>
      </c>
      <c r="K40" s="38" t="s">
        <v>10</v>
      </c>
      <c r="L40" s="43">
        <f>SUM(L9:L37)</f>
        <v>1178984.2700000003</v>
      </c>
      <c r="M40" s="38" t="s">
        <v>10</v>
      </c>
      <c r="N40" s="43">
        <f>SUM(N9:N37)</f>
        <v>1193895.8300000005</v>
      </c>
      <c r="O40" s="38" t="s">
        <v>10</v>
      </c>
      <c r="P40" s="43">
        <f>SUM(P9:P37)</f>
        <v>1201358.4800000002</v>
      </c>
      <c r="Q40" s="38" t="s">
        <v>10</v>
      </c>
      <c r="R40" s="43">
        <f>SUM(R9:R37)</f>
        <v>1211960.0699999998</v>
      </c>
      <c r="S40" s="38" t="s">
        <v>10</v>
      </c>
      <c r="T40" s="43">
        <f>SUM(T9:T37)</f>
        <v>1219248.2300000002</v>
      </c>
      <c r="U40" s="38" t="s">
        <v>10</v>
      </c>
      <c r="V40" s="43">
        <f>SUM(V9:V37)</f>
        <v>1219428.7900000005</v>
      </c>
      <c r="W40" s="38" t="s">
        <v>10</v>
      </c>
      <c r="X40" s="43">
        <f>SUM(X9:X37)</f>
        <v>1223386.9900000002</v>
      </c>
      <c r="Y40" s="38" t="s">
        <v>10</v>
      </c>
      <c r="Z40" s="43">
        <f>SUM(Z9:Z37)</f>
        <v>1230042.1500000006</v>
      </c>
      <c r="AA40" s="38" t="s">
        <v>10</v>
      </c>
      <c r="AB40" s="43">
        <f>SUM(AB9:AB37)</f>
        <v>1237642.3599999999</v>
      </c>
      <c r="AC40" s="38" t="s">
        <v>10</v>
      </c>
      <c r="AD40" s="43">
        <f>SUM(AD9:AD37)</f>
        <v>14102617.650000006</v>
      </c>
    </row>
    <row r="41" spans="1:31">
      <c r="A41" s="4">
        <f t="shared" si="1"/>
        <v>33</v>
      </c>
      <c r="F41" s="5" t="s">
        <v>13</v>
      </c>
      <c r="H41" s="5" t="s">
        <v>13</v>
      </c>
      <c r="J41" s="5" t="s">
        <v>13</v>
      </c>
      <c r="L41" s="5" t="s">
        <v>13</v>
      </c>
      <c r="N41" s="5" t="s">
        <v>13</v>
      </c>
      <c r="P41" s="5" t="s">
        <v>13</v>
      </c>
      <c r="R41" s="5" t="s">
        <v>13</v>
      </c>
      <c r="T41" s="5" t="s">
        <v>13</v>
      </c>
      <c r="V41" s="5" t="s">
        <v>13</v>
      </c>
      <c r="X41" s="5" t="s">
        <v>13</v>
      </c>
      <c r="Z41" s="5" t="s">
        <v>13</v>
      </c>
      <c r="AB41" s="5" t="s">
        <v>13</v>
      </c>
      <c r="AD41" s="5" t="s">
        <v>13</v>
      </c>
    </row>
    <row r="45" spans="1:31">
      <c r="B45" s="41" t="s">
        <v>114</v>
      </c>
      <c r="C45" s="36"/>
      <c r="D45" s="36"/>
      <c r="E45" s="36"/>
      <c r="F45" s="36"/>
      <c r="G45" s="36"/>
      <c r="H45" s="36"/>
    </row>
    <row r="48" spans="1:31" ht="15.75" thickBot="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6"/>
      <c r="V48" s="3"/>
      <c r="W48" s="3"/>
      <c r="X48" s="3"/>
      <c r="Y48" s="3"/>
      <c r="Z48" s="3"/>
      <c r="AA48" s="3"/>
      <c r="AB48" s="3"/>
      <c r="AC48" s="3"/>
      <c r="AD48" s="3"/>
      <c r="AE48" s="5" t="s">
        <v>2</v>
      </c>
    </row>
  </sheetData>
  <phoneticPr fontId="40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B88A-4110-43A4-85B3-B83683DE37BE}">
  <sheetPr>
    <tabColor rgb="FF92D050"/>
  </sheetPr>
  <dimension ref="A1:A2"/>
  <sheetViews>
    <sheetView workbookViewId="0"/>
  </sheetViews>
  <sheetFormatPr defaultRowHeight="15"/>
  <sheetData>
    <row r="1" spans="1:1">
      <c r="A1" s="122" t="s">
        <v>193</v>
      </c>
    </row>
    <row r="2" spans="1:1">
      <c r="A2" s="122" t="s">
        <v>191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06AB-F3BA-4E1C-AAE7-C7047CE2B6B1}">
  <dimension ref="A1:O42"/>
  <sheetViews>
    <sheetView workbookViewId="0">
      <pane xSplit="2" ySplit="6" topLeftCell="C7" activePane="bottomRight" state="frozen"/>
      <selection activeCell="A2" sqref="A1:A2"/>
      <selection pane="topRight" activeCell="A2" sqref="A1:A2"/>
      <selection pane="bottomLeft" activeCell="A2" sqref="A1:A2"/>
      <selection pane="bottomRight"/>
    </sheetView>
  </sheetViews>
  <sheetFormatPr defaultRowHeight="15"/>
  <cols>
    <col min="2" max="2" width="42.85546875" bestFit="1" customWidth="1"/>
    <col min="3" max="3" width="11.28515625" customWidth="1"/>
    <col min="4" max="15" width="15.5703125" bestFit="1" customWidth="1"/>
  </cols>
  <sheetData>
    <row r="1" spans="1:15">
      <c r="A1" s="122" t="s">
        <v>194</v>
      </c>
    </row>
    <row r="2" spans="1:15">
      <c r="A2" s="122" t="s">
        <v>191</v>
      </c>
    </row>
    <row r="3" spans="1:15" ht="15.75" thickBo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>
      <c r="B4" s="12" t="s">
        <v>14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thickBo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thickBot="1"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3" t="s">
        <v>28</v>
      </c>
    </row>
    <row r="7" spans="1:15">
      <c r="B7" s="14" t="s">
        <v>29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B8" s="16" t="s">
        <v>30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t="str">
        <f>CONCATENATE(LEFT(B9,3),".",MID(B9,4,2))</f>
        <v>375.00</v>
      </c>
      <c r="B9" s="17" t="s">
        <v>31</v>
      </c>
      <c r="C9" s="15">
        <v>242.29</v>
      </c>
      <c r="D9" s="15">
        <v>249.52</v>
      </c>
      <c r="E9" s="15">
        <v>250.84</v>
      </c>
      <c r="F9" s="15">
        <v>255.66</v>
      </c>
      <c r="G9" s="15">
        <v>261.55</v>
      </c>
      <c r="H9" s="15">
        <v>264.99</v>
      </c>
      <c r="I9" s="15">
        <v>267.32</v>
      </c>
      <c r="J9" s="15">
        <v>268.70999999999998</v>
      </c>
      <c r="K9" s="15">
        <v>269.69</v>
      </c>
      <c r="L9" s="15">
        <v>340.98</v>
      </c>
      <c r="M9" s="15">
        <v>444.66</v>
      </c>
      <c r="N9" s="15">
        <v>482.25</v>
      </c>
      <c r="O9" s="15">
        <v>3598.4599999999996</v>
      </c>
    </row>
    <row r="10" spans="1:15">
      <c r="A10" t="str">
        <f t="shared" ref="A10:A37" si="0">CONCATENATE(LEFT(B10,3),".",MID(B10,4,2))</f>
        <v>376.10</v>
      </c>
      <c r="B10" s="17" t="s">
        <v>32</v>
      </c>
      <c r="C10" s="15">
        <v>282591.44</v>
      </c>
      <c r="D10" s="15">
        <v>283692.28000000003</v>
      </c>
      <c r="E10" s="15">
        <v>287473.04000000004</v>
      </c>
      <c r="F10" s="15">
        <v>290895.40000000002</v>
      </c>
      <c r="G10" s="15">
        <v>292183.43</v>
      </c>
      <c r="H10" s="15">
        <v>293808.57999999996</v>
      </c>
      <c r="I10" s="15">
        <v>294403.07</v>
      </c>
      <c r="J10" s="15">
        <v>294033.88</v>
      </c>
      <c r="K10" s="15">
        <v>293903.84000000003</v>
      </c>
      <c r="L10" s="15">
        <v>293709.04000000004</v>
      </c>
      <c r="M10" s="15">
        <v>293658.38000000006</v>
      </c>
      <c r="N10" s="15">
        <v>293314.33</v>
      </c>
      <c r="O10" s="15">
        <v>3493666.71</v>
      </c>
    </row>
    <row r="11" spans="1:15">
      <c r="A11" t="str">
        <f t="shared" si="0"/>
        <v>376.20</v>
      </c>
      <c r="B11" s="17" t="s">
        <v>33</v>
      </c>
      <c r="C11" s="15">
        <v>340665.01999999979</v>
      </c>
      <c r="D11" s="15">
        <v>341879.68000000046</v>
      </c>
      <c r="E11" s="15">
        <v>340271.32000000047</v>
      </c>
      <c r="F11" s="15">
        <v>344785.63999999996</v>
      </c>
      <c r="G11" s="15">
        <v>353074.7800000002</v>
      </c>
      <c r="H11" s="15">
        <v>355141.07000000041</v>
      </c>
      <c r="I11" s="15">
        <v>359147.86</v>
      </c>
      <c r="J11" s="15">
        <v>362849.4000000002</v>
      </c>
      <c r="K11" s="15">
        <v>363692.68000000046</v>
      </c>
      <c r="L11" s="15">
        <v>365175.3</v>
      </c>
      <c r="M11" s="15">
        <v>369879.07000000041</v>
      </c>
      <c r="N11" s="15">
        <v>373554.0300000002</v>
      </c>
      <c r="O11" s="15">
        <v>4270115.8500000024</v>
      </c>
    </row>
    <row r="12" spans="1:15">
      <c r="A12" t="str">
        <f t="shared" si="0"/>
        <v>378.00</v>
      </c>
      <c r="B12" s="17" t="s">
        <v>34</v>
      </c>
      <c r="C12" s="15">
        <v>5559.6900000000005</v>
      </c>
      <c r="D12" s="15">
        <v>5690.38</v>
      </c>
      <c r="E12" s="15">
        <v>5705.21</v>
      </c>
      <c r="F12" s="15">
        <v>5705.21</v>
      </c>
      <c r="G12" s="15">
        <v>5705.21</v>
      </c>
      <c r="H12" s="15">
        <v>5705.21</v>
      </c>
      <c r="I12" s="15">
        <v>5705.21</v>
      </c>
      <c r="J12" s="15">
        <v>5699.2</v>
      </c>
      <c r="K12" s="15">
        <v>6355.0599999999995</v>
      </c>
      <c r="L12" s="15">
        <v>7046.8</v>
      </c>
      <c r="M12" s="15">
        <v>7089.38</v>
      </c>
      <c r="N12" s="15">
        <v>7104.1799999999994</v>
      </c>
      <c r="O12" s="15">
        <v>73070.739999999991</v>
      </c>
    </row>
    <row r="13" spans="1:15">
      <c r="A13" t="str">
        <f t="shared" si="0"/>
        <v>379.00</v>
      </c>
      <c r="B13" s="17" t="s">
        <v>35</v>
      </c>
      <c r="C13" s="15">
        <v>36526.67</v>
      </c>
      <c r="D13" s="15">
        <v>36537.39</v>
      </c>
      <c r="E13" s="15">
        <v>36543.78</v>
      </c>
      <c r="F13" s="15">
        <v>36550.370000000003</v>
      </c>
      <c r="G13" s="15">
        <v>36620.18</v>
      </c>
      <c r="H13" s="15">
        <v>36908.75</v>
      </c>
      <c r="I13" s="15">
        <v>37130.439999999995</v>
      </c>
      <c r="J13" s="15">
        <v>37130.69</v>
      </c>
      <c r="K13" s="15">
        <v>37147.79</v>
      </c>
      <c r="L13" s="15">
        <v>37285.439999999995</v>
      </c>
      <c r="M13" s="15">
        <v>37353.549999999996</v>
      </c>
      <c r="N13" s="15">
        <v>38406.620000000003</v>
      </c>
      <c r="O13" s="15">
        <v>444141.67</v>
      </c>
    </row>
    <row r="14" spans="1:15">
      <c r="A14" t="str">
        <f t="shared" si="0"/>
        <v>380.10</v>
      </c>
      <c r="B14" s="17" t="s">
        <v>36</v>
      </c>
      <c r="C14" s="15">
        <v>34707.839999999997</v>
      </c>
      <c r="D14" s="15">
        <v>34707.979999999996</v>
      </c>
      <c r="E14" s="15">
        <v>34710.03</v>
      </c>
      <c r="F14" s="15">
        <v>34722.32</v>
      </c>
      <c r="G14" s="15">
        <v>34734.11</v>
      </c>
      <c r="H14" s="15">
        <v>34731.14</v>
      </c>
      <c r="I14" s="15">
        <v>34720.729999999996</v>
      </c>
      <c r="J14" s="15">
        <v>34710.509999999995</v>
      </c>
      <c r="K14" s="15">
        <v>34697.429999999993</v>
      </c>
      <c r="L14" s="15">
        <v>34695.46</v>
      </c>
      <c r="M14" s="15">
        <v>34704.78</v>
      </c>
      <c r="N14" s="15">
        <v>34715.56</v>
      </c>
      <c r="O14" s="15">
        <v>416557.88999999996</v>
      </c>
    </row>
    <row r="15" spans="1:15">
      <c r="A15" t="str">
        <f t="shared" si="0"/>
        <v>380.20</v>
      </c>
      <c r="B15" s="17" t="s">
        <v>37</v>
      </c>
      <c r="C15" s="15">
        <v>183815.46000000002</v>
      </c>
      <c r="D15" s="15">
        <v>184657.76000000004</v>
      </c>
      <c r="E15" s="15">
        <v>185178.35000000003</v>
      </c>
      <c r="F15" s="15">
        <v>187336.88</v>
      </c>
      <c r="G15" s="15">
        <v>190146.08000000002</v>
      </c>
      <c r="H15" s="15">
        <v>191818.19000000003</v>
      </c>
      <c r="I15" s="15">
        <v>194407.73</v>
      </c>
      <c r="J15" s="15">
        <v>196264.26000000004</v>
      </c>
      <c r="K15" s="15">
        <v>197261.06000000003</v>
      </c>
      <c r="L15" s="15">
        <v>198146.56</v>
      </c>
      <c r="M15" s="15">
        <v>198846.64000000004</v>
      </c>
      <c r="N15" s="15">
        <v>201859.82000000004</v>
      </c>
      <c r="O15" s="15">
        <v>2309738.79</v>
      </c>
    </row>
    <row r="16" spans="1:15">
      <c r="A16" t="str">
        <f t="shared" si="0"/>
        <v>381.00</v>
      </c>
      <c r="B16" s="17" t="s">
        <v>38</v>
      </c>
      <c r="C16" s="15">
        <v>97662.070000000022</v>
      </c>
      <c r="D16" s="15">
        <v>97319.920000000013</v>
      </c>
      <c r="E16" s="15">
        <v>98496.270000000019</v>
      </c>
      <c r="F16" s="15">
        <v>99740.87000000001</v>
      </c>
      <c r="G16" s="15">
        <v>99212.89</v>
      </c>
      <c r="H16" s="15">
        <v>99108.41</v>
      </c>
      <c r="I16" s="15">
        <v>99500.790000000008</v>
      </c>
      <c r="J16" s="15">
        <v>99911.780000000013</v>
      </c>
      <c r="K16" s="15">
        <v>99879.60000000002</v>
      </c>
      <c r="L16" s="15">
        <v>99936.170000000013</v>
      </c>
      <c r="M16" s="15">
        <v>100247.80000000002</v>
      </c>
      <c r="N16" s="15">
        <v>100702.40000000001</v>
      </c>
      <c r="O16" s="15">
        <v>1191718.97</v>
      </c>
    </row>
    <row r="17" spans="1:15">
      <c r="A17" t="str">
        <f t="shared" si="0"/>
        <v>381.10</v>
      </c>
      <c r="B17" s="17" t="s">
        <v>39</v>
      </c>
      <c r="C17" s="15">
        <v>9358.61</v>
      </c>
      <c r="D17" s="15">
        <v>8759.48</v>
      </c>
      <c r="E17" s="15">
        <v>4392.5299999999988</v>
      </c>
      <c r="F17" s="15">
        <v>8534.26</v>
      </c>
      <c r="G17" s="15">
        <v>8530.23</v>
      </c>
      <c r="H17" s="15">
        <v>8626.17</v>
      </c>
      <c r="I17" s="15">
        <v>8914.01</v>
      </c>
      <c r="J17" s="15">
        <v>9214.41</v>
      </c>
      <c r="K17" s="15">
        <v>9450.15</v>
      </c>
      <c r="L17" s="15">
        <v>9702.85</v>
      </c>
      <c r="M17" s="15">
        <v>9888.75</v>
      </c>
      <c r="N17" s="15">
        <v>10054.68</v>
      </c>
      <c r="O17" s="15">
        <v>105426.13</v>
      </c>
    </row>
    <row r="18" spans="1:15">
      <c r="A18" t="str">
        <f t="shared" si="0"/>
        <v>382.00</v>
      </c>
      <c r="B18" s="17" t="s">
        <v>40</v>
      </c>
      <c r="C18" s="15">
        <v>22862.45</v>
      </c>
      <c r="D18" s="15">
        <v>19626.22</v>
      </c>
      <c r="E18" s="15">
        <v>-82083.850000000006</v>
      </c>
      <c r="F18" s="15">
        <v>16332.53</v>
      </c>
      <c r="G18" s="15">
        <v>16187.07</v>
      </c>
      <c r="H18" s="15">
        <v>16088.960000000001</v>
      </c>
      <c r="I18" s="15">
        <v>16365.18</v>
      </c>
      <c r="J18" s="15">
        <v>16676.13</v>
      </c>
      <c r="K18" s="15">
        <v>16724.52</v>
      </c>
      <c r="L18" s="15">
        <v>16865.52</v>
      </c>
      <c r="M18" s="15">
        <v>17024</v>
      </c>
      <c r="N18" s="15">
        <v>16731.88</v>
      </c>
      <c r="O18" s="15">
        <v>109400.61</v>
      </c>
    </row>
    <row r="19" spans="1:15">
      <c r="A19" t="str">
        <f t="shared" si="0"/>
        <v>382.10</v>
      </c>
      <c r="B19" s="17" t="s">
        <v>41</v>
      </c>
      <c r="C19" s="15">
        <v>11851.75</v>
      </c>
      <c r="D19" s="15">
        <v>7247.71</v>
      </c>
      <c r="E19" s="15">
        <v>-132353.62</v>
      </c>
      <c r="F19" s="15">
        <v>2372.5500000000002</v>
      </c>
      <c r="G19" s="15">
        <v>2037.52</v>
      </c>
      <c r="H19" s="15">
        <v>1892.7</v>
      </c>
      <c r="I19" s="15">
        <v>1813.77</v>
      </c>
      <c r="J19" s="15">
        <v>1762.34</v>
      </c>
      <c r="K19" s="15">
        <v>1687.6</v>
      </c>
      <c r="L19" s="15">
        <v>1638.05</v>
      </c>
      <c r="M19" s="15">
        <v>1580.54</v>
      </c>
      <c r="N19" s="15">
        <v>1524.7</v>
      </c>
      <c r="O19" s="15">
        <v>-96944.39</v>
      </c>
    </row>
    <row r="20" spans="1:15">
      <c r="A20" t="str">
        <f t="shared" si="0"/>
        <v>383.00</v>
      </c>
      <c r="B20" s="17" t="s">
        <v>42</v>
      </c>
      <c r="C20" s="15">
        <v>19785.3</v>
      </c>
      <c r="D20" s="15">
        <v>18321.599999999999</v>
      </c>
      <c r="E20" s="15">
        <v>-25913.239999999998</v>
      </c>
      <c r="F20" s="15">
        <v>16871.350000000002</v>
      </c>
      <c r="G20" s="15">
        <v>16827.350000000002</v>
      </c>
      <c r="H20" s="15">
        <v>16850.7</v>
      </c>
      <c r="I20" s="15">
        <v>16957.82</v>
      </c>
      <c r="J20" s="15">
        <v>17018.63</v>
      </c>
      <c r="K20" s="15">
        <v>17095.28</v>
      </c>
      <c r="L20" s="15">
        <v>17267.38</v>
      </c>
      <c r="M20" s="15">
        <v>17358.740000000002</v>
      </c>
      <c r="N20" s="15">
        <v>17455.419999999998</v>
      </c>
      <c r="O20" s="15">
        <v>165896.33000000002</v>
      </c>
    </row>
    <row r="21" spans="1:15">
      <c r="A21" t="str">
        <f t="shared" si="0"/>
        <v>384.00</v>
      </c>
      <c r="B21" s="17" t="s">
        <v>43</v>
      </c>
      <c r="C21" s="15">
        <v>8092.5899999999992</v>
      </c>
      <c r="D21" s="15">
        <v>6607.9299999999994</v>
      </c>
      <c r="E21" s="15">
        <v>-42623.61</v>
      </c>
      <c r="F21" s="15">
        <v>5119.8499999999995</v>
      </c>
      <c r="G21" s="15">
        <v>5091.58</v>
      </c>
      <c r="H21" s="15">
        <v>5066.6499999999996</v>
      </c>
      <c r="I21" s="15">
        <v>5076.9699999999993</v>
      </c>
      <c r="J21" s="15">
        <v>5085.7199999999993</v>
      </c>
      <c r="K21" s="15">
        <v>5096</v>
      </c>
      <c r="L21" s="15">
        <v>5111.75</v>
      </c>
      <c r="M21" s="15">
        <v>5113.7</v>
      </c>
      <c r="N21" s="15">
        <v>5122.78</v>
      </c>
      <c r="O21" s="15">
        <v>17961.909999999993</v>
      </c>
    </row>
    <row r="22" spans="1:15">
      <c r="A22" t="str">
        <f t="shared" si="0"/>
        <v>385.00</v>
      </c>
      <c r="B22" s="17" t="s">
        <v>44</v>
      </c>
      <c r="C22" s="15">
        <v>4450.68</v>
      </c>
      <c r="D22" s="15">
        <v>4414.43</v>
      </c>
      <c r="E22" s="15">
        <v>4204.5200000000004</v>
      </c>
      <c r="F22" s="15">
        <v>4378.17</v>
      </c>
      <c r="G22" s="15">
        <v>4378.3900000000003</v>
      </c>
      <c r="H22" s="15">
        <v>4378.6099999999997</v>
      </c>
      <c r="I22" s="15">
        <v>4378.6099999999997</v>
      </c>
      <c r="J22" s="15">
        <v>4378.6099999999997</v>
      </c>
      <c r="K22" s="15">
        <v>4378.6099999999997</v>
      </c>
      <c r="L22" s="15">
        <v>4378.6099999999997</v>
      </c>
      <c r="M22" s="15">
        <v>4378.6099999999997</v>
      </c>
      <c r="N22" s="15">
        <v>4378.6099999999997</v>
      </c>
      <c r="O22" s="15">
        <v>52476.460000000006</v>
      </c>
    </row>
    <row r="23" spans="1:15">
      <c r="A23" t="str">
        <f t="shared" si="0"/>
        <v>387.00</v>
      </c>
      <c r="B23" s="17" t="s">
        <v>45</v>
      </c>
      <c r="C23" s="15">
        <v>3535.52</v>
      </c>
      <c r="D23" s="15">
        <v>3566.64</v>
      </c>
      <c r="E23" s="15">
        <v>3603.12</v>
      </c>
      <c r="F23" s="15">
        <v>3622.61</v>
      </c>
      <c r="G23" s="15">
        <v>3766.23</v>
      </c>
      <c r="H23" s="15">
        <v>4072.13</v>
      </c>
      <c r="I23" s="15">
        <v>4254.67</v>
      </c>
      <c r="J23" s="15">
        <v>4283.3999999999996</v>
      </c>
      <c r="K23" s="15">
        <v>4314.9799999999996</v>
      </c>
      <c r="L23" s="15">
        <v>4330.96</v>
      </c>
      <c r="M23" s="15">
        <v>4368.34</v>
      </c>
      <c r="N23" s="15">
        <v>4434.53</v>
      </c>
      <c r="O23" s="15">
        <v>48153.130000000005</v>
      </c>
    </row>
    <row r="24" spans="1:15">
      <c r="A24" t="str">
        <f t="shared" si="0"/>
        <v>390.00</v>
      </c>
      <c r="B24" s="17" t="s">
        <v>46</v>
      </c>
      <c r="C24" s="15">
        <v>18962.98</v>
      </c>
      <c r="D24" s="15">
        <v>18962.98</v>
      </c>
      <c r="E24" s="15">
        <v>18962.98</v>
      </c>
      <c r="F24" s="15">
        <v>18962.98</v>
      </c>
      <c r="G24" s="15">
        <v>18962.98</v>
      </c>
      <c r="H24" s="15">
        <v>18974.23</v>
      </c>
      <c r="I24" s="15">
        <v>19000.46</v>
      </c>
      <c r="J24" s="15">
        <v>19015.43</v>
      </c>
      <c r="K24" s="15">
        <v>19015.43</v>
      </c>
      <c r="L24" s="15">
        <v>19015.43</v>
      </c>
      <c r="M24" s="15">
        <v>19015.43</v>
      </c>
      <c r="N24" s="15">
        <v>19015.43</v>
      </c>
      <c r="O24" s="15">
        <v>227866.73999999996</v>
      </c>
    </row>
    <row r="25" spans="1:15">
      <c r="A25" t="str">
        <f t="shared" si="0"/>
        <v>391.00</v>
      </c>
      <c r="B25" s="17" t="s">
        <v>47</v>
      </c>
      <c r="C25" s="15">
        <v>4245.5600000000004</v>
      </c>
      <c r="D25" s="15">
        <v>4245.5600000000004</v>
      </c>
      <c r="E25" s="15">
        <v>4245.5600000000004</v>
      </c>
      <c r="F25" s="15">
        <v>4245.5600000000004</v>
      </c>
      <c r="G25" s="15">
        <v>4245.5600000000004</v>
      </c>
      <c r="H25" s="15">
        <v>4248.3500000000004</v>
      </c>
      <c r="I25" s="15">
        <v>4251.1400000000003</v>
      </c>
      <c r="J25" s="15">
        <v>4251.1400000000003</v>
      </c>
      <c r="K25" s="15">
        <v>4251.1400000000003</v>
      </c>
      <c r="L25" s="15">
        <v>4251.1400000000003</v>
      </c>
      <c r="M25" s="15">
        <v>4251.1400000000003</v>
      </c>
      <c r="N25" s="15">
        <v>4251.1400000000003</v>
      </c>
      <c r="O25" s="15">
        <v>50982.99</v>
      </c>
    </row>
    <row r="26" spans="1:15">
      <c r="A26" t="str">
        <f t="shared" si="0"/>
        <v>391.11</v>
      </c>
      <c r="B26" s="17" t="s">
        <v>48</v>
      </c>
      <c r="C26" s="15">
        <v>1145.6300000000001</v>
      </c>
      <c r="D26" s="15">
        <v>1339.42</v>
      </c>
      <c r="E26" s="15">
        <v>1471.24</v>
      </c>
      <c r="F26" s="15">
        <v>1629.05</v>
      </c>
      <c r="G26" s="15">
        <v>1500.36</v>
      </c>
      <c r="H26" s="15">
        <v>2430.44</v>
      </c>
      <c r="I26" s="15">
        <v>3577.91</v>
      </c>
      <c r="J26" s="15">
        <v>3671.84</v>
      </c>
      <c r="K26" s="15">
        <v>0</v>
      </c>
      <c r="L26" s="15">
        <v>0</v>
      </c>
      <c r="M26" s="15">
        <v>226.63</v>
      </c>
      <c r="N26" s="15">
        <v>-260.47000000000003</v>
      </c>
      <c r="O26" s="15">
        <v>16732.05</v>
      </c>
    </row>
    <row r="27" spans="1:15">
      <c r="A27" t="str">
        <f t="shared" si="0"/>
        <v>391.12</v>
      </c>
      <c r="B27" s="17" t="s">
        <v>49</v>
      </c>
      <c r="C27" s="15">
        <v>5797.43</v>
      </c>
      <c r="D27" s="15">
        <v>5797.43</v>
      </c>
      <c r="E27" s="15">
        <v>5797.43</v>
      </c>
      <c r="F27" s="15">
        <v>5797.43</v>
      </c>
      <c r="G27" s="15">
        <v>5797.43</v>
      </c>
      <c r="H27" s="15">
        <v>5797.43</v>
      </c>
      <c r="I27" s="15">
        <v>5797.43</v>
      </c>
      <c r="J27" s="15">
        <v>5797.43</v>
      </c>
      <c r="K27" s="15">
        <v>5797.43</v>
      </c>
      <c r="L27" s="15">
        <v>5797.43</v>
      </c>
      <c r="M27" s="15">
        <v>5797.43</v>
      </c>
      <c r="N27" s="15">
        <v>5797.43</v>
      </c>
      <c r="O27" s="15">
        <v>69569.16</v>
      </c>
    </row>
    <row r="28" spans="1:15">
      <c r="A28" t="str">
        <f t="shared" si="0"/>
        <v>391.50</v>
      </c>
      <c r="B28" s="17" t="s">
        <v>50</v>
      </c>
      <c r="C28" s="15">
        <v>13871.11</v>
      </c>
      <c r="D28" s="15">
        <v>13873.75</v>
      </c>
      <c r="E28" s="15">
        <v>13876.51</v>
      </c>
      <c r="F28" s="15">
        <v>13876.51</v>
      </c>
      <c r="G28" s="15">
        <v>13879.38</v>
      </c>
      <c r="H28" s="15">
        <v>14009.96</v>
      </c>
      <c r="I28" s="15">
        <v>14143.5</v>
      </c>
      <c r="J28" s="15">
        <v>14162.4</v>
      </c>
      <c r="K28" s="15">
        <v>14443.49</v>
      </c>
      <c r="L28" s="15">
        <v>14712.87</v>
      </c>
      <c r="M28" s="15">
        <v>14837.58</v>
      </c>
      <c r="N28" s="15">
        <v>14977.76</v>
      </c>
      <c r="O28" s="15">
        <v>170664.82</v>
      </c>
    </row>
    <row r="29" spans="1:15">
      <c r="A29" t="str">
        <f t="shared" si="0"/>
        <v>392.00</v>
      </c>
      <c r="B29" s="17" t="s">
        <v>51</v>
      </c>
      <c r="C29" s="15">
        <v>2123.3200000000002</v>
      </c>
      <c r="D29" s="15">
        <v>2123.3200000000002</v>
      </c>
      <c r="E29" s="15">
        <v>2123.3200000000002</v>
      </c>
      <c r="F29" s="15">
        <v>2123.3200000000002</v>
      </c>
      <c r="G29" s="15">
        <v>2123.3200000000002</v>
      </c>
      <c r="H29" s="15">
        <v>2123.3200000000002</v>
      </c>
      <c r="I29" s="15">
        <v>2123.3200000000002</v>
      </c>
      <c r="J29" s="15">
        <v>2123.3200000000002</v>
      </c>
      <c r="K29" s="15">
        <v>2123.3200000000002</v>
      </c>
      <c r="L29" s="15">
        <v>2123.3200000000002</v>
      </c>
      <c r="M29" s="15">
        <v>2123.3200000000002</v>
      </c>
      <c r="N29" s="15">
        <v>2123.3200000000002</v>
      </c>
      <c r="O29" s="15">
        <v>25479.84</v>
      </c>
    </row>
    <row r="30" spans="1:15">
      <c r="A30" t="str">
        <f t="shared" si="0"/>
        <v>392.10</v>
      </c>
      <c r="B30" s="17" t="s">
        <v>52</v>
      </c>
      <c r="C30" s="15">
        <v>15794.51</v>
      </c>
      <c r="D30" s="15">
        <v>15794.51</v>
      </c>
      <c r="E30" s="15">
        <v>15794.51</v>
      </c>
      <c r="F30" s="15">
        <v>15794.51</v>
      </c>
      <c r="G30" s="15">
        <v>15794.51</v>
      </c>
      <c r="H30" s="15">
        <v>15794.51</v>
      </c>
      <c r="I30" s="15">
        <v>15794.51</v>
      </c>
      <c r="J30" s="15">
        <v>15794.51</v>
      </c>
      <c r="K30" s="15">
        <v>15794.51</v>
      </c>
      <c r="L30" s="15">
        <v>15794.51</v>
      </c>
      <c r="M30" s="15">
        <v>15794.51</v>
      </c>
      <c r="N30" s="15">
        <v>15794.51</v>
      </c>
      <c r="O30" s="15">
        <v>189534.12000000002</v>
      </c>
    </row>
    <row r="31" spans="1:15">
      <c r="A31" t="str">
        <f t="shared" si="0"/>
        <v>392.20</v>
      </c>
      <c r="B31" s="17" t="s">
        <v>53</v>
      </c>
      <c r="C31" s="15">
        <v>34949.449999999997</v>
      </c>
      <c r="D31" s="15">
        <v>34949.449999999997</v>
      </c>
      <c r="E31" s="15">
        <v>34949.449999999997</v>
      </c>
      <c r="F31" s="15">
        <v>38005.99</v>
      </c>
      <c r="G31" s="15">
        <v>41062.54</v>
      </c>
      <c r="H31" s="15">
        <v>42106.42</v>
      </c>
      <c r="I31" s="15">
        <v>43177.66</v>
      </c>
      <c r="J31" s="15">
        <v>43207.24</v>
      </c>
      <c r="K31" s="15">
        <v>43224.63</v>
      </c>
      <c r="L31" s="15">
        <v>43236.87</v>
      </c>
      <c r="M31" s="15">
        <v>43233.94</v>
      </c>
      <c r="N31" s="15">
        <v>43233.94</v>
      </c>
      <c r="O31" s="15">
        <v>485337.57999999996</v>
      </c>
    </row>
    <row r="32" spans="1:15">
      <c r="A32" t="str">
        <f t="shared" si="0"/>
        <v>392.30</v>
      </c>
      <c r="B32" s="17" t="s">
        <v>54</v>
      </c>
      <c r="C32" s="15">
        <v>3171.3</v>
      </c>
      <c r="D32" s="15">
        <v>3171.3</v>
      </c>
      <c r="E32" s="15">
        <v>3171.3</v>
      </c>
      <c r="F32" s="15">
        <v>3171.3</v>
      </c>
      <c r="G32" s="15">
        <v>3171.3</v>
      </c>
      <c r="H32" s="15">
        <v>3171.3</v>
      </c>
      <c r="I32" s="15">
        <v>3171.3</v>
      </c>
      <c r="J32" s="15">
        <v>3171.3</v>
      </c>
      <c r="K32" s="15">
        <v>3171.3</v>
      </c>
      <c r="L32" s="15">
        <v>3171.3</v>
      </c>
      <c r="M32" s="15">
        <v>3171.3</v>
      </c>
      <c r="N32" s="15">
        <v>3171.3</v>
      </c>
      <c r="O32" s="15">
        <v>38055.599999999999</v>
      </c>
    </row>
    <row r="33" spans="1:15">
      <c r="A33" t="str">
        <f t="shared" si="0"/>
        <v>394.00</v>
      </c>
      <c r="B33" s="17" t="s">
        <v>55</v>
      </c>
      <c r="C33" s="15">
        <v>5684.23</v>
      </c>
      <c r="D33" s="15">
        <v>5684.23</v>
      </c>
      <c r="E33" s="15">
        <v>5684.23</v>
      </c>
      <c r="F33" s="15">
        <v>5693.87</v>
      </c>
      <c r="G33" s="15">
        <v>5703.5</v>
      </c>
      <c r="H33" s="15">
        <v>5702.4</v>
      </c>
      <c r="I33" s="15">
        <v>5701.29</v>
      </c>
      <c r="J33" s="15">
        <v>5701.29</v>
      </c>
      <c r="K33" s="15">
        <v>5701.29</v>
      </c>
      <c r="L33" s="15">
        <v>5701.29</v>
      </c>
      <c r="M33" s="15">
        <v>5701.9699999999993</v>
      </c>
      <c r="N33" s="15">
        <v>5744.25</v>
      </c>
      <c r="O33" s="15">
        <v>68403.839999999997</v>
      </c>
    </row>
    <row r="34" spans="1:15">
      <c r="A34" t="str">
        <f t="shared" si="0"/>
        <v>394.10</v>
      </c>
      <c r="B34" s="17" t="s">
        <v>56</v>
      </c>
      <c r="C34" s="15">
        <v>6126.46</v>
      </c>
      <c r="D34" s="15">
        <v>6126.46</v>
      </c>
      <c r="E34" s="15">
        <v>6126.46</v>
      </c>
      <c r="F34" s="15">
        <v>6126.46</v>
      </c>
      <c r="G34" s="15">
        <v>6126.46</v>
      </c>
      <c r="H34" s="15">
        <v>6126.46</v>
      </c>
      <c r="I34" s="15">
        <v>6126.46</v>
      </c>
      <c r="J34" s="15">
        <v>6126.46</v>
      </c>
      <c r="K34" s="15">
        <v>6126.46</v>
      </c>
      <c r="L34" s="15">
        <v>6126.46</v>
      </c>
      <c r="M34" s="15">
        <v>6126.46</v>
      </c>
      <c r="N34" s="15">
        <v>6126.46</v>
      </c>
      <c r="O34" s="15">
        <v>73517.52</v>
      </c>
    </row>
    <row r="35" spans="1:15">
      <c r="A35" t="str">
        <f t="shared" si="0"/>
        <v>396.00</v>
      </c>
      <c r="B35" s="17" t="s">
        <v>57</v>
      </c>
      <c r="C35" s="15">
        <v>1169.72</v>
      </c>
      <c r="D35" s="15">
        <v>1169.72</v>
      </c>
      <c r="E35" s="15">
        <v>1169.72</v>
      </c>
      <c r="F35" s="15">
        <v>1315.48</v>
      </c>
      <c r="G35" s="15">
        <v>1461.25</v>
      </c>
      <c r="H35" s="15">
        <v>1461.25</v>
      </c>
      <c r="I35" s="15">
        <v>1461.25</v>
      </c>
      <c r="J35" s="15">
        <v>1461.25</v>
      </c>
      <c r="K35" s="15">
        <v>1461.25</v>
      </c>
      <c r="L35" s="15">
        <v>1461.25</v>
      </c>
      <c r="M35" s="15">
        <v>1461.25</v>
      </c>
      <c r="N35" s="15">
        <v>1461.25</v>
      </c>
      <c r="O35" s="15">
        <v>16514.64</v>
      </c>
    </row>
    <row r="36" spans="1:15">
      <c r="A36" t="str">
        <f t="shared" si="0"/>
        <v>397.00</v>
      </c>
      <c r="B36" s="17" t="s">
        <v>58</v>
      </c>
      <c r="C36" s="15">
        <v>4375.05</v>
      </c>
      <c r="D36" s="15">
        <v>4375.05</v>
      </c>
      <c r="E36" s="15">
        <v>4375.05</v>
      </c>
      <c r="F36" s="15">
        <v>4375.05</v>
      </c>
      <c r="G36" s="15">
        <v>4375.05</v>
      </c>
      <c r="H36" s="15">
        <v>4014.56</v>
      </c>
      <c r="I36" s="15">
        <v>3654.07</v>
      </c>
      <c r="J36" s="15">
        <v>4541.3599999999997</v>
      </c>
      <c r="K36" s="15">
        <v>5428.66</v>
      </c>
      <c r="L36" s="15">
        <v>5428.66</v>
      </c>
      <c r="M36" s="15">
        <v>5428.66</v>
      </c>
      <c r="N36" s="15">
        <v>5428.66</v>
      </c>
      <c r="O36" s="15">
        <v>55799.880000000005</v>
      </c>
    </row>
    <row r="37" spans="1:15">
      <c r="A37" t="str">
        <f t="shared" si="0"/>
        <v>398.00</v>
      </c>
      <c r="B37" s="17" t="s">
        <v>59</v>
      </c>
      <c r="C37" s="15">
        <v>350.6</v>
      </c>
      <c r="D37" s="15">
        <v>350.6</v>
      </c>
      <c r="E37" s="15">
        <v>350.6</v>
      </c>
      <c r="F37" s="15">
        <v>643.09</v>
      </c>
      <c r="G37" s="15">
        <v>935.59</v>
      </c>
      <c r="H37" s="15">
        <v>935.59</v>
      </c>
      <c r="I37" s="15">
        <v>935.59</v>
      </c>
      <c r="J37" s="15">
        <v>935.59</v>
      </c>
      <c r="K37" s="15">
        <v>935.59</v>
      </c>
      <c r="L37" s="15">
        <v>935.59</v>
      </c>
      <c r="M37" s="15">
        <v>935.59</v>
      </c>
      <c r="N37" s="15">
        <v>935.59</v>
      </c>
      <c r="O37" s="15">
        <v>9179.61</v>
      </c>
    </row>
    <row r="38" spans="1:15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>
      <c r="C39" s="19">
        <f>SUM(C9:C37)</f>
        <v>1179474.7299999997</v>
      </c>
      <c r="D39" s="19">
        <f t="shared" ref="D39:O39" si="1">SUM(D9:D37)</f>
        <v>1171242.7000000004</v>
      </c>
      <c r="E39" s="19">
        <f t="shared" si="1"/>
        <v>835953.05000000063</v>
      </c>
      <c r="F39" s="19">
        <f t="shared" si="1"/>
        <v>1178984.2700000003</v>
      </c>
      <c r="G39" s="19">
        <f t="shared" si="1"/>
        <v>1193895.8300000005</v>
      </c>
      <c r="H39" s="19">
        <f t="shared" si="1"/>
        <v>1201358.4800000002</v>
      </c>
      <c r="I39" s="19">
        <f t="shared" si="1"/>
        <v>1211960.0699999998</v>
      </c>
      <c r="J39" s="19">
        <f t="shared" si="1"/>
        <v>1219248.2300000002</v>
      </c>
      <c r="K39" s="19">
        <f t="shared" si="1"/>
        <v>1219428.7900000005</v>
      </c>
      <c r="L39" s="19">
        <f t="shared" si="1"/>
        <v>1223386.9900000002</v>
      </c>
      <c r="M39" s="19">
        <f t="shared" si="1"/>
        <v>1230042.1500000006</v>
      </c>
      <c r="N39" s="19">
        <f t="shared" si="1"/>
        <v>1237642.3599999999</v>
      </c>
      <c r="O39" s="19">
        <f t="shared" si="1"/>
        <v>14102617.650000006</v>
      </c>
    </row>
    <row r="41" spans="1:15">
      <c r="B41" s="46" t="s">
        <v>85</v>
      </c>
      <c r="C41" s="47">
        <f>'C-17'!F40</f>
        <v>1179474.7299999997</v>
      </c>
      <c r="D41" s="47">
        <f>'C-17'!H40</f>
        <v>1171242.7000000004</v>
      </c>
      <c r="E41" s="47">
        <f>'C-17'!J40</f>
        <v>835953.05000000063</v>
      </c>
      <c r="F41" s="47">
        <f>'C-17'!L40</f>
        <v>1178984.2700000003</v>
      </c>
      <c r="G41" s="47">
        <f>'C-17'!N40</f>
        <v>1193895.8300000005</v>
      </c>
      <c r="H41" s="47">
        <f>'C-17'!P40</f>
        <v>1201358.4800000002</v>
      </c>
      <c r="I41" s="47">
        <f>'C-17'!R40</f>
        <v>1211960.0699999998</v>
      </c>
      <c r="J41" s="47">
        <f>'C-17'!T40</f>
        <v>1219248.2300000002</v>
      </c>
      <c r="K41" s="47">
        <f>'C-17'!V40</f>
        <v>1219428.7900000005</v>
      </c>
      <c r="L41" s="47">
        <f>'C-17'!X40</f>
        <v>1223386.9900000002</v>
      </c>
      <c r="M41" s="47">
        <f>'C-17'!Z40</f>
        <v>1230042.1500000006</v>
      </c>
      <c r="N41" s="47">
        <f>'C-17'!AB40</f>
        <v>1237642.3599999999</v>
      </c>
      <c r="O41" s="47">
        <f>'C-17'!AD40</f>
        <v>14102617.650000006</v>
      </c>
    </row>
    <row r="42" spans="1:15">
      <c r="B42" s="48" t="s">
        <v>86</v>
      </c>
      <c r="C42" s="49">
        <f>C39-C41</f>
        <v>0</v>
      </c>
      <c r="D42" s="49">
        <f t="shared" ref="D42:O42" si="2">D39-D41</f>
        <v>0</v>
      </c>
      <c r="E42" s="49">
        <f t="shared" si="2"/>
        <v>0</v>
      </c>
      <c r="F42" s="49">
        <f t="shared" si="2"/>
        <v>0</v>
      </c>
      <c r="G42" s="49">
        <f t="shared" si="2"/>
        <v>0</v>
      </c>
      <c r="H42" s="49">
        <f t="shared" si="2"/>
        <v>0</v>
      </c>
      <c r="I42" s="49">
        <f t="shared" si="2"/>
        <v>0</v>
      </c>
      <c r="J42" s="49">
        <f t="shared" si="2"/>
        <v>0</v>
      </c>
      <c r="K42" s="49">
        <f t="shared" si="2"/>
        <v>0</v>
      </c>
      <c r="L42" s="49">
        <f t="shared" si="2"/>
        <v>0</v>
      </c>
      <c r="M42" s="49">
        <f t="shared" si="2"/>
        <v>0</v>
      </c>
      <c r="N42" s="49">
        <f t="shared" si="2"/>
        <v>0</v>
      </c>
      <c r="O42" s="49">
        <f t="shared" si="2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749E-ADB4-4D5E-96ED-42FE20945623}">
  <dimension ref="A1:A2"/>
  <sheetViews>
    <sheetView topLeftCell="A37" workbookViewId="0"/>
  </sheetViews>
  <sheetFormatPr defaultRowHeight="15"/>
  <sheetData>
    <row r="1" spans="1:1">
      <c r="A1" s="122" t="s">
        <v>195</v>
      </c>
    </row>
    <row r="2" spans="1:1">
      <c r="A2" s="122" t="s">
        <v>191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76E8-C828-4AA5-BA15-12DB62614388}">
  <sheetPr>
    <tabColor rgb="FF92D050"/>
  </sheetPr>
  <dimension ref="A1:A2"/>
  <sheetViews>
    <sheetView workbookViewId="0"/>
  </sheetViews>
  <sheetFormatPr defaultRowHeight="15"/>
  <sheetData>
    <row r="1" spans="1:1">
      <c r="A1" s="122" t="s">
        <v>196</v>
      </c>
    </row>
    <row r="2" spans="1:1">
      <c r="A2" s="122" t="s">
        <v>191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5B86-CF59-4E7C-AB22-9F7C96D57046}">
  <dimension ref="A1:N22"/>
  <sheetViews>
    <sheetView zoomScale="85" zoomScaleNormal="85" workbookViewId="0">
      <pane xSplit="1" ySplit="7" topLeftCell="B8" activePane="bottomRight" state="frozen"/>
      <selection activeCell="A2" sqref="A1:A2"/>
      <selection pane="topRight" activeCell="A2" sqref="A1:A2"/>
      <selection pane="bottomLeft" activeCell="A2" sqref="A1:A2"/>
      <selection pane="bottomRight"/>
    </sheetView>
  </sheetViews>
  <sheetFormatPr defaultRowHeight="15"/>
  <cols>
    <col min="1" max="1" width="68.85546875" bestFit="1" customWidth="1"/>
    <col min="2" max="4" width="15.140625" bestFit="1" customWidth="1"/>
    <col min="5" max="9" width="16.7109375" bestFit="1" customWidth="1"/>
    <col min="10" max="10" width="14.140625" bestFit="1" customWidth="1"/>
    <col min="11" max="12" width="13.28515625" bestFit="1" customWidth="1"/>
    <col min="13" max="13" width="14.140625" bestFit="1" customWidth="1"/>
    <col min="14" max="14" width="14.28515625" bestFit="1" customWidth="1"/>
  </cols>
  <sheetData>
    <row r="1" spans="1:14">
      <c r="A1" s="122" t="s">
        <v>197</v>
      </c>
    </row>
    <row r="2" spans="1:14">
      <c r="A2" s="122" t="s">
        <v>191</v>
      </c>
    </row>
    <row r="3" spans="1:14" ht="15.75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>
      <c r="A4" s="23" t="s">
        <v>60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5.75" thickBo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26.25" customHeight="1" thickBot="1">
      <c r="A6" s="115" t="s">
        <v>61</v>
      </c>
      <c r="B6" s="24" t="s">
        <v>72</v>
      </c>
      <c r="C6" s="24" t="s">
        <v>73</v>
      </c>
      <c r="D6" s="24" t="s">
        <v>74</v>
      </c>
      <c r="E6" s="24" t="s">
        <v>75</v>
      </c>
      <c r="F6" s="24" t="s">
        <v>76</v>
      </c>
      <c r="G6" s="24" t="s">
        <v>77</v>
      </c>
      <c r="H6" s="24" t="s">
        <v>78</v>
      </c>
      <c r="I6" s="24" t="s">
        <v>79</v>
      </c>
      <c r="J6" s="24" t="s">
        <v>80</v>
      </c>
      <c r="K6" s="24" t="s">
        <v>81</v>
      </c>
      <c r="L6" s="24" t="s">
        <v>82</v>
      </c>
      <c r="M6" s="24" t="s">
        <v>62</v>
      </c>
      <c r="N6" s="116" t="s">
        <v>84</v>
      </c>
    </row>
    <row r="7" spans="1:14" ht="15.75" thickBot="1">
      <c r="A7" s="115"/>
      <c r="B7" s="24" t="s">
        <v>63</v>
      </c>
      <c r="C7" s="24" t="s">
        <v>63</v>
      </c>
      <c r="D7" s="24" t="s">
        <v>63</v>
      </c>
      <c r="E7" s="24" t="s">
        <v>63</v>
      </c>
      <c r="F7" s="24" t="s">
        <v>63</v>
      </c>
      <c r="G7" s="24" t="s">
        <v>63</v>
      </c>
      <c r="H7" s="24" t="s">
        <v>63</v>
      </c>
      <c r="I7" s="24" t="s">
        <v>63</v>
      </c>
      <c r="J7" s="24" t="s">
        <v>63</v>
      </c>
      <c r="K7" s="24" t="s">
        <v>63</v>
      </c>
      <c r="L7" s="24" t="s">
        <v>63</v>
      </c>
      <c r="M7" s="24" t="s">
        <v>63</v>
      </c>
      <c r="N7" s="117"/>
    </row>
    <row r="8" spans="1:14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>
      <c r="A9" s="27" t="s">
        <v>64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8" t="s">
        <v>65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>
      <c r="A11" s="29" t="s">
        <v>66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4">
      <c r="A12" s="20" t="s">
        <v>67</v>
      </c>
      <c r="B12" s="33">
        <v>1145274.81</v>
      </c>
      <c r="C12" s="33">
        <v>1136660.29</v>
      </c>
      <c r="D12" s="33">
        <v>801510.06</v>
      </c>
      <c r="E12" s="33">
        <v>1136083.69</v>
      </c>
      <c r="F12" s="33">
        <v>1141413.47</v>
      </c>
      <c r="G12" s="33">
        <v>1147375.6000000001</v>
      </c>
      <c r="H12" s="33">
        <v>1153276.56</v>
      </c>
      <c r="I12" s="33">
        <v>1156154.51</v>
      </c>
      <c r="J12" s="33">
        <v>1155121.81</v>
      </c>
      <c r="K12" s="33">
        <v>1156765.8799999999</v>
      </c>
      <c r="L12" s="33">
        <v>1159986.51</v>
      </c>
      <c r="M12" s="33">
        <v>1163591.78</v>
      </c>
      <c r="N12" s="33">
        <f>SUM(B12:M12)</f>
        <v>13453214.969999999</v>
      </c>
    </row>
    <row r="13" spans="1:14">
      <c r="A13" s="20" t="s">
        <v>68</v>
      </c>
      <c r="B13" s="33">
        <v>34199.919999999998</v>
      </c>
      <c r="C13" s="33">
        <v>34582.410000000003</v>
      </c>
      <c r="D13" s="33">
        <v>34442.99</v>
      </c>
      <c r="E13" s="33">
        <v>42900.58</v>
      </c>
      <c r="F13" s="33">
        <v>52482.36</v>
      </c>
      <c r="G13" s="33">
        <v>53982.879999999997</v>
      </c>
      <c r="H13" s="33">
        <v>58683.51</v>
      </c>
      <c r="I13" s="33">
        <v>63093.72</v>
      </c>
      <c r="J13" s="33">
        <v>64306.98</v>
      </c>
      <c r="K13" s="33">
        <v>66621.11</v>
      </c>
      <c r="L13" s="33">
        <v>70055.64</v>
      </c>
      <c r="M13" s="33">
        <v>74050.58</v>
      </c>
      <c r="N13" s="33">
        <f t="shared" ref="N13:N17" si="0">SUM(B13:M13)</f>
        <v>649402.67999999993</v>
      </c>
    </row>
    <row r="14" spans="1:14">
      <c r="A14" s="30" t="s">
        <v>69</v>
      </c>
      <c r="B14" s="26">
        <v>45148.74</v>
      </c>
      <c r="C14" s="26">
        <v>45148.74</v>
      </c>
      <c r="D14" s="26">
        <v>45148.7</v>
      </c>
      <c r="E14" s="26">
        <v>45148.7</v>
      </c>
      <c r="F14" s="26">
        <v>45148.74</v>
      </c>
      <c r="G14" s="26">
        <v>45148.72</v>
      </c>
      <c r="H14" s="26">
        <v>45148.71</v>
      </c>
      <c r="I14" s="26">
        <v>45148.75</v>
      </c>
      <c r="J14" s="26">
        <v>49225.51</v>
      </c>
      <c r="K14" s="26">
        <v>49571.5</v>
      </c>
      <c r="L14" s="26">
        <v>37610.6</v>
      </c>
      <c r="M14" s="26">
        <v>141425.47</v>
      </c>
      <c r="N14" s="26">
        <f t="shared" si="0"/>
        <v>639022.88</v>
      </c>
    </row>
    <row r="15" spans="1:14">
      <c r="A15" s="30" t="s">
        <v>70</v>
      </c>
      <c r="B15" s="26">
        <v>23558.66</v>
      </c>
      <c r="C15" s="26">
        <v>23885.599999999999</v>
      </c>
      <c r="D15" s="26">
        <v>24053.56</v>
      </c>
      <c r="E15" s="26">
        <v>23318.55</v>
      </c>
      <c r="F15" s="26">
        <v>22583.56</v>
      </c>
      <c r="G15" s="26">
        <v>22583.57</v>
      </c>
      <c r="H15" s="26">
        <v>22583.53</v>
      </c>
      <c r="I15" s="26">
        <v>22583.55</v>
      </c>
      <c r="J15" s="26">
        <v>22583.56</v>
      </c>
      <c r="K15" s="26">
        <v>22583.54</v>
      </c>
      <c r="L15" s="26">
        <v>22583.54</v>
      </c>
      <c r="M15" s="26">
        <v>22919.68</v>
      </c>
      <c r="N15" s="26">
        <f t="shared" si="0"/>
        <v>275820.90000000002</v>
      </c>
    </row>
    <row r="16" spans="1:14" ht="15.75" thickBot="1">
      <c r="A16" s="30" t="s">
        <v>71</v>
      </c>
      <c r="B16" s="26">
        <v>60157.87</v>
      </c>
      <c r="C16" s="26">
        <v>60157.87</v>
      </c>
      <c r="D16" s="26">
        <v>60157.87</v>
      </c>
      <c r="E16" s="26">
        <v>60157.87</v>
      </c>
      <c r="F16" s="26">
        <v>60157.87</v>
      </c>
      <c r="G16" s="26">
        <v>60157.87</v>
      </c>
      <c r="H16" s="26">
        <v>60157.87</v>
      </c>
      <c r="I16" s="26">
        <v>60157.87</v>
      </c>
      <c r="J16" s="26">
        <v>60157.87</v>
      </c>
      <c r="K16" s="26">
        <v>60157.87</v>
      </c>
      <c r="L16" s="26">
        <v>60157.87</v>
      </c>
      <c r="M16" s="26">
        <v>60157.87</v>
      </c>
      <c r="N16" s="26">
        <f t="shared" si="0"/>
        <v>721894.44000000006</v>
      </c>
    </row>
    <row r="17" spans="1:14">
      <c r="A17" s="31" t="s">
        <v>66</v>
      </c>
      <c r="B17" s="32">
        <v>1308340</v>
      </c>
      <c r="C17" s="32">
        <v>1300434.9100000001</v>
      </c>
      <c r="D17" s="32">
        <v>965313.18</v>
      </c>
      <c r="E17" s="32">
        <v>1307609.3900000001</v>
      </c>
      <c r="F17" s="32">
        <v>1321786.0000000002</v>
      </c>
      <c r="G17" s="32">
        <v>1329248.6400000001</v>
      </c>
      <c r="H17" s="32">
        <v>1339850.1800000002</v>
      </c>
      <c r="I17" s="32">
        <v>1347138.4000000001</v>
      </c>
      <c r="J17" s="32">
        <v>1351395.7300000002</v>
      </c>
      <c r="K17" s="32">
        <v>1355699.9000000001</v>
      </c>
      <c r="L17" s="32">
        <v>1350394.1600000001</v>
      </c>
      <c r="M17" s="32">
        <v>1462145.3800000001</v>
      </c>
      <c r="N17" s="32">
        <f t="shared" si="0"/>
        <v>15739355.870000003</v>
      </c>
    </row>
    <row r="19" spans="1:14">
      <c r="A19" s="34" t="s">
        <v>83</v>
      </c>
      <c r="B19" s="40">
        <f>SUM(B12:B13)</f>
        <v>1179474.73</v>
      </c>
      <c r="C19" s="40">
        <f t="shared" ref="C19:N19" si="1">SUM(C12:C13)</f>
        <v>1171242.7</v>
      </c>
      <c r="D19" s="40">
        <f t="shared" si="1"/>
        <v>835953.05</v>
      </c>
      <c r="E19" s="40">
        <f t="shared" si="1"/>
        <v>1178984.27</v>
      </c>
      <c r="F19" s="40">
        <f t="shared" si="1"/>
        <v>1193895.83</v>
      </c>
      <c r="G19" s="40">
        <f t="shared" si="1"/>
        <v>1201358.48</v>
      </c>
      <c r="H19" s="40">
        <f t="shared" si="1"/>
        <v>1211960.07</v>
      </c>
      <c r="I19" s="40">
        <f t="shared" si="1"/>
        <v>1219248.23</v>
      </c>
      <c r="J19" s="40">
        <f t="shared" si="1"/>
        <v>1219428.79</v>
      </c>
      <c r="K19" s="40">
        <f t="shared" si="1"/>
        <v>1223386.99</v>
      </c>
      <c r="L19" s="40">
        <f t="shared" si="1"/>
        <v>1230042.1499999999</v>
      </c>
      <c r="M19" s="40">
        <f t="shared" si="1"/>
        <v>1237642.3600000001</v>
      </c>
      <c r="N19" s="40">
        <f t="shared" si="1"/>
        <v>14102617.649999999</v>
      </c>
    </row>
    <row r="21" spans="1:14">
      <c r="A21" s="42" t="s">
        <v>85</v>
      </c>
      <c r="B21" s="37">
        <f>'C-17'!F40</f>
        <v>1179474.7299999997</v>
      </c>
      <c r="C21" s="37">
        <f>'C-17'!H40</f>
        <v>1171242.7000000004</v>
      </c>
      <c r="D21" s="37">
        <f>'C-17'!J40</f>
        <v>835953.05000000063</v>
      </c>
      <c r="E21" s="37">
        <f>'C-17'!L40</f>
        <v>1178984.2700000003</v>
      </c>
      <c r="F21" s="37">
        <f>'C-17'!N40</f>
        <v>1193895.8300000005</v>
      </c>
      <c r="G21" s="37">
        <f>'C-17'!P40</f>
        <v>1201358.4800000002</v>
      </c>
      <c r="H21" s="37">
        <f>'C-17'!R40</f>
        <v>1211960.0699999998</v>
      </c>
      <c r="I21" s="37">
        <f>'C-17'!T40</f>
        <v>1219248.2300000002</v>
      </c>
      <c r="J21" s="37">
        <f>'C-17'!V40</f>
        <v>1219428.7900000005</v>
      </c>
      <c r="K21" s="37">
        <f>'C-17'!X40</f>
        <v>1223386.9900000002</v>
      </c>
      <c r="L21" s="37">
        <f>'C-17'!Z40</f>
        <v>1230042.1500000006</v>
      </c>
      <c r="M21" s="37">
        <f>'C-17'!AB40</f>
        <v>1237642.3599999999</v>
      </c>
      <c r="N21" s="37">
        <f>'C-17'!AD40</f>
        <v>14102617.650000006</v>
      </c>
    </row>
    <row r="22" spans="1:14">
      <c r="A22" s="42" t="s">
        <v>86</v>
      </c>
      <c r="B22" s="39">
        <f>B19-B21</f>
        <v>0</v>
      </c>
      <c r="C22" s="39">
        <f t="shared" ref="C22:N22" si="2">C19-C21</f>
        <v>0</v>
      </c>
      <c r="D22" s="39">
        <f t="shared" si="2"/>
        <v>0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  <c r="L22" s="39">
        <f t="shared" si="2"/>
        <v>0</v>
      </c>
      <c r="M22" s="39">
        <f t="shared" si="2"/>
        <v>0</v>
      </c>
      <c r="N22" s="39">
        <f t="shared" si="2"/>
        <v>0</v>
      </c>
    </row>
  </sheetData>
  <mergeCells count="2">
    <mergeCell ref="A6:A7"/>
    <mergeCell ref="N6:N7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78AC-4164-4EE4-A0E8-ADDDCE12C88E}">
  <dimension ref="A1:J37"/>
  <sheetViews>
    <sheetView topLeftCell="A46" workbookViewId="0"/>
  </sheetViews>
  <sheetFormatPr defaultRowHeight="15"/>
  <cols>
    <col min="1" max="1" width="67.140625" bestFit="1" customWidth="1"/>
    <col min="2" max="2" width="15" bestFit="1" customWidth="1"/>
    <col min="3" max="3" width="12.28515625" bestFit="1" customWidth="1"/>
    <col min="4" max="4" width="11.28515625" bestFit="1" customWidth="1"/>
    <col min="5" max="6" width="12.28515625" bestFit="1" customWidth="1"/>
    <col min="7" max="7" width="11.28515625" bestFit="1" customWidth="1"/>
    <col min="8" max="8" width="12.28515625" bestFit="1" customWidth="1"/>
  </cols>
  <sheetData>
    <row r="1" spans="1:10">
      <c r="A1" s="122" t="s">
        <v>198</v>
      </c>
    </row>
    <row r="2" spans="1:10">
      <c r="A2" s="122" t="s">
        <v>191</v>
      </c>
    </row>
    <row r="3" spans="1:10" ht="15.75" thickBot="1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>
      <c r="A4" s="55" t="s">
        <v>60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15.75" thickBot="1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15.75" thickBot="1">
      <c r="A6" s="118" t="s">
        <v>115</v>
      </c>
      <c r="B6" s="118" t="s">
        <v>27</v>
      </c>
      <c r="C6" s="118"/>
      <c r="D6" s="118"/>
      <c r="E6" s="118"/>
      <c r="F6" s="118"/>
      <c r="G6" s="118"/>
      <c r="H6" s="118"/>
      <c r="I6" s="53"/>
      <c r="J6" s="53"/>
    </row>
    <row r="7" spans="1:10" ht="51.75" thickBot="1">
      <c r="A7" s="118"/>
      <c r="B7" s="56" t="s">
        <v>116</v>
      </c>
      <c r="C7" s="56" t="s">
        <v>117</v>
      </c>
      <c r="D7" s="56" t="s">
        <v>118</v>
      </c>
      <c r="E7" s="56" t="s">
        <v>119</v>
      </c>
      <c r="F7" s="56" t="s">
        <v>120</v>
      </c>
      <c r="G7" s="56" t="s">
        <v>121</v>
      </c>
      <c r="H7" s="56" t="s">
        <v>122</v>
      </c>
      <c r="I7" s="53"/>
      <c r="J7" s="53"/>
    </row>
    <row r="8" spans="1:10">
      <c r="A8" s="57" t="s">
        <v>65</v>
      </c>
      <c r="B8" s="58"/>
      <c r="C8" s="58"/>
      <c r="D8" s="58"/>
      <c r="E8" s="58"/>
      <c r="F8" s="58"/>
      <c r="G8" s="58"/>
      <c r="H8" s="58"/>
      <c r="I8" s="53"/>
      <c r="J8" s="53"/>
    </row>
    <row r="9" spans="1:10">
      <c r="A9" s="59" t="s">
        <v>123</v>
      </c>
      <c r="B9" s="58"/>
      <c r="C9" s="58"/>
      <c r="D9" s="58"/>
      <c r="E9" s="58"/>
      <c r="F9" s="58"/>
      <c r="G9" s="58"/>
      <c r="H9" s="58"/>
      <c r="I9" s="53"/>
      <c r="J9" s="53"/>
    </row>
    <row r="10" spans="1:10">
      <c r="A10" s="60" t="s">
        <v>124</v>
      </c>
      <c r="B10" s="58"/>
      <c r="C10" s="58"/>
      <c r="D10" s="58"/>
      <c r="E10" s="58"/>
      <c r="F10" s="58"/>
      <c r="G10" s="58"/>
      <c r="H10" s="58"/>
      <c r="I10" s="53"/>
      <c r="J10" s="53"/>
    </row>
    <row r="11" spans="1:10">
      <c r="A11" s="61" t="s">
        <v>125</v>
      </c>
      <c r="B11" s="58">
        <v>3598.46</v>
      </c>
      <c r="C11" s="58">
        <v>3598.46</v>
      </c>
      <c r="D11" s="58">
        <v>0</v>
      </c>
      <c r="E11" s="58">
        <v>3598.46</v>
      </c>
      <c r="F11" s="58">
        <v>3598.46</v>
      </c>
      <c r="G11" s="58">
        <v>0</v>
      </c>
      <c r="H11" s="58">
        <v>3598.46</v>
      </c>
      <c r="I11" s="53"/>
      <c r="J11" s="53"/>
    </row>
    <row r="12" spans="1:10">
      <c r="A12" s="61" t="s">
        <v>126</v>
      </c>
      <c r="B12" s="58">
        <v>7254321.3700000001</v>
      </c>
      <c r="C12" s="58">
        <v>7254321.3700000001</v>
      </c>
      <c r="D12" s="58">
        <v>0</v>
      </c>
      <c r="E12" s="58">
        <v>7254321.3700000001</v>
      </c>
      <c r="F12" s="58">
        <v>7254321.3700000001</v>
      </c>
      <c r="G12" s="58">
        <v>0</v>
      </c>
      <c r="H12" s="58">
        <v>7254321.3700000001</v>
      </c>
      <c r="I12" s="53"/>
      <c r="J12" s="53"/>
    </row>
    <row r="13" spans="1:10">
      <c r="A13" s="61" t="s">
        <v>127</v>
      </c>
      <c r="B13" s="58">
        <v>73070.739999999991</v>
      </c>
      <c r="C13" s="58">
        <v>73070.739999999991</v>
      </c>
      <c r="D13" s="58">
        <v>0</v>
      </c>
      <c r="E13" s="58">
        <v>73070.739999999991</v>
      </c>
      <c r="F13" s="58">
        <v>73070.739999999991</v>
      </c>
      <c r="G13" s="58">
        <v>0</v>
      </c>
      <c r="H13" s="58">
        <v>73070.739999999991</v>
      </c>
      <c r="I13" s="53"/>
      <c r="J13" s="53"/>
    </row>
    <row r="14" spans="1:10">
      <c r="A14" s="61" t="s">
        <v>128</v>
      </c>
      <c r="B14" s="58">
        <v>444141.67</v>
      </c>
      <c r="C14" s="58">
        <v>444141.67</v>
      </c>
      <c r="D14" s="58">
        <v>0</v>
      </c>
      <c r="E14" s="58">
        <v>444141.67</v>
      </c>
      <c r="F14" s="58">
        <v>444141.67</v>
      </c>
      <c r="G14" s="58">
        <v>0</v>
      </c>
      <c r="H14" s="58">
        <v>444141.67</v>
      </c>
      <c r="I14" s="53"/>
      <c r="J14" s="53"/>
    </row>
    <row r="15" spans="1:10">
      <c r="A15" s="61" t="s">
        <v>129</v>
      </c>
      <c r="B15" s="58">
        <v>2623408.9499999997</v>
      </c>
      <c r="C15" s="58">
        <v>2623408.9499999997</v>
      </c>
      <c r="D15" s="58">
        <v>0</v>
      </c>
      <c r="E15" s="58">
        <v>2623408.9499999997</v>
      </c>
      <c r="F15" s="58">
        <v>2623408.9499999997</v>
      </c>
      <c r="G15" s="58">
        <v>0</v>
      </c>
      <c r="H15" s="58">
        <v>2623408.9499999997</v>
      </c>
      <c r="I15" s="53"/>
      <c r="J15" s="53"/>
    </row>
    <row r="16" spans="1:10">
      <c r="A16" s="61" t="s">
        <v>130</v>
      </c>
      <c r="B16" s="58">
        <v>1276120.7</v>
      </c>
      <c r="C16" s="58">
        <v>1276120.7</v>
      </c>
      <c r="D16" s="58">
        <v>0</v>
      </c>
      <c r="E16" s="58">
        <v>1276120.7</v>
      </c>
      <c r="F16" s="58">
        <v>1276120.7</v>
      </c>
      <c r="G16" s="58">
        <v>0</v>
      </c>
      <c r="H16" s="58">
        <v>1276120.7</v>
      </c>
      <c r="I16" s="53"/>
      <c r="J16" s="53"/>
    </row>
    <row r="17" spans="1:10">
      <c r="A17" s="61" t="s">
        <v>131</v>
      </c>
      <c r="B17" s="58">
        <v>-3573.1399999999849</v>
      </c>
      <c r="C17" s="58">
        <v>-3573.1399999999849</v>
      </c>
      <c r="D17" s="58">
        <v>0</v>
      </c>
      <c r="E17" s="58">
        <v>-3573.1399999999849</v>
      </c>
      <c r="F17" s="58">
        <v>-3573.1399999999849</v>
      </c>
      <c r="G17" s="58">
        <v>0</v>
      </c>
      <c r="H17" s="58">
        <v>-3573.1399999999849</v>
      </c>
      <c r="I17" s="53"/>
      <c r="J17" s="53"/>
    </row>
    <row r="18" spans="1:10">
      <c r="A18" s="61" t="s">
        <v>132</v>
      </c>
      <c r="B18" s="58">
        <v>165896.32999999999</v>
      </c>
      <c r="C18" s="58">
        <v>165896.32999999999</v>
      </c>
      <c r="D18" s="58">
        <v>0</v>
      </c>
      <c r="E18" s="58">
        <v>165896.32999999999</v>
      </c>
      <c r="F18" s="58">
        <v>165896.32999999999</v>
      </c>
      <c r="G18" s="58">
        <v>0</v>
      </c>
      <c r="H18" s="58">
        <v>165896.32999999999</v>
      </c>
      <c r="I18" s="53"/>
      <c r="J18" s="53"/>
    </row>
    <row r="19" spans="1:10">
      <c r="A19" s="61" t="s">
        <v>133</v>
      </c>
      <c r="B19" s="58">
        <v>17961.91</v>
      </c>
      <c r="C19" s="58">
        <v>17961.91</v>
      </c>
      <c r="D19" s="58">
        <v>0</v>
      </c>
      <c r="E19" s="58">
        <v>17961.91</v>
      </c>
      <c r="F19" s="58">
        <v>17961.91</v>
      </c>
      <c r="G19" s="58">
        <v>0</v>
      </c>
      <c r="H19" s="58">
        <v>17961.91</v>
      </c>
    </row>
    <row r="20" spans="1:10">
      <c r="A20" s="61" t="s">
        <v>134</v>
      </c>
      <c r="B20" s="58">
        <v>52476.460000000006</v>
      </c>
      <c r="C20" s="58">
        <v>52476.460000000006</v>
      </c>
      <c r="D20" s="58">
        <v>0</v>
      </c>
      <c r="E20" s="58">
        <v>52476.460000000006</v>
      </c>
      <c r="F20" s="58">
        <v>52476.460000000006</v>
      </c>
      <c r="G20" s="58">
        <v>0</v>
      </c>
      <c r="H20" s="58">
        <v>52476.460000000006</v>
      </c>
    </row>
    <row r="21" spans="1:10">
      <c r="A21" s="61" t="s">
        <v>135</v>
      </c>
      <c r="B21" s="58">
        <v>48153.13</v>
      </c>
      <c r="C21" s="58">
        <v>48153.13</v>
      </c>
      <c r="D21" s="58">
        <v>0</v>
      </c>
      <c r="E21" s="58">
        <v>48153.13</v>
      </c>
      <c r="F21" s="58">
        <v>48153.13</v>
      </c>
      <c r="G21" s="58">
        <v>0</v>
      </c>
      <c r="H21" s="58">
        <v>48153.13</v>
      </c>
    </row>
    <row r="22" spans="1:10">
      <c r="A22" s="61" t="s">
        <v>136</v>
      </c>
      <c r="B22" s="58">
        <v>509461.18999999994</v>
      </c>
      <c r="C22" s="58">
        <v>509461.18999999994</v>
      </c>
      <c r="D22" s="58">
        <v>-509461.18999999994</v>
      </c>
      <c r="E22" s="58">
        <v>0</v>
      </c>
      <c r="F22" s="58">
        <v>509461.18999999994</v>
      </c>
      <c r="G22" s="58">
        <v>-509461.18999999994</v>
      </c>
      <c r="H22" s="58">
        <v>0</v>
      </c>
    </row>
    <row r="23" spans="1:10">
      <c r="A23" s="61" t="s">
        <v>137</v>
      </c>
      <c r="B23" s="58">
        <v>102887.72999999998</v>
      </c>
      <c r="C23" s="58">
        <v>102887.72999999998</v>
      </c>
      <c r="D23" s="58">
        <v>-102887.72999999998</v>
      </c>
      <c r="E23" s="58">
        <v>0</v>
      </c>
      <c r="F23" s="58">
        <v>102887.72999999998</v>
      </c>
      <c r="G23" s="58">
        <v>-102887.72999999998</v>
      </c>
      <c r="H23" s="58">
        <v>0</v>
      </c>
    </row>
    <row r="24" spans="1:10">
      <c r="A24" s="61" t="s">
        <v>138</v>
      </c>
      <c r="B24" s="58">
        <v>21024.400000000001</v>
      </c>
      <c r="C24" s="58">
        <v>21024.400000000001</v>
      </c>
      <c r="D24" s="58">
        <v>-21024.400000000001</v>
      </c>
      <c r="E24" s="58">
        <v>0</v>
      </c>
      <c r="F24" s="58">
        <v>21024.400000000001</v>
      </c>
      <c r="G24" s="58">
        <v>-21024.400000000001</v>
      </c>
      <c r="H24" s="58">
        <v>0</v>
      </c>
    </row>
    <row r="25" spans="1:10">
      <c r="A25" s="61" t="s">
        <v>139</v>
      </c>
      <c r="B25" s="58">
        <v>16029.36</v>
      </c>
      <c r="C25" s="58">
        <v>16029.36</v>
      </c>
      <c r="D25" s="58">
        <v>-16029.36</v>
      </c>
      <c r="E25" s="58">
        <v>0</v>
      </c>
      <c r="F25" s="58">
        <v>16029.36</v>
      </c>
      <c r="G25" s="58">
        <v>-16029.36</v>
      </c>
      <c r="H25" s="58">
        <v>0</v>
      </c>
    </row>
    <row r="26" spans="1:10" ht="15.75" thickBot="1">
      <c r="A26" s="61" t="s">
        <v>140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</row>
    <row r="27" spans="1:10">
      <c r="A27" s="60" t="s">
        <v>124</v>
      </c>
      <c r="B27" s="62">
        <v>12604979.26</v>
      </c>
      <c r="C27" s="62">
        <v>12604979.26</v>
      </c>
      <c r="D27" s="62">
        <v>-649402.67999999993</v>
      </c>
      <c r="E27" s="62">
        <v>11955576.58</v>
      </c>
      <c r="F27" s="62">
        <v>12604979.26</v>
      </c>
      <c r="G27" s="62">
        <v>-649402.67999999993</v>
      </c>
      <c r="H27" s="62">
        <v>11955576.58</v>
      </c>
    </row>
    <row r="29" spans="1:10">
      <c r="A29" s="60" t="s">
        <v>141</v>
      </c>
      <c r="B29" s="58"/>
      <c r="C29" s="58"/>
      <c r="D29" s="58"/>
      <c r="E29" s="58"/>
      <c r="F29" s="58"/>
      <c r="G29" s="58"/>
      <c r="H29" s="58"/>
    </row>
    <row r="30" spans="1:10">
      <c r="A30" s="61" t="s">
        <v>142</v>
      </c>
      <c r="B30" s="58">
        <v>227866.74000000005</v>
      </c>
      <c r="C30" s="58">
        <v>227866.74000000005</v>
      </c>
      <c r="D30" s="58">
        <v>0</v>
      </c>
      <c r="E30" s="58">
        <v>227866.74000000005</v>
      </c>
      <c r="F30" s="58">
        <v>227866.74000000005</v>
      </c>
      <c r="G30" s="58">
        <v>0</v>
      </c>
      <c r="H30" s="58">
        <v>227866.74000000005</v>
      </c>
    </row>
    <row r="31" spans="1:10" ht="15.75" thickBot="1">
      <c r="A31" s="61" t="s">
        <v>143</v>
      </c>
      <c r="B31" s="58">
        <v>1269771.6499999999</v>
      </c>
      <c r="C31" s="58">
        <v>1269771.6499999999</v>
      </c>
      <c r="D31" s="58">
        <v>0</v>
      </c>
      <c r="E31" s="58">
        <v>1269771.6499999999</v>
      </c>
      <c r="F31" s="58">
        <v>1269771.6499999999</v>
      </c>
      <c r="G31" s="58">
        <v>0</v>
      </c>
      <c r="H31" s="58">
        <v>1269771.6499999999</v>
      </c>
    </row>
    <row r="32" spans="1:10">
      <c r="A32" s="60" t="s">
        <v>141</v>
      </c>
      <c r="B32" s="62">
        <v>1497638.39</v>
      </c>
      <c r="C32" s="62">
        <v>1497638.39</v>
      </c>
      <c r="D32" s="62">
        <v>0</v>
      </c>
      <c r="E32" s="62">
        <v>1497638.39</v>
      </c>
      <c r="F32" s="62">
        <v>1497638.39</v>
      </c>
      <c r="G32" s="62">
        <v>0</v>
      </c>
      <c r="H32" s="62">
        <v>1497638.39</v>
      </c>
    </row>
    <row r="33" spans="1:8" ht="15.75" thickBot="1">
      <c r="A33" s="53"/>
      <c r="B33" s="53"/>
      <c r="C33" s="53"/>
      <c r="D33" s="53"/>
      <c r="E33" s="53"/>
      <c r="F33" s="53"/>
      <c r="G33" s="53"/>
      <c r="H33" s="53"/>
    </row>
    <row r="34" spans="1:8">
      <c r="A34" s="59" t="s">
        <v>123</v>
      </c>
      <c r="B34" s="62">
        <v>14102617.65</v>
      </c>
      <c r="C34" s="62">
        <v>14102617.65</v>
      </c>
      <c r="D34" s="62">
        <v>-649402.67999999993</v>
      </c>
      <c r="E34" s="62">
        <v>13453214.970000001</v>
      </c>
      <c r="F34" s="62">
        <v>14102617.65</v>
      </c>
      <c r="G34" s="62">
        <v>-649402.67999999993</v>
      </c>
      <c r="H34" s="62">
        <v>13453214.970000001</v>
      </c>
    </row>
    <row r="36" spans="1:8">
      <c r="A36" s="98" t="s">
        <v>145</v>
      </c>
      <c r="B36" s="99">
        <f>'C-17'!AD40</f>
        <v>14102617.650000006</v>
      </c>
    </row>
    <row r="37" spans="1:8" ht="15.75">
      <c r="A37" s="98" t="s">
        <v>144</v>
      </c>
      <c r="B37" s="101">
        <f>B34-B36</f>
        <v>0</v>
      </c>
    </row>
  </sheetData>
  <mergeCells count="2">
    <mergeCell ref="A6:A7"/>
    <mergeCell ref="B6:H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E386-2E45-4960-B119-AFA5C8C76CC3}">
  <dimension ref="A1:Q70"/>
  <sheetViews>
    <sheetView showGridLines="0" workbookViewId="0">
      <pane ySplit="10" topLeftCell="A11" activePane="bottomLeft" state="frozen"/>
      <selection activeCell="A2" sqref="A1:A2"/>
      <selection pane="bottomLeft" activeCell="C1" sqref="C1"/>
    </sheetView>
  </sheetViews>
  <sheetFormatPr defaultRowHeight="15"/>
  <cols>
    <col min="1" max="1" width="9.140625" style="95"/>
    <col min="2" max="2" width="35.85546875" style="95" bestFit="1" customWidth="1"/>
    <col min="3" max="3" width="13.42578125" style="95" bestFit="1" customWidth="1"/>
    <col min="4" max="4" width="14" style="95" bestFit="1" customWidth="1"/>
    <col min="5" max="5" width="13" style="95" customWidth="1"/>
    <col min="6" max="6" width="15" style="95" customWidth="1"/>
    <col min="7" max="7" width="13.85546875" style="95" customWidth="1"/>
    <col min="8" max="8" width="11.28515625" style="95" customWidth="1"/>
    <col min="9" max="10" width="9.140625" style="95"/>
    <col min="11" max="11" width="12.5703125" style="95" customWidth="1"/>
    <col min="12" max="13" width="12.28515625" style="95" customWidth="1"/>
    <col min="14" max="16384" width="9.140625" style="95"/>
  </cols>
  <sheetData>
    <row r="1" spans="1:17">
      <c r="A1" s="121" t="s">
        <v>199</v>
      </c>
    </row>
    <row r="2" spans="1:17">
      <c r="A2" s="121" t="s">
        <v>191</v>
      </c>
    </row>
    <row r="3" spans="1:17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71" t="s">
        <v>146</v>
      </c>
      <c r="N3" s="64"/>
      <c r="O3" s="64"/>
      <c r="P3" s="64"/>
    </row>
    <row r="4" spans="1:17">
      <c r="A4" s="64"/>
      <c r="B4" s="81" t="s">
        <v>147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64"/>
      <c r="O4" s="64"/>
      <c r="P4" s="64"/>
      <c r="Q4" s="69"/>
    </row>
    <row r="5" spans="1:17">
      <c r="A5" s="64"/>
      <c r="B5" s="119" t="s">
        <v>65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64"/>
      <c r="O5" s="64"/>
      <c r="P5" s="64"/>
    </row>
    <row r="6" spans="1:17">
      <c r="A6" s="64"/>
      <c r="B6" s="81" t="s">
        <v>148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0"/>
      <c r="N6" s="64"/>
      <c r="O6" s="64"/>
      <c r="P6" s="64"/>
      <c r="Q6" s="70"/>
    </row>
    <row r="7" spans="1:17">
      <c r="A7" s="64"/>
      <c r="B7" s="8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64"/>
      <c r="O7" s="64"/>
      <c r="P7" s="64"/>
      <c r="Q7" s="66"/>
    </row>
    <row r="8" spans="1:17">
      <c r="A8" s="64"/>
      <c r="B8" s="87"/>
      <c r="C8" s="85" t="s">
        <v>149</v>
      </c>
      <c r="D8" s="85" t="s">
        <v>150</v>
      </c>
      <c r="E8" s="85" t="s">
        <v>151</v>
      </c>
      <c r="F8" s="85" t="s">
        <v>152</v>
      </c>
      <c r="G8" s="85" t="s">
        <v>153</v>
      </c>
      <c r="H8" s="85" t="s">
        <v>154</v>
      </c>
      <c r="I8" s="85" t="s">
        <v>155</v>
      </c>
      <c r="J8" s="85" t="s">
        <v>156</v>
      </c>
      <c r="K8" s="85" t="s">
        <v>157</v>
      </c>
      <c r="L8" s="85" t="s">
        <v>158</v>
      </c>
      <c r="M8" s="85" t="s">
        <v>159</v>
      </c>
      <c r="N8" s="64"/>
      <c r="O8" s="64"/>
      <c r="P8" s="64"/>
      <c r="Q8" s="66"/>
    </row>
    <row r="9" spans="1:17" ht="90">
      <c r="A9" s="100" t="s">
        <v>160</v>
      </c>
      <c r="B9" s="100"/>
      <c r="C9" s="72" t="s">
        <v>161</v>
      </c>
      <c r="D9" s="72" t="s">
        <v>162</v>
      </c>
      <c r="E9" s="67" t="s">
        <v>163</v>
      </c>
      <c r="F9" s="67" t="s">
        <v>164</v>
      </c>
      <c r="G9" s="67" t="s">
        <v>165</v>
      </c>
      <c r="H9" s="67" t="s">
        <v>166</v>
      </c>
      <c r="I9" s="67" t="s">
        <v>167</v>
      </c>
      <c r="J9" s="67" t="s">
        <v>168</v>
      </c>
      <c r="K9" s="72" t="s">
        <v>169</v>
      </c>
      <c r="L9" s="67" t="s">
        <v>170</v>
      </c>
      <c r="M9" s="67" t="s">
        <v>65</v>
      </c>
      <c r="N9" s="100"/>
      <c r="O9" s="100"/>
      <c r="P9" s="100"/>
      <c r="Q9" s="66"/>
    </row>
    <row r="10" spans="1:17">
      <c r="A10" s="73">
        <v>1</v>
      </c>
      <c r="B10" s="78" t="s">
        <v>171</v>
      </c>
      <c r="C10" s="94">
        <v>109274360.85999998</v>
      </c>
      <c r="D10" s="77">
        <v>22734964.279999997</v>
      </c>
      <c r="E10" s="103">
        <v>31733500.499999996</v>
      </c>
      <c r="F10" s="103">
        <v>23053124.059999999</v>
      </c>
      <c r="G10" s="103">
        <v>9054448.0300000012</v>
      </c>
      <c r="H10" s="103">
        <v>3499989</v>
      </c>
      <c r="I10" s="103">
        <v>560405</v>
      </c>
      <c r="J10" s="103">
        <v>0</v>
      </c>
      <c r="K10" s="103">
        <v>-113766.95999999999</v>
      </c>
      <c r="L10" s="103">
        <v>90522663.909999996</v>
      </c>
      <c r="M10" s="93">
        <v>18751696.949999988</v>
      </c>
      <c r="N10" s="74"/>
      <c r="O10" s="64"/>
      <c r="P10" s="64"/>
      <c r="Q10" s="66"/>
    </row>
    <row r="11" spans="1:17">
      <c r="A11" s="73">
        <v>2</v>
      </c>
      <c r="B11" s="78"/>
      <c r="C11" s="94"/>
      <c r="D11" s="77"/>
      <c r="E11" s="103"/>
      <c r="F11" s="103"/>
      <c r="G11" s="103"/>
      <c r="H11" s="103"/>
      <c r="I11" s="103"/>
      <c r="J11" s="103"/>
      <c r="K11" s="103"/>
      <c r="L11" s="103"/>
      <c r="M11" s="93"/>
      <c r="N11" s="87"/>
      <c r="O11" s="87"/>
      <c r="P11" s="87"/>
      <c r="Q11" s="66"/>
    </row>
    <row r="12" spans="1:17">
      <c r="A12" s="73">
        <v>3</v>
      </c>
      <c r="B12" s="92" t="s">
        <v>172</v>
      </c>
      <c r="C12" s="91"/>
      <c r="D12" s="83"/>
      <c r="E12" s="93"/>
      <c r="F12" s="93"/>
      <c r="G12" s="93"/>
      <c r="H12" s="93"/>
      <c r="I12" s="93"/>
      <c r="J12" s="93"/>
      <c r="K12" s="93"/>
      <c r="L12" s="93"/>
      <c r="M12" s="93"/>
      <c r="N12" s="64"/>
      <c r="O12" s="64"/>
      <c r="P12" s="64"/>
      <c r="Q12" s="66"/>
    </row>
    <row r="13" spans="1:17">
      <c r="A13" s="73">
        <v>4</v>
      </c>
      <c r="B13" s="78" t="s">
        <v>173</v>
      </c>
      <c r="C13" s="94">
        <v>-23596988.27</v>
      </c>
      <c r="D13" s="103">
        <v>-23456285.259999998</v>
      </c>
      <c r="E13" s="103">
        <v>-135200.73135000002</v>
      </c>
      <c r="F13" s="103">
        <v>0</v>
      </c>
      <c r="G13" s="103">
        <v>-7051.7099999999982</v>
      </c>
      <c r="H13" s="103">
        <v>375.94958790701048</v>
      </c>
      <c r="I13" s="103">
        <v>0</v>
      </c>
      <c r="J13" s="103">
        <v>0</v>
      </c>
      <c r="K13" s="103">
        <v>0</v>
      </c>
      <c r="L13" s="103">
        <v>-23598161.751762092</v>
      </c>
      <c r="M13" s="93">
        <v>1173.4817620925605</v>
      </c>
      <c r="N13" s="74"/>
      <c r="O13" s="64"/>
      <c r="P13" s="64"/>
      <c r="Q13" s="66"/>
    </row>
    <row r="14" spans="1:17">
      <c r="A14" s="73">
        <v>5</v>
      </c>
      <c r="B14" s="78" t="s">
        <v>174</v>
      </c>
      <c r="C14" s="103">
        <v>-5439175.75</v>
      </c>
      <c r="D14" s="103">
        <v>0</v>
      </c>
      <c r="E14" s="103">
        <v>-13526.993649999999</v>
      </c>
      <c r="F14" s="103">
        <v>0</v>
      </c>
      <c r="G14" s="103">
        <v>-5439794.7300000004</v>
      </c>
      <c r="H14" s="103">
        <v>3457.8293361692895</v>
      </c>
      <c r="I14" s="103">
        <v>0</v>
      </c>
      <c r="J14" s="103">
        <v>0</v>
      </c>
      <c r="K14" s="103">
        <v>0</v>
      </c>
      <c r="L14" s="103">
        <v>-5449863.8943138309</v>
      </c>
      <c r="M14" s="93">
        <v>10688.144313830882</v>
      </c>
      <c r="N14" s="74"/>
      <c r="O14" s="64"/>
      <c r="P14" s="64"/>
      <c r="Q14" s="66"/>
    </row>
    <row r="15" spans="1:17">
      <c r="A15" s="73">
        <v>6</v>
      </c>
      <c r="B15" s="78" t="s">
        <v>175</v>
      </c>
      <c r="C15" s="103">
        <v>-6421892.6900000004</v>
      </c>
      <c r="D15" s="103">
        <v>0</v>
      </c>
      <c r="E15" s="103">
        <v>-6374554.3134500002</v>
      </c>
      <c r="F15" s="103">
        <v>0</v>
      </c>
      <c r="G15" s="103">
        <v>-73315.42</v>
      </c>
      <c r="H15" s="103">
        <v>8702.8633285115502</v>
      </c>
      <c r="I15" s="103">
        <v>0</v>
      </c>
      <c r="J15" s="103">
        <v>0</v>
      </c>
      <c r="K15" s="103">
        <v>0</v>
      </c>
      <c r="L15" s="103">
        <v>-6439166.8701214883</v>
      </c>
      <c r="M15" s="93">
        <v>17274.180121487938</v>
      </c>
      <c r="N15" s="74"/>
      <c r="O15" s="64"/>
      <c r="P15" s="64"/>
      <c r="Q15" s="66"/>
    </row>
    <row r="16" spans="1:17">
      <c r="A16" s="73">
        <v>7</v>
      </c>
      <c r="B16" s="78" t="s">
        <v>176</v>
      </c>
      <c r="C16" s="103">
        <v>-7449311.25</v>
      </c>
      <c r="D16" s="103">
        <v>0</v>
      </c>
      <c r="E16" s="103">
        <v>-37246.556250000001</v>
      </c>
      <c r="F16" s="103">
        <v>-7313768.1899999995</v>
      </c>
      <c r="G16" s="103">
        <v>0</v>
      </c>
      <c r="H16" s="103">
        <v>-23738.78639044649</v>
      </c>
      <c r="I16" s="103">
        <v>0</v>
      </c>
      <c r="J16" s="103">
        <v>0</v>
      </c>
      <c r="K16" s="103">
        <v>0</v>
      </c>
      <c r="L16" s="103">
        <v>-7374753.532640446</v>
      </c>
      <c r="M16" s="93">
        <v>-74557.717359554023</v>
      </c>
      <c r="N16" s="74"/>
      <c r="O16" s="64"/>
      <c r="P16" s="64"/>
      <c r="Q16" s="66"/>
    </row>
    <row r="17" spans="1:17">
      <c r="A17" s="73">
        <v>8</v>
      </c>
      <c r="B17" s="78" t="s">
        <v>177</v>
      </c>
      <c r="C17" s="103">
        <v>-3171514.14</v>
      </c>
      <c r="D17" s="103">
        <v>0</v>
      </c>
      <c r="E17" s="103">
        <v>-15857.5707</v>
      </c>
      <c r="F17" s="103">
        <v>-649402.67999999993</v>
      </c>
      <c r="G17" s="103">
        <v>-505483</v>
      </c>
      <c r="H17" s="103">
        <v>-488921.50571548194</v>
      </c>
      <c r="I17" s="103">
        <v>0</v>
      </c>
      <c r="J17" s="103">
        <v>0</v>
      </c>
      <c r="K17" s="103">
        <v>0</v>
      </c>
      <c r="L17" s="103">
        <v>-1659664.7564154819</v>
      </c>
      <c r="M17" s="93">
        <v>-1511849.3835845182</v>
      </c>
      <c r="N17" s="74"/>
      <c r="O17" s="64"/>
      <c r="P17" s="64"/>
      <c r="Q17" s="66"/>
    </row>
    <row r="18" spans="1:17">
      <c r="A18" s="73">
        <v>9</v>
      </c>
      <c r="B18" s="78" t="s">
        <v>178</v>
      </c>
      <c r="C18" s="103">
        <v>0</v>
      </c>
      <c r="D18" s="103">
        <v>0</v>
      </c>
      <c r="E18" s="103">
        <v>-25000</v>
      </c>
      <c r="F18" s="103">
        <v>0</v>
      </c>
      <c r="G18" s="103">
        <v>0</v>
      </c>
      <c r="H18" s="103">
        <v>6130.4549999999999</v>
      </c>
      <c r="I18" s="103">
        <v>0</v>
      </c>
      <c r="J18" s="103">
        <v>0</v>
      </c>
      <c r="K18" s="103">
        <v>0</v>
      </c>
      <c r="L18" s="103">
        <v>-18869.544999999998</v>
      </c>
      <c r="M18" s="93">
        <v>18869.544999999998</v>
      </c>
      <c r="N18" s="74"/>
      <c r="O18" s="64"/>
      <c r="P18" s="64"/>
      <c r="Q18" s="66"/>
    </row>
    <row r="19" spans="1:17">
      <c r="A19" s="73">
        <v>10</v>
      </c>
      <c r="B19" s="78" t="s">
        <v>179</v>
      </c>
      <c r="C19" s="103">
        <v>0</v>
      </c>
      <c r="D19" s="103">
        <v>0</v>
      </c>
      <c r="E19" s="102">
        <v>-3366.8165000000031</v>
      </c>
      <c r="F19" s="102">
        <v>0</v>
      </c>
      <c r="G19" s="102">
        <v>0</v>
      </c>
      <c r="H19" s="102">
        <v>823.04764085151169</v>
      </c>
      <c r="I19" s="103">
        <v>0</v>
      </c>
      <c r="J19" s="103">
        <v>0</v>
      </c>
      <c r="K19" s="103">
        <v>0</v>
      </c>
      <c r="L19" s="103">
        <v>-2543.7688591484912</v>
      </c>
      <c r="M19" s="93">
        <v>2543.7688591484912</v>
      </c>
      <c r="N19" s="74"/>
      <c r="O19" s="64"/>
      <c r="P19" s="64"/>
      <c r="Q19" s="66"/>
    </row>
    <row r="20" spans="1:17" ht="16.5">
      <c r="A20" s="73">
        <v>11</v>
      </c>
      <c r="B20" s="78" t="s">
        <v>180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110416.62713014125</v>
      </c>
      <c r="I20" s="75">
        <v>0</v>
      </c>
      <c r="J20" s="75">
        <v>0</v>
      </c>
      <c r="K20" s="75">
        <v>0</v>
      </c>
      <c r="L20" s="75">
        <v>110416.62713014125</v>
      </c>
      <c r="M20" s="75">
        <v>-110416.62713014125</v>
      </c>
      <c r="N20" s="64"/>
      <c r="O20" s="64"/>
      <c r="P20" s="64"/>
      <c r="Q20" s="66"/>
    </row>
    <row r="21" spans="1:17" ht="16.5">
      <c r="A21" s="73">
        <v>12</v>
      </c>
      <c r="B21" s="78" t="s">
        <v>181</v>
      </c>
      <c r="C21" s="79">
        <v>-46078882.100000001</v>
      </c>
      <c r="D21" s="80">
        <v>-23456285.259999998</v>
      </c>
      <c r="E21" s="76">
        <v>-6604752.9819</v>
      </c>
      <c r="F21" s="76">
        <v>-7963170.8699999992</v>
      </c>
      <c r="G21" s="76">
        <v>-6025644.8600000003</v>
      </c>
      <c r="H21" s="76">
        <v>-382753.52008234779</v>
      </c>
      <c r="I21" s="76">
        <v>0</v>
      </c>
      <c r="J21" s="76">
        <v>0</v>
      </c>
      <c r="K21" s="76">
        <v>0</v>
      </c>
      <c r="L21" s="75">
        <v>-44432607.491982341</v>
      </c>
      <c r="M21" s="76">
        <v>-1646274.6080176537</v>
      </c>
      <c r="N21" s="64"/>
      <c r="O21" s="64"/>
      <c r="P21" s="64"/>
      <c r="Q21" s="66"/>
    </row>
    <row r="22" spans="1:17">
      <c r="A22" s="73">
        <v>13</v>
      </c>
      <c r="B22" s="78"/>
      <c r="C22" s="91"/>
      <c r="D22" s="91"/>
      <c r="E22" s="93"/>
      <c r="F22" s="93"/>
      <c r="G22" s="93"/>
      <c r="H22" s="93"/>
      <c r="I22" s="93"/>
      <c r="J22" s="93"/>
      <c r="K22" s="93"/>
      <c r="L22" s="93"/>
      <c r="M22" s="93"/>
      <c r="N22" s="64"/>
      <c r="O22" s="64"/>
      <c r="P22" s="64"/>
      <c r="Q22" s="66"/>
    </row>
    <row r="23" spans="1:17" ht="16.5">
      <c r="A23" s="73">
        <v>14</v>
      </c>
      <c r="B23" s="78" t="s">
        <v>182</v>
      </c>
      <c r="C23" s="82">
        <v>63195478.759999983</v>
      </c>
      <c r="D23" s="68">
        <v>-721320.98000000045</v>
      </c>
      <c r="E23" s="63">
        <v>25128747.518099997</v>
      </c>
      <c r="F23" s="63">
        <v>15089953.189999999</v>
      </c>
      <c r="G23" s="63">
        <v>3028803.1700000009</v>
      </c>
      <c r="H23" s="63">
        <v>3117235.479917652</v>
      </c>
      <c r="I23" s="63">
        <v>560405</v>
      </c>
      <c r="J23" s="63">
        <v>0</v>
      </c>
      <c r="K23" s="63">
        <v>-113766.95999999999</v>
      </c>
      <c r="L23" s="63">
        <v>46090056.418017656</v>
      </c>
      <c r="M23" s="63">
        <v>17105422.341982327</v>
      </c>
      <c r="N23" s="64"/>
      <c r="O23" s="64"/>
      <c r="P23" s="64"/>
      <c r="Q23" s="66"/>
    </row>
    <row r="24" spans="1:17" ht="16.5">
      <c r="A24" s="73">
        <v>15</v>
      </c>
      <c r="B24" s="78"/>
      <c r="C24" s="82"/>
      <c r="D24" s="82"/>
      <c r="E24" s="63"/>
      <c r="F24" s="63"/>
      <c r="G24" s="63"/>
      <c r="H24" s="63"/>
      <c r="I24" s="63"/>
      <c r="J24" s="63"/>
      <c r="K24" s="63"/>
      <c r="L24" s="63"/>
      <c r="M24" s="63"/>
      <c r="N24" s="64"/>
      <c r="O24" s="64"/>
      <c r="P24" s="64"/>
      <c r="Q24" s="66"/>
    </row>
    <row r="25" spans="1:17" ht="16.5">
      <c r="A25" s="73">
        <v>16</v>
      </c>
      <c r="B25" s="78" t="s">
        <v>183</v>
      </c>
      <c r="C25" s="88">
        <v>0</v>
      </c>
      <c r="D25" s="80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87"/>
      <c r="O25" s="87"/>
      <c r="P25" s="87"/>
      <c r="Q25" s="66"/>
    </row>
    <row r="26" spans="1:17">
      <c r="A26" s="73">
        <v>17</v>
      </c>
      <c r="B26" s="78"/>
      <c r="C26" s="91"/>
      <c r="D26" s="91"/>
      <c r="E26" s="93"/>
      <c r="F26" s="93"/>
      <c r="G26" s="93"/>
      <c r="H26" s="93"/>
      <c r="I26" s="93"/>
      <c r="J26" s="93"/>
      <c r="K26" s="93"/>
      <c r="L26" s="93"/>
      <c r="M26" s="93"/>
      <c r="N26" s="87"/>
      <c r="O26" s="87"/>
      <c r="P26" s="87"/>
      <c r="Q26" s="66"/>
    </row>
    <row r="27" spans="1:17" ht="16.5">
      <c r="A27" s="73">
        <v>18</v>
      </c>
      <c r="B27" s="78" t="s">
        <v>184</v>
      </c>
      <c r="C27" s="82">
        <v>63195478.759999983</v>
      </c>
      <c r="D27" s="68">
        <v>-721320.98000000045</v>
      </c>
      <c r="E27" s="63">
        <v>25128747.518099997</v>
      </c>
      <c r="F27" s="63">
        <v>15089953.189999999</v>
      </c>
      <c r="G27" s="63">
        <v>3028803.1700000009</v>
      </c>
      <c r="H27" s="63">
        <v>3117235.479917652</v>
      </c>
      <c r="I27" s="63">
        <v>560405</v>
      </c>
      <c r="J27" s="63">
        <v>0</v>
      </c>
      <c r="K27" s="63">
        <v>-113766.95999999999</v>
      </c>
      <c r="L27" s="63">
        <v>46090056.418017656</v>
      </c>
      <c r="M27" s="63">
        <v>17105422.341982327</v>
      </c>
      <c r="N27" s="87"/>
      <c r="O27" s="87"/>
      <c r="P27" s="87"/>
      <c r="Q27" s="66"/>
    </row>
    <row r="28" spans="1:17">
      <c r="A28" s="73"/>
      <c r="B28" s="78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64"/>
      <c r="O28" s="64"/>
      <c r="P28" s="64"/>
      <c r="Q28" s="66"/>
    </row>
    <row r="29" spans="1:17">
      <c r="A29" s="87"/>
      <c r="B29" s="78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64"/>
      <c r="O29" s="64"/>
      <c r="P29" s="64"/>
      <c r="Q29" s="66"/>
    </row>
    <row r="30" spans="1:17">
      <c r="A30" s="87"/>
      <c r="B30" s="78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64"/>
      <c r="O30" s="64"/>
      <c r="P30" s="64"/>
      <c r="Q30" s="66"/>
    </row>
    <row r="31" spans="1:17">
      <c r="A31" s="64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66"/>
    </row>
    <row r="32" spans="1:17">
      <c r="A32" s="64"/>
      <c r="B32" s="87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6"/>
    </row>
    <row r="33" spans="1:17" ht="16.5">
      <c r="A33" s="66"/>
      <c r="B33" s="108"/>
      <c r="C33" s="108"/>
      <c r="D33" s="113" t="s">
        <v>185</v>
      </c>
      <c r="E33" s="109"/>
      <c r="F33" s="112">
        <f>'C-17'!AD40</f>
        <v>14102617.650000006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6"/>
    </row>
    <row r="34" spans="1:17" ht="15.75">
      <c r="A34" s="66"/>
      <c r="B34" s="108"/>
      <c r="C34" s="104"/>
      <c r="D34" s="113" t="s">
        <v>186</v>
      </c>
      <c r="E34" s="104"/>
      <c r="F34" s="112">
        <v>1636738.2199999951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6"/>
    </row>
    <row r="35" spans="1:17" ht="15.75">
      <c r="A35" s="66"/>
      <c r="B35" s="108"/>
      <c r="C35" s="104"/>
      <c r="D35" s="113" t="s">
        <v>187</v>
      </c>
      <c r="E35" s="104"/>
      <c r="F35" s="107">
        <f>-F16</f>
        <v>7313768.1899999995</v>
      </c>
      <c r="G35" s="64" t="s">
        <v>190</v>
      </c>
      <c r="H35" s="64"/>
      <c r="I35" s="64"/>
      <c r="J35" s="64"/>
      <c r="K35" s="64"/>
      <c r="L35" s="64"/>
      <c r="M35" s="64"/>
      <c r="N35" s="64"/>
      <c r="O35" s="64"/>
      <c r="P35" s="64"/>
      <c r="Q35" s="66"/>
    </row>
    <row r="36" spans="1:17" ht="15.75">
      <c r="A36" s="66"/>
      <c r="B36" s="87"/>
      <c r="C36" s="64"/>
      <c r="D36" s="104"/>
      <c r="E36" s="104"/>
      <c r="F36" s="110">
        <f>SUM(F33:F35)</f>
        <v>23053124.060000002</v>
      </c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6"/>
    </row>
    <row r="37" spans="1:17" ht="15.75">
      <c r="A37" s="66"/>
      <c r="B37" s="87"/>
      <c r="C37" s="64"/>
      <c r="D37" s="104"/>
      <c r="E37" s="104"/>
      <c r="F37" s="111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6"/>
    </row>
    <row r="38" spans="1:17" ht="15.75">
      <c r="A38" s="66"/>
      <c r="B38" s="87"/>
      <c r="C38" s="87"/>
      <c r="D38" s="106" t="s">
        <v>144</v>
      </c>
      <c r="E38" s="104"/>
      <c r="F38" s="105">
        <f>F10-F36</f>
        <v>0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66"/>
    </row>
    <row r="39" spans="1:17">
      <c r="A39" s="6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66"/>
    </row>
    <row r="40" spans="1:17">
      <c r="A40" s="66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66"/>
    </row>
    <row r="41" spans="1:17">
      <c r="A41" s="66"/>
      <c r="C41" s="114" t="s">
        <v>189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66"/>
    </row>
    <row r="42" spans="1:17">
      <c r="A42" s="66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66"/>
    </row>
    <row r="43" spans="1:17">
      <c r="A43" s="66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66"/>
    </row>
    <row r="44" spans="1:17">
      <c r="A44" s="66"/>
      <c r="B44" s="64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66"/>
    </row>
    <row r="45" spans="1:17">
      <c r="A45" s="66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66"/>
    </row>
    <row r="46" spans="1:17">
      <c r="A46" s="66"/>
      <c r="B46" s="64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66"/>
    </row>
    <row r="47" spans="1:17">
      <c r="A47" s="66"/>
      <c r="B47" s="64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66"/>
    </row>
    <row r="48" spans="1:17">
      <c r="A48" s="66"/>
      <c r="B48" s="64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66"/>
    </row>
    <row r="49" spans="1:17">
      <c r="A49" s="66"/>
      <c r="B49" s="64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66"/>
    </row>
    <row r="50" spans="1:17">
      <c r="A50" s="66"/>
      <c r="B50" s="6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66"/>
    </row>
    <row r="51" spans="1:17">
      <c r="A51" s="66"/>
      <c r="B51" s="66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66"/>
    </row>
    <row r="52" spans="1:17">
      <c r="A52" s="66"/>
      <c r="B52" s="6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66"/>
    </row>
    <row r="53" spans="1:17">
      <c r="A53" s="66"/>
      <c r="B53" s="6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66"/>
    </row>
    <row r="54" spans="1:17">
      <c r="A54" s="66"/>
      <c r="B54" s="66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6"/>
    </row>
    <row r="55" spans="1:17">
      <c r="A55" s="66"/>
      <c r="B55" s="66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6"/>
    </row>
    <row r="56" spans="1:17">
      <c r="A56" s="66"/>
      <c r="B56" s="66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6"/>
    </row>
    <row r="57" spans="1:17">
      <c r="A57" s="66"/>
      <c r="B57" s="66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6"/>
    </row>
    <row r="58" spans="1:17">
      <c r="A58" s="66"/>
      <c r="B58" s="6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6"/>
    </row>
    <row r="59" spans="1:17">
      <c r="A59" s="66"/>
      <c r="B59" s="8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6"/>
    </row>
    <row r="60" spans="1:17">
      <c r="A60" s="66"/>
      <c r="B60" s="86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6"/>
    </row>
    <row r="61" spans="1:17">
      <c r="A61" s="66"/>
      <c r="B61" s="66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6"/>
    </row>
    <row r="62" spans="1:17">
      <c r="A62" s="97"/>
      <c r="B62" s="97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6"/>
    </row>
    <row r="63" spans="1:17">
      <c r="A63" s="66"/>
      <c r="B63" s="66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6"/>
    </row>
    <row r="64" spans="1:17">
      <c r="A64" s="66"/>
      <c r="B64" s="66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6"/>
    </row>
    <row r="65" spans="1:17">
      <c r="A65" s="66"/>
      <c r="B65" s="66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6"/>
    </row>
    <row r="66" spans="1:17">
      <c r="A66" s="86"/>
      <c r="B66" s="66"/>
      <c r="C66" s="65"/>
      <c r="D66" s="86"/>
      <c r="E66" s="66"/>
      <c r="F66" s="86"/>
      <c r="G66" s="66"/>
      <c r="H66" s="86"/>
      <c r="I66" s="66"/>
      <c r="J66" s="86"/>
      <c r="K66" s="66"/>
      <c r="L66" s="86"/>
      <c r="M66" s="66"/>
      <c r="N66" s="86"/>
      <c r="O66" s="66"/>
      <c r="P66" s="86"/>
      <c r="Q66" s="66"/>
    </row>
    <row r="67" spans="1:17">
      <c r="A67" s="86"/>
      <c r="B67" s="66"/>
      <c r="C67" s="65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</row>
    <row r="68" spans="1:17">
      <c r="A68" s="69"/>
      <c r="B68" s="66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</row>
    <row r="69" spans="1:17">
      <c r="A69" s="86"/>
      <c r="B69" s="66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</row>
    <row r="70" spans="1:17">
      <c r="A70" s="86"/>
      <c r="B70" s="66"/>
      <c r="C70" s="65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</row>
  </sheetData>
  <mergeCells count="1">
    <mergeCell ref="B5:M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C-17</vt:lpstr>
      <vt:lpstr>Support --&gt;</vt:lpstr>
      <vt:lpstr>CDR Depreciation Data</vt:lpstr>
      <vt:lpstr>Approved Rates</vt:lpstr>
      <vt:lpstr>Reconciliations --&gt;</vt:lpstr>
      <vt:lpstr>General Ledger</vt:lpstr>
      <vt:lpstr>NOI</vt:lpstr>
      <vt:lpstr>ESR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2022-06-26T23:33:14Z</dcterms:created>
  <dcterms:modified xsi:type="dcterms:W3CDTF">2022-06-26T23:33:19Z</dcterms:modified>
</cp:coreProperties>
</file>