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 defaultThemeVersion="166925"/>
  <xr:revisionPtr revIDLastSave="0" documentId="13_ncr:1_{EC161484-2EF3-4DC8-B0FD-4B792461B33B}" xr6:coauthVersionLast="46" xr6:coauthVersionMax="46" xr10:uidLastSave="{00000000-0000-0000-0000-000000000000}"/>
  <bookViews>
    <workbookView xWindow="33555" yWindow="375" windowWidth="21270" windowHeight="13680" activeTab="3" xr2:uid="{00000000-000D-0000-FFFF-FFFF00000000}"/>
  </bookViews>
  <sheets>
    <sheet name="G4" sheetId="1" r:id="rId1"/>
    <sheet name="Support &gt;&gt;&gt;" sheetId="3" r:id="rId2"/>
    <sheet name="Bad Debt Rate" sheetId="5" r:id="rId3"/>
    <sheet name="Stat Tax Rate" sheetId="7" r:id="rId4"/>
  </sheets>
  <externalReferences>
    <externalReference r:id="rId5"/>
  </externalReferences>
  <definedNames>
    <definedName name="_Key1" hidden="1">'[1]G1-1'!#REF!</definedName>
    <definedName name="_Order1" hidden="1">255</definedName>
    <definedName name="_Sort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1" l="1"/>
  <c r="E20" i="1"/>
  <c r="E22" i="1" s="1"/>
  <c r="E27" i="1" s="1"/>
  <c r="D8" i="5"/>
  <c r="C8" i="5"/>
  <c r="E8" i="5" s="1"/>
  <c r="E29" i="1" l="1"/>
  <c r="E34" i="1" s="1"/>
  <c r="E36" i="1" l="1"/>
  <c r="E39" i="1" s="1"/>
</calcChain>
</file>

<file path=xl/sharedStrings.xml><?xml version="1.0" encoding="utf-8"?>
<sst xmlns="http://schemas.openxmlformats.org/spreadsheetml/2006/main" count="38" uniqueCount="35">
  <si>
    <t>Line No.</t>
  </si>
  <si>
    <t>Description</t>
  </si>
  <si>
    <t>%</t>
  </si>
  <si>
    <t>REVENUE REQUIREMENT</t>
  </si>
  <si>
    <t>REGULATORY ASSESSMENT RATE</t>
  </si>
  <si>
    <t>BAD DEBT RATE</t>
  </si>
  <si>
    <t>NET BEFORE INCOME TAXES</t>
  </si>
  <si>
    <t>STATE INCOME TAX RATE</t>
  </si>
  <si>
    <t>NET BEFORE FEDERAL INCOME TAX</t>
  </si>
  <si>
    <t>FEDERAL INCOME TAX RATE</t>
  </si>
  <si>
    <t>REVENUE EXPANSION FACTOR</t>
  </si>
  <si>
    <t>NET OPERATING INCOME MULTIPLIER</t>
  </si>
  <si>
    <t>Revenues</t>
  </si>
  <si>
    <t>(1) - Below represents the calculation of the Bad Debt Rate</t>
  </si>
  <si>
    <t>Net Write-Offs</t>
  </si>
  <si>
    <t>Bad Debt Rate</t>
  </si>
  <si>
    <t>Total</t>
  </si>
  <si>
    <t>Taxable Year Beginning</t>
  </si>
  <si>
    <t>Prior to 1/1/2019</t>
  </si>
  <si>
    <t>1/1/2019 - 12/31/2020</t>
  </si>
  <si>
    <t>1/1/2021 - 12/31/2021</t>
  </si>
  <si>
    <t>On or After 1/1/2022</t>
  </si>
  <si>
    <t>Tax Rate</t>
  </si>
  <si>
    <t>Florida State Income Tax Rate</t>
  </si>
  <si>
    <t>STATE INCOME TAX  (4 X 5)</t>
  </si>
  <si>
    <t>(1)-(2)-(3)</t>
  </si>
  <si>
    <t>(4)-(6)</t>
  </si>
  <si>
    <t>FEDERAL INCOME TAX (7 X 8)</t>
  </si>
  <si>
    <t>(7)-(9)</t>
  </si>
  <si>
    <t>(100% / LINE 10)</t>
  </si>
  <si>
    <t>20220069-GU</t>
  </si>
  <si>
    <t>FCG 002957</t>
  </si>
  <si>
    <t>FCG 002958</t>
  </si>
  <si>
    <t>FCG 002959</t>
  </si>
  <si>
    <t>FCG 002960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</si>
</sst>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"/>
    <numFmt numFmtId="165" formatCode="0_)"/>
  </numFmts>
  <fonts count="11" x14ac:knownFonts="1">
    <font>
      <sz val="12"/>
      <name val="Arial"/>
    </font>
    <font>
      <sz val="12"/>
      <name val="Arial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b/>
      <sz val="11"/>
      <color rgb="FF222222"/>
      <name val="Open Sans"/>
      <family val="2"/>
    </font>
    <font>
      <sz val="11"/>
      <color rgb="FF222222"/>
      <name val="Open Sans"/>
      <family val="2"/>
    </font>
    <font>
      <sz val="11"/>
      <name val="Calibri"/>
      <family val="2"/>
      <scheme val="minor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EFE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9">
    <xf numFmtId="0" fontId="0" fillId="0" borderId="0"/>
    <xf numFmtId="165" fontId="5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0" borderId="0"/>
  </cellStyleXfs>
  <cellXfs count="32">
    <xf numFmtId="0" fontId="0" fillId="0" borderId="0" xfId="0"/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4"/>
    </xf>
    <xf numFmtId="0" fontId="1" fillId="0" borderId="0" xfId="0" applyFont="1"/>
    <xf numFmtId="3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indent="4"/>
    </xf>
    <xf numFmtId="3" fontId="1" fillId="0" borderId="0" xfId="0" applyNumberFormat="1" applyFont="1" applyAlignment="1">
      <alignment horizontal="fill"/>
    </xf>
    <xf numFmtId="0" fontId="2" fillId="0" borderId="0" xfId="0" applyFont="1" applyAlignment="1">
      <alignment horizontal="left" indent="4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fill"/>
    </xf>
    <xf numFmtId="0" fontId="3" fillId="2" borderId="0" xfId="7" applyFill="1"/>
    <xf numFmtId="0" fontId="4" fillId="2" borderId="0" xfId="7" applyFont="1" applyFill="1"/>
    <xf numFmtId="44" fontId="3" fillId="2" borderId="0" xfId="7" applyNumberFormat="1" applyFill="1"/>
    <xf numFmtId="44" fontId="3" fillId="2" borderId="2" xfId="7" applyNumberFormat="1" applyFill="1" applyBorder="1"/>
    <xf numFmtId="0" fontId="3" fillId="2" borderId="0" xfId="7" applyFill="1" applyAlignment="1">
      <alignment horizontal="right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10" fontId="8" fillId="4" borderId="3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  <xf numFmtId="10" fontId="9" fillId="2" borderId="0" xfId="6" applyNumberFormat="1" applyFont="1" applyFill="1"/>
    <xf numFmtId="0" fontId="10" fillId="0" borderId="0" xfId="8" applyFont="1"/>
  </cellXfs>
  <cellStyles count="9">
    <cellStyle name="Comma 2" xfId="3" xr:uid="{00000000-0005-0000-0000-000001000000}"/>
    <cellStyle name="Currency 2" xfId="5" xr:uid="{00000000-0005-0000-0000-000002000000}"/>
    <cellStyle name="Normal" xfId="0" builtinId="0"/>
    <cellStyle name="Normal 2" xfId="4" xr:uid="{00000000-0005-0000-0000-000004000000}"/>
    <cellStyle name="Normal 5" xfId="1" xr:uid="{00000000-0005-0000-0000-000005000000}"/>
    <cellStyle name="Normal 6" xfId="7" xr:uid="{00000000-0005-0000-0000-000006000000}"/>
    <cellStyle name="Normal 8" xfId="8" xr:uid="{6D8BEF6A-A973-4850-BEA0-4622E7A672BD}"/>
    <cellStyle name="Percent 2" xfId="2" xr:uid="{00000000-0005-0000-0000-000008000000}"/>
    <cellStyle name="Percent 3" xfId="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ktmgmt.nee.com/206/DataRequests/15506/Library/Test/MF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9"/>
      <sheetName val="B-10"/>
      <sheetName val="B-11"/>
      <sheetName val="B-12"/>
      <sheetName val="B-13 1of2"/>
      <sheetName val="B-13 2of2"/>
      <sheetName val="B-14"/>
      <sheetName val="B-15"/>
      <sheetName val="B-16"/>
      <sheetName val="B-17 1of4"/>
      <sheetName val="B-17 2of4"/>
      <sheetName val="B-17 3of4"/>
      <sheetName val="B-17 4of4"/>
      <sheetName val="B-18 1of3"/>
      <sheetName val="B-18 2of3"/>
      <sheetName val="B-18 3of3"/>
      <sheetName val="C-1"/>
      <sheetName val="C-2 1of2"/>
      <sheetName val="C-2 2of2"/>
      <sheetName val="C-3"/>
      <sheetName val="C-4"/>
      <sheetName val="C-5 1of2"/>
      <sheetName val="C-5 2of2"/>
      <sheetName val="C-6"/>
      <sheetName val="C-7"/>
      <sheetName val="C-8 1of2"/>
      <sheetName val="C-8 2of2"/>
      <sheetName val="C-9 1of2"/>
      <sheetName val="C-9 2of2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 1of2"/>
      <sheetName val="C-25 2of2"/>
      <sheetName val="C-26"/>
      <sheetName val="C-27"/>
      <sheetName val="C-28"/>
      <sheetName val="C-29"/>
      <sheetName val="C-30 1of2"/>
      <sheetName val="C-30 2of2"/>
      <sheetName val="C-31"/>
      <sheetName val="C-32"/>
      <sheetName val="C-33"/>
      <sheetName val="C-34"/>
      <sheetName val="C-35"/>
      <sheetName val="C-36"/>
      <sheetName val="C-37"/>
      <sheetName val="C-38"/>
      <sheetName val="D-1 1of2"/>
      <sheetName val="D-1 2of2"/>
      <sheetName val="D-2 1of2"/>
      <sheetName val="D-2 2of2"/>
      <sheetName val="D-3"/>
      <sheetName val="D-4"/>
      <sheetName val="D-5"/>
      <sheetName val="D-6"/>
      <sheetName val="D-7"/>
      <sheetName val="D-8"/>
      <sheetName val="D-9"/>
      <sheetName val="D-10"/>
      <sheetName val="D-11 1of3"/>
      <sheetName val="D-11 2of3"/>
      <sheetName val="D11 3of3"/>
      <sheetName val="D-12"/>
      <sheetName val="E-1 1of3"/>
      <sheetName val="E-1 2of3"/>
      <sheetName val="E-1 3of3"/>
      <sheetName val="E-2"/>
      <sheetName val="E-3 1of6"/>
      <sheetName val="E-3 2of6"/>
      <sheetName val="E-3 3of6"/>
      <sheetName val="E-3 4of6"/>
      <sheetName val="E-3 5of6"/>
      <sheetName val="E-3 6of6"/>
      <sheetName val="E-4"/>
      <sheetName val="E-5 1of4"/>
      <sheetName val="E-5 2of4"/>
      <sheetName val="E-5 3of4"/>
      <sheetName val="E-5 4of4"/>
      <sheetName val="E-6 1of5"/>
      <sheetName val="E-6 2of5"/>
      <sheetName val="E-6 3of5"/>
      <sheetName val="E-6 4of5"/>
      <sheetName val="E-6 5of5"/>
      <sheetName val="E-7"/>
      <sheetName val="E-8"/>
      <sheetName val="E-9"/>
      <sheetName val="F-1"/>
      <sheetName val="F-2 1of2"/>
      <sheetName val="F-2 2of2"/>
      <sheetName val="F-3"/>
      <sheetName val="F-4"/>
      <sheetName val="F-5 1of2"/>
      <sheetName val="F-5 2of2"/>
      <sheetName val="F-6"/>
      <sheetName val="F-7"/>
      <sheetName val="F-8"/>
      <sheetName val="F-9"/>
      <sheetName val="F-10"/>
      <sheetName val="G1-1"/>
      <sheetName val="G1-2"/>
      <sheetName val="G1-3"/>
      <sheetName val="G1-4"/>
      <sheetName val="G1-5"/>
      <sheetName val="G1-6"/>
      <sheetName val="G1-7"/>
      <sheetName val="G1-8"/>
      <sheetName val="G1-9"/>
      <sheetName val="G1-10"/>
      <sheetName val="G1-11"/>
      <sheetName val="G1-12"/>
      <sheetName val="G1-13"/>
      <sheetName val="G1-14"/>
      <sheetName val="G1-15"/>
      <sheetName val="G1-16a"/>
      <sheetName val="G1-16b"/>
      <sheetName val="G1-16c"/>
      <sheetName val="G1-16d"/>
      <sheetName val="G1-17"/>
      <sheetName val="G1-18"/>
      <sheetName val="G1-19a"/>
      <sheetName val="G1-19b"/>
      <sheetName val="G1-19c"/>
      <sheetName val="G1-19d"/>
      <sheetName val="G1-20"/>
      <sheetName val="G1-21"/>
      <sheetName val="G1-22"/>
      <sheetName val="G1-23"/>
      <sheetName val="G1-24"/>
      <sheetName val="G1-25"/>
      <sheetName val="G1-26"/>
      <sheetName val="G1-27"/>
      <sheetName val="G1-28"/>
      <sheetName val="G2-1"/>
      <sheetName val="G2-2"/>
      <sheetName val="G2-3"/>
      <sheetName val="G2-4"/>
      <sheetName val="G2-5"/>
      <sheetName val="G2-6"/>
      <sheetName val="G2-7"/>
      <sheetName val="G2-8"/>
      <sheetName val="G2-9"/>
      <sheetName val="G2-10"/>
      <sheetName val="G2-11"/>
      <sheetName val="G2-12"/>
      <sheetName val="G2-13"/>
      <sheetName val="G2-14"/>
      <sheetName val="G2-15"/>
      <sheetName val="G2-16"/>
      <sheetName val="G2-17"/>
      <sheetName val="G2-18"/>
      <sheetName val="G2-19"/>
      <sheetName val="G2-20"/>
      <sheetName val="G2-21"/>
      <sheetName val="G2-22"/>
      <sheetName val="G2-23"/>
      <sheetName val="G2-24"/>
      <sheetName val="G2-25"/>
      <sheetName val="G2-26"/>
      <sheetName val="G2-27"/>
      <sheetName val="G2-28"/>
      <sheetName val="G2-29"/>
      <sheetName val="G2-30"/>
      <sheetName val="G2-31"/>
      <sheetName val="G3-1"/>
      <sheetName val="G3-2"/>
      <sheetName val="G3-3"/>
      <sheetName val="G3-4"/>
      <sheetName val="G3-5"/>
      <sheetName val="G3-6"/>
      <sheetName val="G3-7"/>
      <sheetName val="G3-8"/>
      <sheetName val="G3-9"/>
      <sheetName val="G3-10"/>
      <sheetName val="G3-11"/>
      <sheetName val="G4"/>
      <sheetName val="G5"/>
      <sheetName val="G6 1of3"/>
      <sheetName val="G6 2of3"/>
      <sheetName val="G6 3of3"/>
      <sheetName val="G7 1of2"/>
      <sheetName val="G7 2of2"/>
      <sheetName val="H-1 1of6"/>
      <sheetName val="H-1 2of6"/>
      <sheetName val="H-1 3of6"/>
      <sheetName val="H-1 4of6"/>
      <sheetName val="H-1 5of6"/>
      <sheetName val="H-1 6of6"/>
      <sheetName val="H-2 1of6"/>
      <sheetName val="H-2 2of6"/>
      <sheetName val="H-2 3of6"/>
      <sheetName val="H-2 4of6"/>
      <sheetName val="H-2 5of6"/>
      <sheetName val="H-2 6of6"/>
      <sheetName val="H-3 1of5"/>
      <sheetName val="H-3 2of5"/>
      <sheetName val="H-3 3of5"/>
      <sheetName val="H-3 4of5"/>
      <sheetName val="H-3 5of5"/>
      <sheetName val="I-1"/>
      <sheetName val="I-2"/>
      <sheetName val="I-3 1of3"/>
      <sheetName val="I-3 2of3"/>
      <sheetName val="I-3 3of3"/>
      <sheetName val="I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88"/>
  <dimension ref="A1:H49"/>
  <sheetViews>
    <sheetView showOutlineSymbols="0" zoomScale="70" zoomScaleNormal="70" workbookViewId="0">
      <selection sqref="A1:A2"/>
    </sheetView>
  </sheetViews>
  <sheetFormatPr defaultColWidth="12.6640625" defaultRowHeight="15" x14ac:dyDescent="0.2"/>
  <cols>
    <col min="1" max="1" width="8.88671875" style="18" customWidth="1"/>
    <col min="2" max="2" width="20.77734375" style="5" customWidth="1"/>
    <col min="3" max="3" width="35.77734375" style="5" customWidth="1"/>
    <col min="4" max="4" width="20.77734375" style="5" customWidth="1"/>
    <col min="5" max="5" width="35.77734375" style="5" customWidth="1"/>
    <col min="6" max="6" width="9.6640625" style="5" customWidth="1"/>
    <col min="7" max="7" width="1.6640625" style="5" customWidth="1"/>
    <col min="8" max="8" width="12.6640625" style="5"/>
    <col min="9" max="9" width="1.6640625" style="5" customWidth="1"/>
    <col min="10" max="10" width="12.6640625" style="5"/>
    <col min="11" max="11" width="1.6640625" style="5" customWidth="1"/>
    <col min="12" max="12" width="12.6640625" style="5"/>
    <col min="13" max="13" width="1.6640625" style="5" customWidth="1"/>
    <col min="14" max="14" width="12.6640625" style="5"/>
    <col min="15" max="15" width="1.6640625" style="5" customWidth="1"/>
    <col min="16" max="16" width="12.6640625" style="5"/>
    <col min="17" max="17" width="1.6640625" style="5" customWidth="1"/>
    <col min="18" max="16384" width="12.6640625" style="5"/>
  </cols>
  <sheetData>
    <row r="1" spans="1:5" x14ac:dyDescent="0.2">
      <c r="A1" s="31" t="s">
        <v>31</v>
      </c>
    </row>
    <row r="2" spans="1:5" x14ac:dyDescent="0.2">
      <c r="A2" s="31" t="s">
        <v>30</v>
      </c>
    </row>
    <row r="3" spans="1:5" x14ac:dyDescent="0.2">
      <c r="A3" s="1"/>
      <c r="B3" s="2"/>
      <c r="C3" s="3"/>
      <c r="D3" s="2"/>
      <c r="E3" s="4"/>
    </row>
    <row r="4" spans="1:5" ht="15.75" thickBot="1" x14ac:dyDescent="0.25">
      <c r="A4" s="6"/>
      <c r="B4" s="7"/>
      <c r="C4" s="7"/>
      <c r="D4" s="7"/>
      <c r="E4" s="8"/>
    </row>
    <row r="5" spans="1:5" ht="15.75" x14ac:dyDescent="0.25">
      <c r="A5" s="1"/>
      <c r="B5" s="9"/>
      <c r="C5" s="9"/>
      <c r="D5" s="9"/>
      <c r="E5" s="10"/>
    </row>
    <row r="6" spans="1:5" x14ac:dyDescent="0.2">
      <c r="A6" s="1"/>
      <c r="B6" s="2"/>
      <c r="C6" s="11"/>
      <c r="D6" s="12"/>
      <c r="E6" s="4"/>
    </row>
    <row r="7" spans="1:5" x14ac:dyDescent="0.2">
      <c r="A7" s="1"/>
      <c r="B7" s="2"/>
      <c r="D7" s="2"/>
      <c r="E7" s="4"/>
    </row>
    <row r="8" spans="1:5" x14ac:dyDescent="0.2">
      <c r="A8" s="1"/>
      <c r="C8" s="2"/>
      <c r="D8" s="2"/>
      <c r="E8" s="4"/>
    </row>
    <row r="9" spans="1:5" x14ac:dyDescent="0.2">
      <c r="A9" s="1"/>
      <c r="B9" s="2"/>
      <c r="C9" s="2"/>
      <c r="D9" s="2"/>
      <c r="E9" s="2"/>
    </row>
    <row r="10" spans="1:5" x14ac:dyDescent="0.2">
      <c r="A10" s="1"/>
      <c r="B10" s="2"/>
      <c r="C10" s="2"/>
      <c r="D10" s="2"/>
      <c r="E10" s="2"/>
    </row>
    <row r="11" spans="1:5" ht="15.75" thickBot="1" x14ac:dyDescent="0.25">
      <c r="A11" s="13"/>
      <c r="B11" s="7"/>
      <c r="C11" s="7"/>
      <c r="D11" s="7"/>
      <c r="E11" s="7"/>
    </row>
    <row r="12" spans="1:5" x14ac:dyDescent="0.2">
      <c r="A12" s="1"/>
      <c r="B12" s="9"/>
      <c r="C12" s="9"/>
      <c r="D12" s="9"/>
      <c r="E12" s="9"/>
    </row>
    <row r="13" spans="1:5" x14ac:dyDescent="0.2">
      <c r="A13" s="1" t="s">
        <v>0</v>
      </c>
      <c r="B13" s="2"/>
      <c r="C13" s="14" t="s">
        <v>1</v>
      </c>
      <c r="E13" s="14" t="s">
        <v>2</v>
      </c>
    </row>
    <row r="14" spans="1:5" ht="15.75" thickBot="1" x14ac:dyDescent="0.25">
      <c r="A14" s="6"/>
      <c r="B14" s="7"/>
      <c r="C14" s="15"/>
      <c r="D14" s="15"/>
      <c r="E14" s="16"/>
    </row>
    <row r="15" spans="1:5" x14ac:dyDescent="0.2">
      <c r="A15" s="1"/>
      <c r="B15" s="2"/>
      <c r="C15" s="2"/>
      <c r="E15" s="14"/>
    </row>
    <row r="16" spans="1:5" x14ac:dyDescent="0.2">
      <c r="A16" s="1">
        <v>1</v>
      </c>
      <c r="B16" s="2"/>
      <c r="C16" s="2" t="s">
        <v>3</v>
      </c>
      <c r="D16" s="2"/>
      <c r="E16" s="17">
        <v>100</v>
      </c>
    </row>
    <row r="17" spans="1:5" x14ac:dyDescent="0.2">
      <c r="A17" s="1"/>
      <c r="B17" s="2"/>
      <c r="C17" s="1"/>
      <c r="D17" s="2"/>
      <c r="E17" s="17"/>
    </row>
    <row r="18" spans="1:5" x14ac:dyDescent="0.2">
      <c r="A18" s="1">
        <v>2</v>
      </c>
      <c r="B18" s="2"/>
      <c r="C18" s="5" t="s">
        <v>4</v>
      </c>
      <c r="E18" s="17">
        <v>0.5</v>
      </c>
    </row>
    <row r="19" spans="1:5" x14ac:dyDescent="0.2">
      <c r="A19" s="1"/>
      <c r="B19" s="2"/>
      <c r="E19" s="17"/>
    </row>
    <row r="20" spans="1:5" x14ac:dyDescent="0.2">
      <c r="A20" s="1">
        <v>3</v>
      </c>
      <c r="C20" s="5" t="s">
        <v>5</v>
      </c>
      <c r="D20" s="2"/>
      <c r="E20" s="17">
        <f>+'Bad Debt Rate'!E8*100</f>
        <v>0.4771348084976656</v>
      </c>
    </row>
    <row r="21" spans="1:5" x14ac:dyDescent="0.2">
      <c r="A21" s="1"/>
      <c r="E21" s="17"/>
    </row>
    <row r="22" spans="1:5" x14ac:dyDescent="0.2">
      <c r="A22" s="1">
        <v>4</v>
      </c>
      <c r="C22" s="5" t="s">
        <v>6</v>
      </c>
      <c r="E22" s="17">
        <f>E16-E18-E20</f>
        <v>99.022865191502333</v>
      </c>
    </row>
    <row r="23" spans="1:5" x14ac:dyDescent="0.2">
      <c r="A23" s="1"/>
      <c r="C23" s="5" t="s">
        <v>25</v>
      </c>
      <c r="E23" s="17"/>
    </row>
    <row r="24" spans="1:5" x14ac:dyDescent="0.2">
      <c r="A24" s="1"/>
      <c r="E24" s="17"/>
    </row>
    <row r="25" spans="1:5" x14ac:dyDescent="0.2">
      <c r="A25" s="18">
        <v>5</v>
      </c>
      <c r="C25" s="5" t="s">
        <v>7</v>
      </c>
      <c r="E25" s="17">
        <f>+'Stat Tax Rate'!E6*100</f>
        <v>5.5</v>
      </c>
    </row>
    <row r="26" spans="1:5" x14ac:dyDescent="0.2">
      <c r="E26" s="17"/>
    </row>
    <row r="27" spans="1:5" x14ac:dyDescent="0.2">
      <c r="A27" s="1">
        <v>6</v>
      </c>
      <c r="C27" s="5" t="s">
        <v>24</v>
      </c>
      <c r="E27" s="17">
        <f>ROUND((E25*E22)/100,4)</f>
        <v>5.4462999999999999</v>
      </c>
    </row>
    <row r="28" spans="1:5" x14ac:dyDescent="0.2">
      <c r="A28" s="1"/>
      <c r="E28" s="17"/>
    </row>
    <row r="29" spans="1:5" x14ac:dyDescent="0.2">
      <c r="A29" s="1">
        <v>7</v>
      </c>
      <c r="C29" s="5" t="s">
        <v>8</v>
      </c>
      <c r="E29" s="17">
        <f>+E22-E27</f>
        <v>93.57656519150234</v>
      </c>
    </row>
    <row r="30" spans="1:5" x14ac:dyDescent="0.2">
      <c r="A30" s="1"/>
      <c r="C30" s="5" t="s">
        <v>26</v>
      </c>
      <c r="E30" s="17"/>
    </row>
    <row r="31" spans="1:5" x14ac:dyDescent="0.2">
      <c r="E31" s="17"/>
    </row>
    <row r="32" spans="1:5" x14ac:dyDescent="0.2">
      <c r="A32" s="18">
        <v>8</v>
      </c>
      <c r="C32" s="5" t="s">
        <v>9</v>
      </c>
      <c r="E32" s="17">
        <v>21</v>
      </c>
    </row>
    <row r="33" spans="1:8" x14ac:dyDescent="0.2">
      <c r="E33" s="17"/>
    </row>
    <row r="34" spans="1:8" x14ac:dyDescent="0.2">
      <c r="A34" s="18">
        <v>9</v>
      </c>
      <c r="C34" s="5" t="s">
        <v>27</v>
      </c>
      <c r="E34" s="17">
        <f>ROUND((E29*E32)/100,4)</f>
        <v>19.6511</v>
      </c>
    </row>
    <row r="35" spans="1:8" x14ac:dyDescent="0.2">
      <c r="A35" s="1"/>
      <c r="D35" s="2"/>
      <c r="E35" s="17"/>
    </row>
    <row r="36" spans="1:8" x14ac:dyDescent="0.2">
      <c r="A36" s="1">
        <v>10</v>
      </c>
      <c r="C36" s="5" t="s">
        <v>10</v>
      </c>
      <c r="E36" s="17">
        <f>E29-E34</f>
        <v>73.92546519150234</v>
      </c>
    </row>
    <row r="37" spans="1:8" x14ac:dyDescent="0.2">
      <c r="A37" s="1"/>
      <c r="C37" s="5" t="s">
        <v>28</v>
      </c>
      <c r="E37" s="17"/>
    </row>
    <row r="38" spans="1:8" x14ac:dyDescent="0.2">
      <c r="A38" s="1"/>
      <c r="E38" s="17"/>
    </row>
    <row r="39" spans="1:8" x14ac:dyDescent="0.2">
      <c r="A39" s="1">
        <v>11</v>
      </c>
      <c r="C39" s="5" t="s">
        <v>11</v>
      </c>
      <c r="E39" s="17">
        <f>ROUND(100/E36,4)</f>
        <v>1.3527</v>
      </c>
      <c r="H39" s="29"/>
    </row>
    <row r="40" spans="1:8" x14ac:dyDescent="0.2">
      <c r="C40" s="5" t="s">
        <v>29</v>
      </c>
      <c r="E40" s="17"/>
    </row>
    <row r="41" spans="1:8" x14ac:dyDescent="0.2">
      <c r="E41" s="17"/>
    </row>
    <row r="42" spans="1:8" x14ac:dyDescent="0.2">
      <c r="E42" s="17"/>
    </row>
    <row r="43" spans="1:8" x14ac:dyDescent="0.2">
      <c r="E43" s="17"/>
    </row>
    <row r="44" spans="1:8" x14ac:dyDescent="0.2">
      <c r="E44" s="17"/>
    </row>
    <row r="45" spans="1:8" x14ac:dyDescent="0.2">
      <c r="E45" s="17"/>
    </row>
    <row r="46" spans="1:8" x14ac:dyDescent="0.2">
      <c r="E46" s="17"/>
    </row>
    <row r="47" spans="1:8" x14ac:dyDescent="0.2">
      <c r="E47" s="14"/>
    </row>
    <row r="49" spans="1:5" ht="15.75" thickBot="1" x14ac:dyDescent="0.25">
      <c r="A49" s="6"/>
      <c r="B49" s="19"/>
      <c r="C49" s="19"/>
      <c r="D49" s="19"/>
      <c r="E49" s="19"/>
    </row>
  </sheetData>
  <printOptions horizontalCentered="1"/>
  <pageMargins left="0.5" right="0.5" top="0.5" bottom="0.5" header="0" footer="0"/>
  <pageSetup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A2"/>
  <sheetViews>
    <sheetView workbookViewId="0">
      <selection sqref="A1:A2"/>
    </sheetView>
  </sheetViews>
  <sheetFormatPr defaultRowHeight="15" x14ac:dyDescent="0.2"/>
  <sheetData>
    <row r="1" spans="1:1" x14ac:dyDescent="0.2">
      <c r="A1" s="31" t="s">
        <v>32</v>
      </c>
    </row>
    <row r="2" spans="1:1" x14ac:dyDescent="0.2">
      <c r="A2" s="31" t="s">
        <v>30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"/>
  <sheetViews>
    <sheetView workbookViewId="0">
      <selection sqref="A1:A2"/>
    </sheetView>
  </sheetViews>
  <sheetFormatPr defaultRowHeight="15" x14ac:dyDescent="0.2"/>
  <cols>
    <col min="1" max="1" width="41.77734375" bestFit="1" customWidth="1"/>
    <col min="3" max="3" width="11.21875" bestFit="1" customWidth="1"/>
    <col min="4" max="4" width="13.109375" bestFit="1" customWidth="1"/>
    <col min="5" max="5" width="10.44140625" bestFit="1" customWidth="1"/>
  </cols>
  <sheetData>
    <row r="1" spans="1:6" x14ac:dyDescent="0.2">
      <c r="A1" s="31" t="s">
        <v>33</v>
      </c>
    </row>
    <row r="2" spans="1:6" x14ac:dyDescent="0.2">
      <c r="A2" s="31" t="s">
        <v>30</v>
      </c>
    </row>
    <row r="3" spans="1:6" ht="15.75" x14ac:dyDescent="0.25">
      <c r="A3" s="20" t="s">
        <v>13</v>
      </c>
      <c r="B3" s="20"/>
      <c r="C3" s="20"/>
      <c r="D3" s="20"/>
      <c r="E3" s="20"/>
      <c r="F3" s="20"/>
    </row>
    <row r="4" spans="1:6" ht="15.75" x14ac:dyDescent="0.25">
      <c r="A4" s="20"/>
      <c r="B4" s="20"/>
      <c r="C4" s="21" t="s">
        <v>14</v>
      </c>
      <c r="D4" s="21" t="s">
        <v>12</v>
      </c>
      <c r="E4" s="21" t="s">
        <v>15</v>
      </c>
      <c r="F4" s="20"/>
    </row>
    <row r="5" spans="1:6" ht="15.75" x14ac:dyDescent="0.25">
      <c r="A5" s="20">
        <v>2019</v>
      </c>
      <c r="B5" s="20"/>
      <c r="C5" s="22">
        <v>284060.78000000003</v>
      </c>
      <c r="D5" s="22">
        <v>94626075.00999999</v>
      </c>
      <c r="E5" s="20"/>
      <c r="F5" s="20"/>
    </row>
    <row r="6" spans="1:6" ht="15.75" x14ac:dyDescent="0.25">
      <c r="A6" s="20">
        <v>2020</v>
      </c>
      <c r="B6" s="20"/>
      <c r="C6" s="22">
        <v>161034.07999999999</v>
      </c>
      <c r="D6" s="22">
        <v>90264298.079999983</v>
      </c>
      <c r="E6" s="20"/>
      <c r="F6" s="20"/>
    </row>
    <row r="7" spans="1:6" ht="15.75" x14ac:dyDescent="0.25">
      <c r="A7" s="20">
        <v>2021</v>
      </c>
      <c r="B7" s="20"/>
      <c r="C7" s="23">
        <v>958467.48</v>
      </c>
      <c r="D7" s="23">
        <v>109274360.86</v>
      </c>
      <c r="E7" s="20"/>
      <c r="F7" s="20"/>
    </row>
    <row r="8" spans="1:6" ht="15.75" x14ac:dyDescent="0.25">
      <c r="A8" s="24" t="s">
        <v>16</v>
      </c>
      <c r="B8" s="20"/>
      <c r="C8" s="22">
        <f>SUM(C5:C7)</f>
        <v>1403562.3399999999</v>
      </c>
      <c r="D8" s="22">
        <f>SUM(D5:D7)</f>
        <v>294164733.94999999</v>
      </c>
      <c r="E8" s="30">
        <f>C8/D8</f>
        <v>4.7713480849766558E-3</v>
      </c>
      <c r="F8" s="20"/>
    </row>
    <row r="9" spans="1:6" ht="15.75" x14ac:dyDescent="0.25">
      <c r="A9" s="20"/>
      <c r="B9" s="20"/>
      <c r="C9" s="20"/>
      <c r="D9" s="20"/>
      <c r="E9" s="20"/>
      <c r="F9" s="20"/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"/>
  <sheetViews>
    <sheetView tabSelected="1" workbookViewId="0">
      <selection sqref="A1:A2"/>
    </sheetView>
  </sheetViews>
  <sheetFormatPr defaultRowHeight="15" x14ac:dyDescent="0.2"/>
  <cols>
    <col min="1" max="1" width="11.77734375" bestFit="1" customWidth="1"/>
    <col min="2" max="2" width="8.33203125" bestFit="1" customWidth="1"/>
    <col min="3" max="4" width="10.33203125" bestFit="1" customWidth="1"/>
    <col min="5" max="5" width="10.44140625" bestFit="1" customWidth="1"/>
  </cols>
  <sheetData>
    <row r="1" spans="1:5" x14ac:dyDescent="0.2">
      <c r="A1" s="31" t="s">
        <v>34</v>
      </c>
    </row>
    <row r="2" spans="1:5" x14ac:dyDescent="0.2">
      <c r="A2" s="31" t="s">
        <v>30</v>
      </c>
    </row>
    <row r="4" spans="1:5" ht="15.75" thickBot="1" x14ac:dyDescent="0.25">
      <c r="A4" s="5" t="s">
        <v>23</v>
      </c>
    </row>
    <row r="5" spans="1:5" ht="33.75" thickBot="1" x14ac:dyDescent="0.25">
      <c r="A5" s="25" t="s">
        <v>17</v>
      </c>
      <c r="B5" s="26" t="s">
        <v>18</v>
      </c>
      <c r="C5" s="26" t="s">
        <v>19</v>
      </c>
      <c r="D5" s="26" t="s">
        <v>20</v>
      </c>
      <c r="E5" s="26" t="s">
        <v>21</v>
      </c>
    </row>
    <row r="6" spans="1:5" ht="17.25" thickBot="1" x14ac:dyDescent="0.25">
      <c r="A6" s="27" t="s">
        <v>22</v>
      </c>
      <c r="B6" s="28">
        <v>5.5E-2</v>
      </c>
      <c r="C6" s="28">
        <v>4.4580000000000002E-2</v>
      </c>
      <c r="D6" s="28">
        <v>3.5349999999999999E-2</v>
      </c>
      <c r="E6" s="28">
        <v>5.5E-2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G4</vt:lpstr>
      <vt:lpstr>Support &gt;&gt;&gt;</vt:lpstr>
      <vt:lpstr>Bad Debt Rate</vt:lpstr>
      <vt:lpstr>Stat Tax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2022-07-03T03:15:53Z</dcterms:created>
  <dcterms:modified xsi:type="dcterms:W3CDTF">2022-07-03T03:16:00Z</dcterms:modified>
</cp:coreProperties>
</file>