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printerSettings/printerSettings8.bin" ContentType="application/vnd.openxmlformats-officedocument.spreadsheetml.printerSettings"/>
  <Override PartName="/xl/printerSettings/printerSettings9.bin" ContentType="application/vnd.openxmlformats-officedocument.spreadsheetml.printerSettings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 codeName="ThisWorkbook" defaultThemeVersion="166925"/>
  <xr:revisionPtr revIDLastSave="0" documentId="13_ncr:1_{92865521-EF5B-4A78-B3EF-9F3EEFA8DB31}" xr6:coauthVersionLast="46" xr6:coauthVersionMax="46" xr10:uidLastSave="{00000000-0000-0000-0000-000000000000}"/>
  <bookViews>
    <workbookView xWindow="31485" yWindow="450" windowWidth="21270" windowHeight="13680" firstSheet="3" activeTab="10" xr2:uid="{00000000-000D-0000-FFFF-FFFF01000000}"/>
  </bookViews>
  <sheets>
    <sheet name="G6 1of3" sheetId="1" r:id="rId1"/>
    <sheet name="G6 2of3" sheetId="2" r:id="rId2"/>
    <sheet name="G6 3of3" sheetId="3" r:id="rId3"/>
    <sheet name="Support &gt;&gt;&gt;" sheetId="8" r:id="rId4"/>
    <sheet name="G1-7" sheetId="4" r:id="rId5"/>
    <sheet name="G1-8" sheetId="5" r:id="rId6"/>
    <sheet name="G2-5" sheetId="6" r:id="rId7"/>
    <sheet name="C-37" sheetId="9" r:id="rId8"/>
    <sheet name="Customer Count" sheetId="11" r:id="rId9"/>
    <sheet name="CPI" sheetId="10" r:id="rId10"/>
    <sheet name="Loss on Reacquired Debt" sheetId="7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</externalReferences>
  <definedNames>
    <definedName name="\A" localSheetId="7">#REF!</definedName>
    <definedName name="\A" localSheetId="9">#REF!</definedName>
    <definedName name="\A">#REF!</definedName>
    <definedName name="\B" localSheetId="7">#REF!</definedName>
    <definedName name="\B" localSheetId="9">#REF!</definedName>
    <definedName name="\B" localSheetId="4">#REF!</definedName>
    <definedName name="\B" localSheetId="5">#REF!</definedName>
    <definedName name="\B" localSheetId="6">'G2-5'!$IQ$8035</definedName>
    <definedName name="\B" localSheetId="0">'G6 1of3'!$IN$7813</definedName>
    <definedName name="\B" localSheetId="1">#REF!</definedName>
    <definedName name="\B" localSheetId="2">#REF!</definedName>
    <definedName name="\B">#REF!</definedName>
    <definedName name="\C" localSheetId="7">#REF!</definedName>
    <definedName name="\C" localSheetId="9">#REF!</definedName>
    <definedName name="\C">#REF!</definedName>
    <definedName name="\D">#REF!</definedName>
    <definedName name="\I" localSheetId="6">'G2-5'!$IQ$8035</definedName>
    <definedName name="\I" localSheetId="0">'G6 1of3'!$IN$7813</definedName>
    <definedName name="\M" localSheetId="7">'[1]B-17 3of4'!#REF!</definedName>
    <definedName name="\M" localSheetId="9">'[1]B-17 3of4'!#REF!</definedName>
    <definedName name="\M" localSheetId="4">'[2]B-17 3of4'!#REF!</definedName>
    <definedName name="\M" localSheetId="5">'[3]B-17 3of4'!#REF!</definedName>
    <definedName name="\M" localSheetId="6">'G2-5'!$IQ$8035</definedName>
    <definedName name="\M" localSheetId="0">'G6 1of3'!$IN$7813</definedName>
    <definedName name="\M" localSheetId="1">'[4]B-17 3of4'!#REF!</definedName>
    <definedName name="\M" localSheetId="2">'[4]B-17 3of4'!#REF!</definedName>
    <definedName name="\M">'[5]B-17 3of4'!#REF!</definedName>
    <definedName name="\N" localSheetId="6">'G2-5'!$IQ$8035</definedName>
    <definedName name="\N" localSheetId="0">'G6 1of3'!$IN$7813</definedName>
    <definedName name="\P" localSheetId="6">'G2-5'!$IQ$8035</definedName>
    <definedName name="\P" localSheetId="0">'G6 1of3'!$IN$7813</definedName>
    <definedName name="\P">#REF!</definedName>
    <definedName name="\S">#REF!</definedName>
    <definedName name="\Z" localSheetId="7">#REF!</definedName>
    <definedName name="\Z" localSheetId="9">#REF!</definedName>
    <definedName name="\Z">#REF!</definedName>
    <definedName name="__123Graph_B" hidden="1">[6]COMCARE96!#REF!</definedName>
    <definedName name="__123Graph_X" hidden="1">[6]COMCARE96!#REF!</definedName>
    <definedName name="_1_94INVENTORY">#REF!</definedName>
    <definedName name="_1993">'[7]T-20 Misc. Taxes'!#REF!</definedName>
    <definedName name="_2_94MCF_VOLUMES">#REF!</definedName>
    <definedName name="_2001_09_30">#REF!</definedName>
    <definedName name="_2002_03_31">#REF!</definedName>
    <definedName name="_277000">#REF!</definedName>
    <definedName name="_277050">#REF!</definedName>
    <definedName name="_277060">#REF!</definedName>
    <definedName name="_277100">#REF!</definedName>
    <definedName name="_277150">#REF!</definedName>
    <definedName name="_277200">#REF!</definedName>
    <definedName name="_277300">#REF!</definedName>
    <definedName name="_277310">#REF!</definedName>
    <definedName name="_277320">#REF!</definedName>
    <definedName name="_277400">#REF!</definedName>
    <definedName name="_277500">#REF!</definedName>
    <definedName name="_3_95MCF_VOLUMES">#REF!</definedName>
    <definedName name="_4_96MCF_VOLUMES">#REF!</definedName>
    <definedName name="_400100">#REF!</definedName>
    <definedName name="_400103">#REF!</definedName>
    <definedName name="_400200">#REF!</definedName>
    <definedName name="_400203">#REF!</definedName>
    <definedName name="_402100">#REF!</definedName>
    <definedName name="_402200">#REF!</definedName>
    <definedName name="_404100">#REF!</definedName>
    <definedName name="_404200">#REF!</definedName>
    <definedName name="_407050">#REF!</definedName>
    <definedName name="_407051">#REF!</definedName>
    <definedName name="_407090">#REF!</definedName>
    <definedName name="_407100">#REF!</definedName>
    <definedName name="_407102">#REF!</definedName>
    <definedName name="_407103">#REF!</definedName>
    <definedName name="_407105">#REF!</definedName>
    <definedName name="_407110">#REF!</definedName>
    <definedName name="_407120">#REF!</definedName>
    <definedName name="_407125">#REF!</definedName>
    <definedName name="_407140">#REF!</definedName>
    <definedName name="_407142">#REF!</definedName>
    <definedName name="_407144">#REF!</definedName>
    <definedName name="_407162">#REF!</definedName>
    <definedName name="_407163">#REF!</definedName>
    <definedName name="_407164">#REF!</definedName>
    <definedName name="_407165">#REF!</definedName>
    <definedName name="_407166">#REF!</definedName>
    <definedName name="_407167">#REF!</definedName>
    <definedName name="_407168">#REF!</definedName>
    <definedName name="_407169">#REF!</definedName>
    <definedName name="_407170">#REF!</definedName>
    <definedName name="_407171">#REF!</definedName>
    <definedName name="_407172">#REF!</definedName>
    <definedName name="_407173">#REF!</definedName>
    <definedName name="_407200">#REF!</definedName>
    <definedName name="_407300">#REF!</definedName>
    <definedName name="_407350">#REF!</definedName>
    <definedName name="_407500">#REF!</definedName>
    <definedName name="_410100">#REF!</definedName>
    <definedName name="_410101">#REF!</definedName>
    <definedName name="_424000">#REF!</definedName>
    <definedName name="_425000">#REF!</definedName>
    <definedName name="_426000">#REF!</definedName>
    <definedName name="_427100">#REF!</definedName>
    <definedName name="_427101">#REF!</definedName>
    <definedName name="_427111">#REF!</definedName>
    <definedName name="_427200">#REF!</definedName>
    <definedName name="_427400">#REF!</definedName>
    <definedName name="_427500">#REF!</definedName>
    <definedName name="_427510">#REF!</definedName>
    <definedName name="_427520">#REF!</definedName>
    <definedName name="_427530">#REF!</definedName>
    <definedName name="_430100">#REF!</definedName>
    <definedName name="_430101">#REF!</definedName>
    <definedName name="_430200">#REF!</definedName>
    <definedName name="_430201">#REF!</definedName>
    <definedName name="_430300">#REF!</definedName>
    <definedName name="_430301">#REF!</definedName>
    <definedName name="_430401">#REF!</definedName>
    <definedName name="_431200">#REF!</definedName>
    <definedName name="_440700">#REF!</definedName>
    <definedName name="_445005">#REF!</definedName>
    <definedName name="_445010">#REF!</definedName>
    <definedName name="_446200">#REF!</definedName>
    <definedName name="_446300">#REF!</definedName>
    <definedName name="_448030">#REF!</definedName>
    <definedName name="_448035">#REF!</definedName>
    <definedName name="_448090">#REF!</definedName>
    <definedName name="_448092">#REF!</definedName>
    <definedName name="_448093">#REF!</definedName>
    <definedName name="_448200">#REF!</definedName>
    <definedName name="_448410">#REF!</definedName>
    <definedName name="_448415">#REF!</definedName>
    <definedName name="_448500">#REF!</definedName>
    <definedName name="_449100">#REF!</definedName>
    <definedName name="_449360">#REF!</definedName>
    <definedName name="_449500">#REF!</definedName>
    <definedName name="_449510">#REF!</definedName>
    <definedName name="_449540">#REF!</definedName>
    <definedName name="_449700">#REF!</definedName>
    <definedName name="_450100">#REF!</definedName>
    <definedName name="_450200">#REF!</definedName>
    <definedName name="_450300">#REF!</definedName>
    <definedName name="_461300">#REF!</definedName>
    <definedName name="_463300">#REF!</definedName>
    <definedName name="_463500">#REF!</definedName>
    <definedName name="_467200">#REF!</definedName>
    <definedName name="_468100">#REF!</definedName>
    <definedName name="_468101">#REF!</definedName>
    <definedName name="_470100">#REF!</definedName>
    <definedName name="_5TGPFS2027">#REF!</definedName>
    <definedName name="_600001">#REF!</definedName>
    <definedName name="_600002">#REF!</definedName>
    <definedName name="_600006">#REF!</definedName>
    <definedName name="_600007">#REF!</definedName>
    <definedName name="_600008">#REF!</definedName>
    <definedName name="_600009">#REF!</definedName>
    <definedName name="_600010">#REF!</definedName>
    <definedName name="_600011">#REF!</definedName>
    <definedName name="_600020">#REF!</definedName>
    <definedName name="_600021">#REF!</definedName>
    <definedName name="_600022">#REF!</definedName>
    <definedName name="_600023">#REF!</definedName>
    <definedName name="_600024">#REF!</definedName>
    <definedName name="_600025">#REF!</definedName>
    <definedName name="_600026">#REF!</definedName>
    <definedName name="_600027">#REF!</definedName>
    <definedName name="_600028">#REF!</definedName>
    <definedName name="_600029">#REF!</definedName>
    <definedName name="_600030">#REF!</definedName>
    <definedName name="_600031">#REF!</definedName>
    <definedName name="_600032">#REF!</definedName>
    <definedName name="_600033">#REF!</definedName>
    <definedName name="_600034">#REF!</definedName>
    <definedName name="_600035">#REF!</definedName>
    <definedName name="_600036">#REF!</definedName>
    <definedName name="_600037">#REF!</definedName>
    <definedName name="_600038">#REF!</definedName>
    <definedName name="_600039">#REF!</definedName>
    <definedName name="_600040">#REF!</definedName>
    <definedName name="_600041">#REF!</definedName>
    <definedName name="_600042">#REF!</definedName>
    <definedName name="_600043">#REF!</definedName>
    <definedName name="_600044">#REF!</definedName>
    <definedName name="_600045">#REF!</definedName>
    <definedName name="_600046">#REF!</definedName>
    <definedName name="_600047">#REF!</definedName>
    <definedName name="_600048">#REF!</definedName>
    <definedName name="_600049">#REF!</definedName>
    <definedName name="_600050">#REF!</definedName>
    <definedName name="_600051">#REF!</definedName>
    <definedName name="_600060">#REF!</definedName>
    <definedName name="_600061">#REF!</definedName>
    <definedName name="_600062">#REF!</definedName>
    <definedName name="_600063">#REF!</definedName>
    <definedName name="_600064">#REF!</definedName>
    <definedName name="_600066">#REF!</definedName>
    <definedName name="_600067">#REF!</definedName>
    <definedName name="_600069">#REF!</definedName>
    <definedName name="_600070">#REF!</definedName>
    <definedName name="_600071">#REF!</definedName>
    <definedName name="_600072">#REF!</definedName>
    <definedName name="_600073">#REF!</definedName>
    <definedName name="_600074">#REF!</definedName>
    <definedName name="_600075">#REF!</definedName>
    <definedName name="_600085">#REF!</definedName>
    <definedName name="_600086">#REF!</definedName>
    <definedName name="_600091">#REF!</definedName>
    <definedName name="_600092">#REF!</definedName>
    <definedName name="_600093">#REF!</definedName>
    <definedName name="_600094">#REF!</definedName>
    <definedName name="_600095">#REF!</definedName>
    <definedName name="_600096">#REF!</definedName>
    <definedName name="_600101">#REF!</definedName>
    <definedName name="_600102">#REF!</definedName>
    <definedName name="_600103">#REF!</definedName>
    <definedName name="_600110">#REF!</definedName>
    <definedName name="_600111">#REF!</definedName>
    <definedName name="_600112">#REF!</definedName>
    <definedName name="_600113">#REF!</definedName>
    <definedName name="_600120">#REF!</definedName>
    <definedName name="_600121">#REF!</definedName>
    <definedName name="_600122">#REF!</definedName>
    <definedName name="_600123">#REF!</definedName>
    <definedName name="_600124">#REF!</definedName>
    <definedName name="_600125">#REF!</definedName>
    <definedName name="_600130">#REF!</definedName>
    <definedName name="_600131">#REF!</definedName>
    <definedName name="_600132">#REF!</definedName>
    <definedName name="_600133">#REF!</definedName>
    <definedName name="_600700">#REF!</definedName>
    <definedName name="_610001">#REF!</definedName>
    <definedName name="_610032">#REF!</definedName>
    <definedName name="_610050">#REF!</definedName>
    <definedName name="_610100">#REF!</definedName>
    <definedName name="_610160">#REF!</definedName>
    <definedName name="_620050">#REF!</definedName>
    <definedName name="_625030">#REF!</definedName>
    <definedName name="_625100">#REF!</definedName>
    <definedName name="_625300">#REF!</definedName>
    <definedName name="_625400">#REF!</definedName>
    <definedName name="_625500">#REF!</definedName>
    <definedName name="_625600">#REF!</definedName>
    <definedName name="_625900">#REF!</definedName>
    <definedName name="_640030">#REF!</definedName>
    <definedName name="_640031">#REF!</definedName>
    <definedName name="_640050">#REF!</definedName>
    <definedName name="_640201">#REF!</definedName>
    <definedName name="_640203">#REF!</definedName>
    <definedName name="_640204">#REF!</definedName>
    <definedName name="_640205">#REF!</definedName>
    <definedName name="_640206">#REF!</definedName>
    <definedName name="_640207">#REF!</definedName>
    <definedName name="_640210">#REF!</definedName>
    <definedName name="_640211">#REF!</definedName>
    <definedName name="_640212">#REF!</definedName>
    <definedName name="_640213">#REF!</definedName>
    <definedName name="_640215">#REF!</definedName>
    <definedName name="_640218">#REF!</definedName>
    <definedName name="_640219">#REF!</definedName>
    <definedName name="_640230">#REF!</definedName>
    <definedName name="_640231">#REF!</definedName>
    <definedName name="_640232">#REF!</definedName>
    <definedName name="_640233">#REF!</definedName>
    <definedName name="_640234">#REF!</definedName>
    <definedName name="_640300">#REF!</definedName>
    <definedName name="_640500">#REF!</definedName>
    <definedName name="_640501">#REF!</definedName>
    <definedName name="_640502">#REF!</definedName>
    <definedName name="_640503">#REF!</definedName>
    <definedName name="_640601">#REF!</definedName>
    <definedName name="_640602">#REF!</definedName>
    <definedName name="_640603">#REF!</definedName>
    <definedName name="_640604">#REF!</definedName>
    <definedName name="_640605">#REF!</definedName>
    <definedName name="_640606">#REF!</definedName>
    <definedName name="_640607">#REF!</definedName>
    <definedName name="_640608">#REF!</definedName>
    <definedName name="_640609">#REF!</definedName>
    <definedName name="_640610">#REF!</definedName>
    <definedName name="_640611">#REF!</definedName>
    <definedName name="_640612">#REF!</definedName>
    <definedName name="_640701">#REF!</definedName>
    <definedName name="_640703">#REF!</definedName>
    <definedName name="_640704">#REF!</definedName>
    <definedName name="_640705">#REF!</definedName>
    <definedName name="_640706">#REF!</definedName>
    <definedName name="_640707">#REF!</definedName>
    <definedName name="_640708">#REF!</definedName>
    <definedName name="_640709">#REF!</definedName>
    <definedName name="_640710">#REF!</definedName>
    <definedName name="_640711">#REF!</definedName>
    <definedName name="_640749">#REF!</definedName>
    <definedName name="_640800">#REF!</definedName>
    <definedName name="_640801">#REF!</definedName>
    <definedName name="_640802">#REF!</definedName>
    <definedName name="_640803">#REF!</definedName>
    <definedName name="_645030">#REF!</definedName>
    <definedName name="_645200">#REF!</definedName>
    <definedName name="_645201">#REF!</definedName>
    <definedName name="_645210">#REF!</definedName>
    <definedName name="_645214">#REF!</definedName>
    <definedName name="_645215">#REF!</definedName>
    <definedName name="_645216">#REF!</definedName>
    <definedName name="_645300">#REF!</definedName>
    <definedName name="_645400">#REF!</definedName>
    <definedName name="_645401">#REF!</definedName>
    <definedName name="_645501">#REF!</definedName>
    <definedName name="_645502">#REF!</definedName>
    <definedName name="_645503">#REF!</definedName>
    <definedName name="_645504">#REF!</definedName>
    <definedName name="_645505">#REF!</definedName>
    <definedName name="_645506">#REF!</definedName>
    <definedName name="_645507">#REF!</definedName>
    <definedName name="_645508">#REF!</definedName>
    <definedName name="_645602">#REF!</definedName>
    <definedName name="_645700">#REF!</definedName>
    <definedName name="_645701">#REF!</definedName>
    <definedName name="_645710">#REF!</definedName>
    <definedName name="_645911">#REF!</definedName>
    <definedName name="_645920">#REF!</definedName>
    <definedName name="_645930">#REF!</definedName>
    <definedName name="_650030">#REF!</definedName>
    <definedName name="_650031">#REF!</definedName>
    <definedName name="_650100">#REF!</definedName>
    <definedName name="_650101">#REF!</definedName>
    <definedName name="_650102">#REF!</definedName>
    <definedName name="_650103">#REF!</definedName>
    <definedName name="_650104">#REF!</definedName>
    <definedName name="_650300">#REF!</definedName>
    <definedName name="_650700">#REF!</definedName>
    <definedName name="_650701">#REF!</definedName>
    <definedName name="_650900">#REF!</definedName>
    <definedName name="_655030">#REF!</definedName>
    <definedName name="_655031">#REF!</definedName>
    <definedName name="_655100">#REF!</definedName>
    <definedName name="_655300">#REF!</definedName>
    <definedName name="_655310">#REF!</definedName>
    <definedName name="_655320">#REF!</definedName>
    <definedName name="_655400">#REF!</definedName>
    <definedName name="_660100">#REF!</definedName>
    <definedName name="_660300">#REF!</definedName>
    <definedName name="_660310">#REF!</definedName>
    <definedName name="_660320">#REF!</definedName>
    <definedName name="_660400">#REF!</definedName>
    <definedName name="_670050">#REF!</definedName>
    <definedName name="_670080">#REF!</definedName>
    <definedName name="_670100">#REF!</definedName>
    <definedName name="_670102">#REF!</definedName>
    <definedName name="_670103">#REF!</definedName>
    <definedName name="_670104">#REF!</definedName>
    <definedName name="_670105">#REF!</definedName>
    <definedName name="_670106">#REF!</definedName>
    <definedName name="_670107">#REF!</definedName>
    <definedName name="_670108">#REF!</definedName>
    <definedName name="_670111">#REF!</definedName>
    <definedName name="_670120">#REF!</definedName>
    <definedName name="_670122">#REF!</definedName>
    <definedName name="_670130">#REF!</definedName>
    <definedName name="_670144">#REF!</definedName>
    <definedName name="_670146">#REF!</definedName>
    <definedName name="_670147">#REF!</definedName>
    <definedName name="_670148">#REF!</definedName>
    <definedName name="_670150">#REF!</definedName>
    <definedName name="_670160">#REF!</definedName>
    <definedName name="_670161">#REF!</definedName>
    <definedName name="_670163">#REF!</definedName>
    <definedName name="_670164">#REF!</definedName>
    <definedName name="_670165">#REF!</definedName>
    <definedName name="_670166">#REF!</definedName>
    <definedName name="_670167">#REF!</definedName>
    <definedName name="_670168">#REF!</definedName>
    <definedName name="_670170">#REF!</definedName>
    <definedName name="_670171">#REF!</definedName>
    <definedName name="_670200">#REF!</definedName>
    <definedName name="_670201">#REF!</definedName>
    <definedName name="_670202">#REF!</definedName>
    <definedName name="_670203">#REF!</definedName>
    <definedName name="_670210">#REF!</definedName>
    <definedName name="_670400">#REF!</definedName>
    <definedName name="_670401">#REF!</definedName>
    <definedName name="_670402">#REF!</definedName>
    <definedName name="_670403">#REF!</definedName>
    <definedName name="_670404">#REF!</definedName>
    <definedName name="_670450">#REF!</definedName>
    <definedName name="_670460">#REF!</definedName>
    <definedName name="_670500">#REF!</definedName>
    <definedName name="_670502">#REF!</definedName>
    <definedName name="_670505">#REF!</definedName>
    <definedName name="_670510">#REF!</definedName>
    <definedName name="_670511">#REF!</definedName>
    <definedName name="_670512">#REF!</definedName>
    <definedName name="_670520">#REF!</definedName>
    <definedName name="_670522">#REF!</definedName>
    <definedName name="_670525">#REF!</definedName>
    <definedName name="_670530">#REF!</definedName>
    <definedName name="_670540">#REF!</definedName>
    <definedName name="_670551">#REF!</definedName>
    <definedName name="_670552">#REF!</definedName>
    <definedName name="_670553">#REF!</definedName>
    <definedName name="_670555">#REF!</definedName>
    <definedName name="_670560">#REF!</definedName>
    <definedName name="_670570">#REF!</definedName>
    <definedName name="_670571">#REF!</definedName>
    <definedName name="_670590">#REF!</definedName>
    <definedName name="_670600">#REF!</definedName>
    <definedName name="_670700">#REF!</definedName>
    <definedName name="_670750">#REF!</definedName>
    <definedName name="_670800">#REF!</definedName>
    <definedName name="_670805">#REF!</definedName>
    <definedName name="_670840">#REF!</definedName>
    <definedName name="_670841">#REF!</definedName>
    <definedName name="_670850">#REF!</definedName>
    <definedName name="_670855">#REF!</definedName>
    <definedName name="_670856">#REF!</definedName>
    <definedName name="_670880">#REF!</definedName>
    <definedName name="_670881">#REF!</definedName>
    <definedName name="_670885">#REF!</definedName>
    <definedName name="_670887">#REF!</definedName>
    <definedName name="_670888">#REF!</definedName>
    <definedName name="_670889">#REF!</definedName>
    <definedName name="_670900">#REF!</definedName>
    <definedName name="_670905">#REF!</definedName>
    <definedName name="_670911">#REF!</definedName>
    <definedName name="_670912">#REF!</definedName>
    <definedName name="_671001">#REF!</definedName>
    <definedName name="_671009">#REF!</definedName>
    <definedName name="_671010">#REF!</definedName>
    <definedName name="_671011">#REF!</definedName>
    <definedName name="_671012">#REF!</definedName>
    <definedName name="_671013">#REF!</definedName>
    <definedName name="_671014">#REF!</definedName>
    <definedName name="_671017">#REF!</definedName>
    <definedName name="_671021">#REF!</definedName>
    <definedName name="_671201">#REF!</definedName>
    <definedName name="_671400">#REF!</definedName>
    <definedName name="_671401">#REF!</definedName>
    <definedName name="_671402">#REF!</definedName>
    <definedName name="_671403">#REF!</definedName>
    <definedName name="_671404">#REF!</definedName>
    <definedName name="_671405">#REF!</definedName>
    <definedName name="_671420">#REF!</definedName>
    <definedName name="_675100">#REF!</definedName>
    <definedName name="_675105">#REF!</definedName>
    <definedName name="_675106">#REF!</definedName>
    <definedName name="_675110">#REF!</definedName>
    <definedName name="_675120">#REF!</definedName>
    <definedName name="_675140">#REF!</definedName>
    <definedName name="_675149">#REF!</definedName>
    <definedName name="_6TGPFS3947">#REF!</definedName>
    <definedName name="_7TGPFS3999">#REF!</definedName>
    <definedName name="_B2" localSheetId="7">#REF!</definedName>
    <definedName name="_B2" localSheetId="9">#REF!</definedName>
    <definedName name="_B2">#REF!</definedName>
    <definedName name="_B3" localSheetId="7">#REF!</definedName>
    <definedName name="_B3" localSheetId="9">#REF!</definedName>
    <definedName name="_B3">#REF!</definedName>
    <definedName name="_Bal3">'[8]FS-1 GL45'!$B$12:$H$82</definedName>
    <definedName name="_Key1" localSheetId="7" hidden="1">'[1]G1-1'!#REF!</definedName>
    <definedName name="_Key1" localSheetId="9" hidden="1">'[1]G1-1'!#REF!</definedName>
    <definedName name="_Key1" localSheetId="4" hidden="1">'[2]G1-1'!#REF!</definedName>
    <definedName name="_Key1" localSheetId="5" hidden="1">'[3]G1-1'!#REF!</definedName>
    <definedName name="_Key1" localSheetId="6" hidden="1">'[9]G1-1'!#REF!</definedName>
    <definedName name="_Key1" localSheetId="1" hidden="1">'[4]G1-1'!#REF!</definedName>
    <definedName name="_Key1" localSheetId="2" hidden="1">'[4]G1-1'!#REF!</definedName>
    <definedName name="_Key1" hidden="1">'[5]G1-1'!#REF!</definedName>
    <definedName name="_LIB01" localSheetId="6">'G2-5'!$B$8123:$O$8176</definedName>
    <definedName name="_LIB01" localSheetId="0">'G6 1of3'!$A$7901:$L$7954</definedName>
    <definedName name="_LIB87" localSheetId="6">'G2-5'!$V$8123:$AJ$8176</definedName>
    <definedName name="_LIB87" localSheetId="0">'G6 1of3'!$S$7901:$AG$7954</definedName>
    <definedName name="_Order1" hidden="1">255</definedName>
    <definedName name="_Order2" hidden="1">255</definedName>
    <definedName name="_Regression_Int" localSheetId="4" hidden="1">1</definedName>
    <definedName name="_Regression_Int" localSheetId="5" hidden="1">1</definedName>
    <definedName name="_VL1">#REF!</definedName>
    <definedName name="a">[10]Download!$B$12:$F$53</definedName>
    <definedName name="A10CWIP" localSheetId="7">#REF!</definedName>
    <definedName name="A10CWIP" localSheetId="9">#REF!</definedName>
    <definedName name="A10CWIP">#REF!</definedName>
    <definedName name="A11CUSTADV" localSheetId="7">#REF!</definedName>
    <definedName name="A11CUSTADV" localSheetId="9">#REF!</definedName>
    <definedName name="A11CUSTADV">#REF!</definedName>
    <definedName name="A12JOBSUP" localSheetId="7">#REF!</definedName>
    <definedName name="A12JOBSUP" localSheetId="9">#REF!</definedName>
    <definedName name="A12JOBSUP">#REF!</definedName>
    <definedName name="A12LPINV">#REF!</definedName>
    <definedName name="A13WORKCAP">#REF!</definedName>
    <definedName name="A14ADDRBASE">#REF!</definedName>
    <definedName name="A16NOIADJ">#REF!</definedName>
    <definedName name="A17DISEXP">#REF!</definedName>
    <definedName name="A17REVENUES">#REF!</definedName>
    <definedName name="A18ENCONS">#REF!</definedName>
    <definedName name="A19EXPALL">#REF!</definedName>
    <definedName name="A1FINSTAT">#REF!</definedName>
    <definedName name="A20NONADJ">#REF!</definedName>
    <definedName name="A21EXPFAC">#REF!</definedName>
    <definedName name="A22RATERELIEF">#REF!</definedName>
    <definedName name="A23COSTCAP">#REF!</definedName>
    <definedName name="A23DEBTCOST">#REF!</definedName>
    <definedName name="A24CEBTCOST">#REF!</definedName>
    <definedName name="A25COSTFREECAP">#REF!</definedName>
    <definedName name="A26INTREL">#REF!</definedName>
    <definedName name="A27PROJDATA">#REF!</definedName>
    <definedName name="A28SAFTYCIT">#REF!</definedName>
    <definedName name="A29RAXINFO">#REF!</definedName>
    <definedName name="A2RATEBASE">#REF!</definedName>
    <definedName name="A30REACQBONDS">#REF!</definedName>
    <definedName name="A31DEFINCTAX">#REF!</definedName>
    <definedName name="A33TAXCHECK">#REF!</definedName>
    <definedName name="A3ADJRBASE">#REF!</definedName>
    <definedName name="A4PLBAL">#REF!</definedName>
    <definedName name="A5BKDEP">#REF!</definedName>
    <definedName name="A5DEPEXP">#REF!</definedName>
    <definedName name="A5PLDEP">#REF!</definedName>
    <definedName name="A6DEPRES">#REF!</definedName>
    <definedName name="A7COMPL">#REF!</definedName>
    <definedName name="A8COMRES">#REF!</definedName>
    <definedName name="A9FUTUSE">#REF!</definedName>
    <definedName name="aaaa">[10]Download!$B$12:$F$53</definedName>
    <definedName name="Adj_Donate_m1">'[11]5-Char. Cont.'!$B$1:$L$47</definedName>
    <definedName name="After_Tax">#REF!</definedName>
    <definedName name="AFUDC">#REF!</definedName>
    <definedName name="AFUDC_CLASS">#REF!</definedName>
    <definedName name="aglc">#REF!</definedName>
    <definedName name="AGLCIncStmt">#REF!</definedName>
    <definedName name="agle">#REF!</definedName>
    <definedName name="agle030">#REF!</definedName>
    <definedName name="agle03098">#REF!</definedName>
    <definedName name="agle050">#REF!</definedName>
    <definedName name="agle05098">#REF!</definedName>
    <definedName name="agli">#REF!</definedName>
    <definedName name="agli030">#REF!</definedName>
    <definedName name="agli03098">#REF!</definedName>
    <definedName name="agli050">#REF!</definedName>
    <definedName name="agli05098">#REF!</definedName>
    <definedName name="aglr">#REF!</definedName>
    <definedName name="aglr02098">#REF!</definedName>
    <definedName name="aglr030">#REF!</definedName>
    <definedName name="aglr03098">#REF!</definedName>
    <definedName name="aglr050">#REF!</definedName>
    <definedName name="aglr05098">#REF!</definedName>
    <definedName name="aglt020">#REF!</definedName>
    <definedName name="aglt02098">#REF!</definedName>
    <definedName name="aglt030">#REF!</definedName>
    <definedName name="aglt03098">#REF!</definedName>
    <definedName name="aglt050">#REF!</definedName>
    <definedName name="aglt05098">#REF!</definedName>
    <definedName name="agrs030">#REF!</definedName>
    <definedName name="agrs03098">#REF!</definedName>
    <definedName name="agrs050">#REF!</definedName>
    <definedName name="agrs05098">#REF!</definedName>
    <definedName name="Allocate">#REF!</definedName>
    <definedName name="amortje">'[12]12-02 FYTD'!#REF!</definedName>
    <definedName name="asd">#REF!</definedName>
    <definedName name="ASST01" localSheetId="6">'G2-5'!$P$8035:$IV$8100</definedName>
    <definedName name="ASST01" localSheetId="0">'G6 1of3'!$M$7813:$IV$7878</definedName>
    <definedName name="ASST87" localSheetId="6">'G2-5'!$AJ$8035:$IV$8100</definedName>
    <definedName name="ASST87" localSheetId="0">'G6 1of3'!$AG$7813:$IV$7878</definedName>
    <definedName name="Atlanta_Gas_Light_Company">#REF!</definedName>
    <definedName name="AUGUST__1993">'[12]12-02 FYTD'!#REF!</definedName>
    <definedName name="B">#REF!</definedName>
    <definedName name="bal">'[8]FS-1 GL1'!$B$12:$O$185</definedName>
    <definedName name="balance">'[13]FS-1  BS'!$A$12:$H$268</definedName>
    <definedName name="Balance_AGLC">#REF!</definedName>
    <definedName name="Balance_AGLI">'[14]Balance Sheet'!$B$12:$J$500</definedName>
    <definedName name="Balance_Capital_Corp">'[15]Balance Sheet'!$B$12:$J$500</definedName>
    <definedName name="Balance_Chattanooga">'[16]Balance Sheet'!$B$12:$J$500</definedName>
    <definedName name="Balance_Combined_AGLC">'[17]Combined Balance Sheet'!$B$12:$J$525</definedName>
    <definedName name="Balance_Combined_CustomerCare">'[18]Combined Balance Sheet'!$B$12:$J$500</definedName>
    <definedName name="Balance_Energy_Corp">'[19]Balance Sheet'!$B$12:$J$500</definedName>
    <definedName name="Balance_EnergyWise">'[20]Balance Sheet'!$B$12:$J$500</definedName>
    <definedName name="Balance_GEC">[21]bs!$B$12:$Q$794</definedName>
    <definedName name="Balance_GGC">'[22]Balance Sheet'!$B$12:$J$500</definedName>
    <definedName name="Balance_GL7">#REF!</definedName>
    <definedName name="Balance_Global_ER">#REF!</definedName>
    <definedName name="Balance_GNGC">'[23]Balance Sheet'!$B$12:$J$500</definedName>
    <definedName name="Balance_Networks_LLC">'[24]Balance Sheet'!$B$12:$J$500</definedName>
    <definedName name="Balance_Peaking">'[25]Balance Sheet'!$B$12:$J$500</definedName>
    <definedName name="Balance_Propane_Services">'[26]Balance Sheet'!$B$12:$J$500</definedName>
    <definedName name="Balance_Retired_Main">'[27]Balance Sheet'!$B$12:$J$500</definedName>
    <definedName name="Balance_Rome">'[28]Balance Sheet'!$B$12:$J$500</definedName>
    <definedName name="Balance_SELNG">'[29]Balance Sheet'!$B$12:$J$500</definedName>
    <definedName name="Balance_Sequent_Energy_Mgt">'[30]Balance Sheet'!$B$12:$J$500</definedName>
    <definedName name="Balance_Sequent_LLC">'[31]Balance Sheet'!$B$12:$J$500</definedName>
    <definedName name="Balance_Service_Co">'[32]Balance Sheet'!$B$12:$J$500</definedName>
    <definedName name="Balance_Trustees">'[33]Balance Sheet'!$B$12:$J$500</definedName>
    <definedName name="Balance_VNG">'[34]Balance Sheet'!$B$12:$J$500</definedName>
    <definedName name="Base_Case">#REF!</definedName>
    <definedName name="bb">#REF!</definedName>
    <definedName name="BRATE">#REF!</definedName>
    <definedName name="BS2_Datarange">#REF!</definedName>
    <definedName name="BS2_Download">#REF!</definedName>
    <definedName name="bsrange">'[13]FS-1  BS'!$B$11:$H$268</definedName>
    <definedName name="BUSINESS_DUES">#REF!</definedName>
    <definedName name="Business_Type">#REF!</definedName>
    <definedName name="Business_Types">#REF!</definedName>
    <definedName name="cc">#REF!</definedName>
    <definedName name="chat">#REF!</definedName>
    <definedName name="chat030">#REF!</definedName>
    <definedName name="chat03098">#REF!</definedName>
    <definedName name="chat050">#REF!</definedName>
    <definedName name="chat05098">#REF!</definedName>
    <definedName name="comatchprint">#REF!</definedName>
    <definedName name="comatchup">#REF!</definedName>
    <definedName name="comatchws">#REF!</definedName>
    <definedName name="Corp_Tax">#REF!</definedName>
    <definedName name="COVER" localSheetId="4">#REF!</definedName>
    <definedName name="COVER" localSheetId="5">#REF!</definedName>
    <definedName name="COVER" localSheetId="1">#REF!</definedName>
    <definedName name="COVER" localSheetId="2">#REF!</definedName>
    <definedName name="COVER">#REF!</definedName>
    <definedName name="csDesignMode">1</definedName>
    <definedName name="Customer">#REF!</definedName>
    <definedName name="cvxbxcvb">'[35]Combined Balance Sheet'!$B$12:$J$502</definedName>
    <definedName name="D.O.">#REF!</definedName>
    <definedName name="_xlnm.Database">#REF!</definedName>
    <definedName name="DATAPROCESS">#REF!</definedName>
    <definedName name="DATARANG_AGLSC">#REF!</definedName>
    <definedName name="Datarange">'[36]nvision-AGLT'!$B$12:$E$150</definedName>
    <definedName name="Datarange_AGCS_BS">#REF!</definedName>
    <definedName name="Datarange_AGCS_IS">#REF!</definedName>
    <definedName name="Datarange_AGLCC">[37]Download!$B$2:$F$32</definedName>
    <definedName name="Datarange_AGLE">[38]Download!$B$12:$F$35</definedName>
    <definedName name="Datarange_AGLEC">#REF!</definedName>
    <definedName name="Datarange_AGLEW">[39]Download!$B$12:$F$35</definedName>
    <definedName name="Datarange_AGLEW_BS">#REF!</definedName>
    <definedName name="Datarange_AGLEW_IS">#REF!</definedName>
    <definedName name="Datarange_AGLI">[40]Download!$B$12:$F$35</definedName>
    <definedName name="Datarange_AGLN">#REF!</definedName>
    <definedName name="Datarange_AGLN_BS">#REF!</definedName>
    <definedName name="Datarange_AGLN_IS">#REF!</definedName>
    <definedName name="Datarange_AGLPropane">#REF!</definedName>
    <definedName name="Datarange_AGLR">#REF!</definedName>
    <definedName name="Datarange_AGLR_BS">#REF!</definedName>
    <definedName name="Datarange_AGLR_IS">#REF!</definedName>
    <definedName name="Datarange_AGLS">[41]Download!$B$12:$F$35</definedName>
    <definedName name="Datarange_AGLSC">#REF!</definedName>
    <definedName name="Datarange_AGLT">[42]Download!$B$12:$F$170</definedName>
    <definedName name="Datarange_Chat">#REF!</definedName>
    <definedName name="datarange_GAGas">'[36]nvision-GA Gas'!$B$12:$E$16</definedName>
    <definedName name="Datarange_GEC">[43]Download!$B$12:$F$35</definedName>
    <definedName name="Datarange_GGC">[44]Download!$B$12:$F$35</definedName>
    <definedName name="Datarange_Peaking">[45]Download!$B$12:$F$35</definedName>
    <definedName name="Datarange_PowerServices_BS">#REF!</definedName>
    <definedName name="Datarange_PowerServices_IS">#REF!</definedName>
    <definedName name="datarange_rome">[46]Download!$B$12:$F$35</definedName>
    <definedName name="Datarange_SEM">#REF!</definedName>
    <definedName name="Datarange_SEM_BS">#REF!</definedName>
    <definedName name="Datarange_SEM_IS">#REF!</definedName>
    <definedName name="Datarange_Trustee">[47]Download!$B$12:$F$35</definedName>
    <definedName name="Datarange_Utilipro">#REF!</definedName>
    <definedName name="DD">#REF!</definedName>
    <definedName name="DEPARTMENT_1">#REF!</definedName>
    <definedName name="dfadf">'[48]Balance Sheet'!$B$12:$J$500</definedName>
    <definedName name="dfgsdfg">'[17]Combined Balance Sheet'!$B$12:$J$525</definedName>
    <definedName name="dfgsfds">'[49]Balance Sheet'!$B$12:$J$500</definedName>
    <definedName name="DIRECTIONS">#REF!</definedName>
    <definedName name="DISTRIBUTION">#REF!</definedName>
    <definedName name="divreinprint">#REF!</definedName>
    <definedName name="divreinup">#REF!</definedName>
    <definedName name="divreinws">#REF!</definedName>
    <definedName name="Dlay_1">#REF!</definedName>
    <definedName name="Dlay_2">#REF!</definedName>
    <definedName name="Donate">#REF!</definedName>
    <definedName name="dsfadsf">'[50]Balance Sheet'!$B$12:$J$500</definedName>
    <definedName name="Eff">#REF!</definedName>
    <definedName name="Eff_1">#REF!</definedName>
    <definedName name="Eff_2">#REF!</definedName>
    <definedName name="EPS_YR1">#REF!</definedName>
    <definedName name="ewrtwert">'[48]Income Statement'!$B$12:$G$500</definedName>
    <definedName name="EXEC">#REF!</definedName>
    <definedName name="fghdfg">'[51]Balance Sheet'!$B$12:$J$500</definedName>
    <definedName name="fghdfgh">'[52]Balance Sheet'!$B$12:$J$500</definedName>
    <definedName name="FY_2001">#REF!</definedName>
    <definedName name="Gain">#REF!</definedName>
    <definedName name="gdfgsdfg">'[35]Balance Sheet (GL1)'!$B$12:$J$500</definedName>
    <definedName name="gg">#REF!</definedName>
    <definedName name="ghdfgd">'[53]Balance Sheet'!$B$12:$J$500</definedName>
    <definedName name="GL">#REF!</definedName>
    <definedName name="GL1_Provision">#REF!</definedName>
    <definedName name="GL11_Provision">#REF!</definedName>
    <definedName name="GL12_Provision">#REF!</definedName>
    <definedName name="GL15_Provision">#REF!</definedName>
    <definedName name="GL16_Provision">#REF!</definedName>
    <definedName name="GL20_Provision">#REF!</definedName>
    <definedName name="GL21_Provision">#REF!</definedName>
    <definedName name="GL24_Provision">#REF!</definedName>
    <definedName name="GL25_Provision">#REF!</definedName>
    <definedName name="GL26_Provision">#REF!</definedName>
    <definedName name="GL28_Provision">#REF!</definedName>
    <definedName name="GL29_Provision">#REF!</definedName>
    <definedName name="GL3_Provision">#REF!</definedName>
    <definedName name="GL30_Provision">#REF!</definedName>
    <definedName name="GL31_Provision">#REF!</definedName>
    <definedName name="GL32_Provision">#REF!</definedName>
    <definedName name="GL33_Provision">#REF!</definedName>
    <definedName name="GL34_Provision">#REF!</definedName>
    <definedName name="GL35_Provision">#REF!</definedName>
    <definedName name="GL36_Provision">#REF!</definedName>
    <definedName name="GL37_Provision">#REF!</definedName>
    <definedName name="GL39_Provision">#REF!</definedName>
    <definedName name="GL4_Provision">#REF!</definedName>
    <definedName name="GL40_Provision">#REF!</definedName>
    <definedName name="GL42_Provision">#REF!</definedName>
    <definedName name="GL43_Provision">#REF!</definedName>
    <definedName name="GL6_Provision">#REF!</definedName>
    <definedName name="GL7_Provision">#REF!</definedName>
    <definedName name="GL8_Provision">#REF!</definedName>
    <definedName name="gsdfgs">'[54]Balance Sheet'!$B$12:$J$500</definedName>
    <definedName name="hgkjhk">'[55]Combined Balance Sheet'!$B$12:$J$533</definedName>
    <definedName name="ID">#REF!</definedName>
    <definedName name="Inc">'[8]FS-2 GL1'!$B$11:$H$65</definedName>
    <definedName name="income">'[13]FS-2  IS'!$B$12:$F$289</definedName>
    <definedName name="Income_AGLC">#REF!</definedName>
    <definedName name="Income_AGLI">'[56]Income Statement'!$B$12:$G$500</definedName>
    <definedName name="Income_Capital_Corp">'[15]Income Statement'!$B$12:$G$500</definedName>
    <definedName name="Income_Chattanooga">'[57]Income Statement'!$B$12:$G$500</definedName>
    <definedName name="Income_Combined_CustomerCare">'[58]Combined Income Statement'!$B$12:$G$500</definedName>
    <definedName name="Income_Consumer_Services">'[59]Income Statement'!$B$12:$G$500</definedName>
    <definedName name="Income_CorpTax">'[60]Income Statement'!$B$12:$G$500</definedName>
    <definedName name="Income_Energy_Corp">'[61]Income Statement'!$B$12:$G$500</definedName>
    <definedName name="Income_EnergyWise">'[62]Income Statement'!$B$12:$G$500</definedName>
    <definedName name="Income_GEC">[63]is!$B$12:$O$1090</definedName>
    <definedName name="Income_GGC">'[64]Income Statement'!$B$12:$G$500</definedName>
    <definedName name="Income_GL7">#REF!</definedName>
    <definedName name="Income_Global_ER">'[65]Income Statement'!$B$12:$G$500</definedName>
    <definedName name="Income_GNGC">'[66]Income Statement'!$B$12:$G$500</definedName>
    <definedName name="Income_Network_Energies_Inc">'[67]Income Statement'!$B$12:$G$500</definedName>
    <definedName name="Income_Network_Energies_LP">'[68]Income Statement'!$B$12:$G$500</definedName>
    <definedName name="Income_Networks_LLC">'[69]Income Statement'!$B$12:$G$500</definedName>
    <definedName name="Income_Peaking">'[70]Income Statement'!$B$12:$G$500</definedName>
    <definedName name="Income_Propane_Services">'[26]Income Statement'!$B$12:$G$500</definedName>
    <definedName name="Income_Retired_Main">'[71]Income Statement'!$B$12:$G$500</definedName>
    <definedName name="Income_Rome">'[72]Income Statement'!$B$12:$G$500</definedName>
    <definedName name="Income_SELNG">'[73]Income Statement'!$B$12:$G$500</definedName>
    <definedName name="Income_Sequent_Energy_Mgt">'[74]Income Statement'!$B$12:$G$500</definedName>
    <definedName name="Income_Sequent_LLC">'[75]Income Statement'!$B$12:$G$500</definedName>
    <definedName name="Income_Statement">#REF!</definedName>
    <definedName name="Income_Trustees">'[33]Income Statement'!$B$12:$G$500</definedName>
    <definedName name="Income_VNG">'[76]Income Statement'!$B$12:$G$500</definedName>
    <definedName name="INCOME01" localSheetId="6">'G2-5'!$14:$8035</definedName>
    <definedName name="INCOME01" localSheetId="0">'G6 1of3'!$7813:$7983</definedName>
    <definedName name="INCOME87" localSheetId="6">'G2-5'!$V$3:$AJ$41</definedName>
    <definedName name="INCOME87" localSheetId="0">'G6 1of3'!$S$7972:$AG$8009</definedName>
    <definedName name="INDEX" localSheetId="4">#REF!</definedName>
    <definedName name="INDEX" localSheetId="5">#REF!</definedName>
    <definedName name="INDEX" localSheetId="1">#REF!</definedName>
    <definedName name="INDEX" localSheetId="2">#REF!</definedName>
    <definedName name="INDEX">#REF!</definedName>
    <definedName name="interestje">'[12]12-02 FYTD'!#REF!</definedName>
    <definedName name="INTERIM">#REF!</definedName>
    <definedName name="issuerspprint">#REF!</definedName>
    <definedName name="issuerspup">#REF!</definedName>
    <definedName name="issuerspws">#REF!</definedName>
    <definedName name="LandGain">#REF!</definedName>
    <definedName name="LandLoss">#REF!</definedName>
    <definedName name="LANDRIGHTS">#REF!</definedName>
    <definedName name="Layout_ID___Income_Statement">#REF!</definedName>
    <definedName name="Leases">#REF!</definedName>
    <definedName name="LNGPLANT">#REF!</definedName>
    <definedName name="M_1">'[11]P-2 M &amp; E'!$A$3:$H$21</definedName>
    <definedName name="MACRS">#REF!</definedName>
    <definedName name="Medical">#REF!</definedName>
    <definedName name="MEETINGSFOOD">'[11]P-2 M &amp; E'!#REF!</definedName>
    <definedName name="Merchandise">#REF!</definedName>
    <definedName name="MovingForecastExpectedGas">[77]Sheet1!$A$1:$I$13</definedName>
    <definedName name="NOI">#REF!</definedName>
    <definedName name="NPV_RATE">#REF!</definedName>
    <definedName name="NSP">#REF!</definedName>
    <definedName name="NvsAnswerCol">"[Drill30]APVCHR!$A$5:$A$7"</definedName>
    <definedName name="NvsASD">"V1999-12-31"</definedName>
    <definedName name="NvsAutoDrillOk">"VN"</definedName>
    <definedName name="NvsDateToNumber">"Y"</definedName>
    <definedName name="NvsElapsedTime">0.0000260416636592709</definedName>
    <definedName name="NvsEndTime">36546.33049375</definedName>
    <definedName name="NvsInstLang">"VENG"</definedName>
    <definedName name="NvsInstSpec">"%,LACTUAL,SBAL,FBUSINESS_UNIT,VGL6,FACCOUNT,V111950"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"%,XZF.ACCOUNT.PSDetail"</definedName>
    <definedName name="NvsPanelBusUnit">"V"</definedName>
    <definedName name="NvsPanelEffdt">"V1992-12-10"</definedName>
    <definedName name="NvsPanelSetid">"VNEWGN"</definedName>
    <definedName name="NvsParentRef">'[78]BS all BU'!$J$1479</definedName>
    <definedName name="NvsReqBU">"VGL1"</definedName>
    <definedName name="NvsReqBUOnly">"VN"</definedName>
    <definedName name="NvsTransLed">"VN"</definedName>
    <definedName name="NvsTreeASD">"V1999-12-31"</definedName>
    <definedName name="NvsValTbl.ACCOUNT">"GL_ACCOUNT_TBL"</definedName>
    <definedName name="NvsValTbl.BUSINESS_UNIT">"BUS_UNIT_TBL_FS"</definedName>
    <definedName name="NvsValTbl.DEPTID">"DEPARTMENT_TBL"</definedName>
    <definedName name="O_M_Increase">#REF!</definedName>
    <definedName name="PAGEA">#REF!</definedName>
    <definedName name="Payments">#REF!</definedName>
    <definedName name="Pension263A">#REF!</definedName>
    <definedName name="pg1adj">#REF!</definedName>
    <definedName name="pg2adj">#REF!</definedName>
    <definedName name="_xlnm.Print_Area" localSheetId="7">'C-37'!$A$3:$H$55</definedName>
    <definedName name="_xlnm.Print_Area" localSheetId="9">#REF!</definedName>
    <definedName name="_xlnm.Print_Area" localSheetId="4">'G1-7'!$A$3:$Q$58</definedName>
    <definedName name="_xlnm.Print_Area" localSheetId="5">'G1-8'!$A$3:$Q$60</definedName>
    <definedName name="_xlnm.Print_Area" localSheetId="6">'G2-5'!$B$3:$O$57</definedName>
    <definedName name="_xlnm.Print_Area" localSheetId="0">'G6 1of3'!$A$3:$L$149</definedName>
    <definedName name="_xlnm.Print_Area" localSheetId="1">#REF!</definedName>
    <definedName name="_xlnm.Print_Area" localSheetId="2">#REF!</definedName>
    <definedName name="_xlnm.Print_Area">#REF!</definedName>
    <definedName name="Print_Area_MI" localSheetId="4">'G1-7'!$A$3:$R$58</definedName>
    <definedName name="Print_Area_MI" localSheetId="5">'G1-8'!$A$3:$Q$60</definedName>
    <definedName name="Print_Area_MI">#REF!</definedName>
    <definedName name="_xlnm.Print_Titles">#N/A</definedName>
    <definedName name="Proposal_1">#REF!</definedName>
    <definedName name="Proposal_2">#REF!</definedName>
    <definedName name="Proposal_3">#REF!</definedName>
    <definedName name="Provision_AGLCC">'[11]P-ProvisionGL44'!$A:$IV</definedName>
    <definedName name="Provision_AGLE">[79]Provision!$A$11:$L$84</definedName>
    <definedName name="Provision_AGLEC">#REF!</definedName>
    <definedName name="Provision_AGLEW">#REF!</definedName>
    <definedName name="Provision_AGLI">[80]Provision!$A$8:$G$80</definedName>
    <definedName name="Provision_AGLPropane">[81]Provision!$A$10:$G$81</definedName>
    <definedName name="Provision_AGLS">#REF!</definedName>
    <definedName name="Provision_AGLT">#REF!</definedName>
    <definedName name="Provision_Chat">#REF!</definedName>
    <definedName name="Provision_GEC">#REF!</definedName>
    <definedName name="Provision_GGC">#REF!</definedName>
    <definedName name="Provision_Peaking">#REF!</definedName>
    <definedName name="Provision_Trustee">#REF!</definedName>
    <definedName name="Provision_Utilipro">#REF!</definedName>
    <definedName name="RATE" localSheetId="7">#REF!</definedName>
    <definedName name="RATE" localSheetId="9">#REF!</definedName>
    <definedName name="RATE" localSheetId="4">#REF!</definedName>
    <definedName name="RATE" localSheetId="5">#REF!</definedName>
    <definedName name="RATE" localSheetId="10">#REF!</definedName>
    <definedName name="RATE">#REF!</definedName>
    <definedName name="RATEBASE" localSheetId="7">#REF!</definedName>
    <definedName name="RATEBASE" localSheetId="9">#REF!</definedName>
    <definedName name="RATEBASE">#REF!</definedName>
    <definedName name="recaglt020">#REF!</definedName>
    <definedName name="RECONCILE">#REF!</definedName>
    <definedName name="RECONCILEMENT">#REF!</definedName>
    <definedName name="reconws">#REF!</definedName>
    <definedName name="Report_ID___INCSTMT">#REF!</definedName>
    <definedName name="RESTRUC">#REF!</definedName>
    <definedName name="ROR">#REF!</definedName>
    <definedName name="SCHA2">#REF!</definedName>
    <definedName name="SCHA4RC">#REF!</definedName>
    <definedName name="SCHB5P1">#REF!</definedName>
    <definedName name="SCHB5P2">#REF!</definedName>
    <definedName name="SCHB5P3">#REF!</definedName>
    <definedName name="SCHB7P1">#REF!</definedName>
    <definedName name="SCHB7P2">#REF!</definedName>
    <definedName name="sdfg">'[82]Balance Sheet'!$B$12:$J$500</definedName>
    <definedName name="sdfgs">'[83]Balance Sheet'!$B$12:$J$500</definedName>
    <definedName name="sdfgsdfg">'[17]Combined Balance Sheet'!$B$12:$J$525</definedName>
    <definedName name="sdfgsf">'[84]Balance Sheet'!$B$12:$J$500</definedName>
    <definedName name="sfdgs">'[85]Balance Sheet'!$B$12:$J$500</definedName>
    <definedName name="STRUCTURES">#REF!</definedName>
    <definedName name="Tax_M_1">#REF!</definedName>
    <definedName name="TAXES">#REF!</definedName>
    <definedName name="TAXESPAID">#REF!</definedName>
    <definedName name="TEST">'[7]T-20 Misc. Taxes'!#REF!</definedName>
    <definedName name="TGPFS2027DTH">#REF!</definedName>
    <definedName name="TGPFS2027LIFO">#REF!</definedName>
    <definedName name="TGPFS2027SUM">#REF!</definedName>
    <definedName name="TGPFS3947DTH">#REF!</definedName>
    <definedName name="TGPFS3947SUM">#REF!</definedName>
    <definedName name="TGPFS3999DTH">#REF!</definedName>
    <definedName name="TGPFS3999SUM">#REF!</definedName>
    <definedName name="TITLE">#REF!</definedName>
    <definedName name="TOTAL">#REF!</definedName>
    <definedName name="TRANSMISSION">#REF!</definedName>
    <definedName name="tyertyert">'[49]Income Statement'!$B$12:$G$500</definedName>
    <definedName name="UNIFORMS">#REF!</definedName>
    <definedName name="VL_CFDS">#REF!</definedName>
    <definedName name="VL_F">#REF!</definedName>
    <definedName name="VL_Int">#REF!</definedName>
    <definedName name="VL_PW">#REF!</definedName>
    <definedName name="VL_x">#REF!</definedName>
    <definedName name="VNG_BS">#REF!</definedName>
    <definedName name="WestVA">#REF!</definedName>
    <definedName name="zdfad">'[50]Balance Sheet'!$B$12:$J$500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  <c r="A2" i="5" a="1"/>
  <c r="A2" i="5" s="1"/>
  <c r="B25" i="11" l="1"/>
  <c r="B24" i="11"/>
  <c r="B13" i="11"/>
  <c r="B27" i="11"/>
  <c r="C41" i="10"/>
  <c r="C40" i="10"/>
  <c r="C39" i="10"/>
  <c r="C38" i="10"/>
  <c r="C37" i="10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D10" i="10"/>
  <c r="C9" i="10"/>
  <c r="D9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F28" i="9"/>
  <c r="C28" i="9"/>
  <c r="F26" i="9"/>
  <c r="C26" i="9"/>
  <c r="F24" i="9"/>
  <c r="C24" i="9"/>
  <c r="F22" i="9"/>
  <c r="C22" i="9"/>
  <c r="F20" i="9"/>
  <c r="G20" i="9"/>
  <c r="G22" i="9"/>
  <c r="G24" i="9"/>
  <c r="G26" i="9"/>
  <c r="G28" i="9"/>
  <c r="C20" i="9"/>
  <c r="D20" i="9"/>
  <c r="H18" i="9"/>
  <c r="D22" i="9"/>
  <c r="H20" i="9"/>
  <c r="H22" i="9"/>
  <c r="D24" i="9"/>
  <c r="D26" i="9"/>
  <c r="H24" i="9"/>
  <c r="D28" i="9"/>
  <c r="H28" i="9"/>
  <c r="H26" i="9"/>
  <c r="J46" i="7"/>
  <c r="J45" i="7"/>
  <c r="J44" i="7"/>
  <c r="J43" i="7"/>
  <c r="J41" i="7"/>
  <c r="J47" i="7"/>
  <c r="N47" i="7"/>
  <c r="J36" i="7"/>
  <c r="J35" i="7"/>
  <c r="J34" i="7"/>
  <c r="J33" i="7"/>
  <c r="J31" i="7"/>
  <c r="J37" i="7"/>
  <c r="N37" i="7"/>
  <c r="J26" i="7"/>
  <c r="J25" i="7"/>
  <c r="J24" i="7"/>
  <c r="J23" i="7"/>
  <c r="J21" i="7"/>
  <c r="J27" i="7"/>
  <c r="N27" i="7"/>
  <c r="H14" i="7"/>
  <c r="J14" i="7"/>
  <c r="L14" i="7"/>
  <c r="J13" i="7"/>
  <c r="L13" i="7"/>
  <c r="J12" i="7"/>
  <c r="L12" i="7"/>
  <c r="J11" i="7"/>
  <c r="L11" i="7"/>
  <c r="J9" i="7"/>
  <c r="L9" i="7"/>
  <c r="L15" i="7"/>
  <c r="O50" i="6"/>
  <c r="O45" i="6"/>
  <c r="O44" i="6"/>
  <c r="O43" i="6"/>
  <c r="O42" i="6"/>
  <c r="F21" i="6"/>
  <c r="F37" i="6"/>
  <c r="F39" i="6"/>
  <c r="F47" i="6"/>
  <c r="E21" i="6"/>
  <c r="E37" i="6"/>
  <c r="E39" i="6"/>
  <c r="E47" i="6"/>
  <c r="D21" i="6"/>
  <c r="D37" i="6"/>
  <c r="D39" i="6"/>
  <c r="D47" i="6"/>
  <c r="C21" i="6"/>
  <c r="C39" i="6"/>
  <c r="C47" i="6"/>
  <c r="C37" i="6"/>
  <c r="O24" i="6"/>
  <c r="O37" i="6"/>
  <c r="O39" i="6"/>
  <c r="O47" i="6"/>
  <c r="O25" i="6"/>
  <c r="O26" i="6"/>
  <c r="O27" i="6"/>
  <c r="O28" i="6"/>
  <c r="O29" i="6"/>
  <c r="O30" i="6"/>
  <c r="O31" i="6"/>
  <c r="O33" i="6"/>
  <c r="O34" i="6"/>
  <c r="O35" i="6"/>
  <c r="N37" i="6"/>
  <c r="M37" i="6"/>
  <c r="M39" i="6"/>
  <c r="M47" i="6"/>
  <c r="L37" i="6"/>
  <c r="L39" i="6"/>
  <c r="L47" i="6"/>
  <c r="K37" i="6"/>
  <c r="J37" i="6"/>
  <c r="J39" i="6"/>
  <c r="J47" i="6"/>
  <c r="I37" i="6"/>
  <c r="H37" i="6"/>
  <c r="G37" i="6"/>
  <c r="O18" i="6"/>
  <c r="O19" i="6"/>
  <c r="O21" i="6"/>
  <c r="N21" i="6"/>
  <c r="N39" i="6"/>
  <c r="N47" i="6"/>
  <c r="M21" i="6"/>
  <c r="L21" i="6"/>
  <c r="K21" i="6"/>
  <c r="K39" i="6"/>
  <c r="K47" i="6"/>
  <c r="J21" i="6"/>
  <c r="I21" i="6"/>
  <c r="I39" i="6"/>
  <c r="I47" i="6"/>
  <c r="H21" i="6"/>
  <c r="H39" i="6"/>
  <c r="H47" i="6"/>
  <c r="G21" i="6"/>
  <c r="G39" i="6"/>
  <c r="G47" i="6"/>
  <c r="A19" i="6"/>
  <c r="A56" i="5"/>
  <c r="M51" i="5"/>
  <c r="M54" i="5"/>
  <c r="M56" i="5"/>
  <c r="L51" i="5"/>
  <c r="L54" i="5"/>
  <c r="L56" i="5"/>
  <c r="K51" i="5"/>
  <c r="K54" i="5"/>
  <c r="K56" i="5"/>
  <c r="J51" i="5"/>
  <c r="J54" i="5"/>
  <c r="J56" i="5"/>
  <c r="I51" i="5"/>
  <c r="I54" i="5"/>
  <c r="I56" i="5"/>
  <c r="H51" i="5"/>
  <c r="H54" i="5"/>
  <c r="H56" i="5"/>
  <c r="G51" i="5"/>
  <c r="G54" i="5"/>
  <c r="G56" i="5"/>
  <c r="G39" i="5"/>
  <c r="G22" i="5"/>
  <c r="G27" i="5"/>
  <c r="F51" i="5"/>
  <c r="F54" i="5"/>
  <c r="F56" i="5"/>
  <c r="F39" i="5"/>
  <c r="F22" i="5"/>
  <c r="F27" i="5"/>
  <c r="E51" i="5"/>
  <c r="E54" i="5"/>
  <c r="E39" i="5"/>
  <c r="E22" i="5"/>
  <c r="E27" i="5"/>
  <c r="D51" i="5"/>
  <c r="D54" i="5"/>
  <c r="D39" i="5"/>
  <c r="P39" i="5"/>
  <c r="D22" i="5"/>
  <c r="D56" i="5"/>
  <c r="D27" i="5"/>
  <c r="C51" i="5"/>
  <c r="C54" i="5"/>
  <c r="C39" i="5"/>
  <c r="C22" i="5"/>
  <c r="P19" i="5"/>
  <c r="C27" i="5"/>
  <c r="P47" i="5"/>
  <c r="P48" i="5"/>
  <c r="P49" i="5"/>
  <c r="P51" i="5"/>
  <c r="P45" i="5"/>
  <c r="P54" i="5"/>
  <c r="O51" i="5"/>
  <c r="O54" i="5"/>
  <c r="O56" i="5"/>
  <c r="N51" i="5"/>
  <c r="N54" i="5"/>
  <c r="N56" i="5"/>
  <c r="A48" i="5"/>
  <c r="A49" i="5"/>
  <c r="A51" i="5"/>
  <c r="P43" i="5"/>
  <c r="P42" i="5"/>
  <c r="P41" i="5"/>
  <c r="A41" i="5"/>
  <c r="A42" i="5"/>
  <c r="A43" i="5"/>
  <c r="O39" i="5"/>
  <c r="N39" i="5"/>
  <c r="M39" i="5"/>
  <c r="L39" i="5"/>
  <c r="K39" i="5"/>
  <c r="J39" i="5"/>
  <c r="I39" i="5"/>
  <c r="H39" i="5"/>
  <c r="P37" i="5"/>
  <c r="P36" i="5"/>
  <c r="P35" i="5"/>
  <c r="P34" i="5"/>
  <c r="P33" i="5"/>
  <c r="P32" i="5"/>
  <c r="P31" i="5"/>
  <c r="P30" i="5"/>
  <c r="A30" i="5"/>
  <c r="A31" i="5"/>
  <c r="A32" i="5"/>
  <c r="A33" i="5"/>
  <c r="A34" i="5"/>
  <c r="A35" i="5"/>
  <c r="A36" i="5"/>
  <c r="A37" i="5"/>
  <c r="P29" i="5"/>
  <c r="P24" i="5"/>
  <c r="P25" i="5"/>
  <c r="P27" i="5"/>
  <c r="O27" i="5"/>
  <c r="N27" i="5"/>
  <c r="M27" i="5"/>
  <c r="L27" i="5"/>
  <c r="K27" i="5"/>
  <c r="J27" i="5"/>
  <c r="I27" i="5"/>
  <c r="H27" i="5"/>
  <c r="P20" i="5"/>
  <c r="O22" i="5"/>
  <c r="N22" i="5"/>
  <c r="M22" i="5"/>
  <c r="L22" i="5"/>
  <c r="K22" i="5"/>
  <c r="J22" i="5"/>
  <c r="I22" i="5"/>
  <c r="H22" i="5"/>
  <c r="P18" i="5"/>
  <c r="A18" i="5"/>
  <c r="A19" i="5"/>
  <c r="A20" i="5"/>
  <c r="A22" i="5"/>
  <c r="A24" i="5"/>
  <c r="A25" i="5"/>
  <c r="P17" i="4"/>
  <c r="A18" i="4"/>
  <c r="A19" i="4"/>
  <c r="A20" i="4"/>
  <c r="A21" i="4"/>
  <c r="A23" i="4"/>
  <c r="A24" i="4"/>
  <c r="A26" i="4"/>
  <c r="A28" i="4"/>
  <c r="A29" i="4"/>
  <c r="A31" i="4"/>
  <c r="A33" i="4"/>
  <c r="A34" i="4"/>
  <c r="A35" i="4"/>
  <c r="A36" i="4"/>
  <c r="A37" i="4"/>
  <c r="A38" i="4"/>
  <c r="A39" i="4"/>
  <c r="A40" i="4"/>
  <c r="A41" i="4"/>
  <c r="A42" i="4"/>
  <c r="A44" i="4"/>
  <c r="A46" i="4"/>
  <c r="A47" i="4"/>
  <c r="A48" i="4"/>
  <c r="A49" i="4"/>
  <c r="A51" i="4"/>
  <c r="A53" i="4"/>
  <c r="P18" i="4"/>
  <c r="P19" i="4"/>
  <c r="P20" i="4"/>
  <c r="P21" i="4"/>
  <c r="C23" i="4"/>
  <c r="C26" i="4"/>
  <c r="C53" i="4"/>
  <c r="D23" i="4"/>
  <c r="D26" i="4"/>
  <c r="D53" i="4"/>
  <c r="E23" i="4"/>
  <c r="F23" i="4"/>
  <c r="F26" i="4"/>
  <c r="F53" i="4"/>
  <c r="G23" i="4"/>
  <c r="H23" i="4"/>
  <c r="H26" i="4"/>
  <c r="H53" i="4"/>
  <c r="I23" i="4"/>
  <c r="I26" i="4"/>
  <c r="J23" i="4"/>
  <c r="J26" i="4"/>
  <c r="J53" i="4"/>
  <c r="K23" i="4"/>
  <c r="K26" i="4"/>
  <c r="K53" i="4"/>
  <c r="K31" i="4"/>
  <c r="K44" i="4"/>
  <c r="K51" i="4"/>
  <c r="L23" i="4"/>
  <c r="L26" i="4"/>
  <c r="L53" i="4"/>
  <c r="L31" i="4"/>
  <c r="L44" i="4"/>
  <c r="L51" i="4"/>
  <c r="M23" i="4"/>
  <c r="M26" i="4"/>
  <c r="M53" i="4"/>
  <c r="M31" i="4"/>
  <c r="M44" i="4"/>
  <c r="M51" i="4"/>
  <c r="N23" i="4"/>
  <c r="N26" i="4"/>
  <c r="O23" i="4"/>
  <c r="O26" i="4"/>
  <c r="O31" i="4"/>
  <c r="O44" i="4"/>
  <c r="O51" i="4"/>
  <c r="O53" i="4"/>
  <c r="P23" i="4"/>
  <c r="P26" i="4"/>
  <c r="P24" i="4"/>
  <c r="D31" i="4"/>
  <c r="D44" i="4"/>
  <c r="D51" i="4"/>
  <c r="E26" i="4"/>
  <c r="E53" i="4"/>
  <c r="E31" i="4"/>
  <c r="E44" i="4"/>
  <c r="E51" i="4"/>
  <c r="F31" i="4"/>
  <c r="F44" i="4"/>
  <c r="F51" i="4"/>
  <c r="G26" i="4"/>
  <c r="G53" i="4"/>
  <c r="G31" i="4"/>
  <c r="G44" i="4"/>
  <c r="G51" i="4"/>
  <c r="C31" i="4"/>
  <c r="P29" i="4"/>
  <c r="H31" i="4"/>
  <c r="I31" i="4"/>
  <c r="J31" i="4"/>
  <c r="N31" i="4"/>
  <c r="N53" i="4"/>
  <c r="P33" i="4"/>
  <c r="P34" i="4"/>
  <c r="P35" i="4"/>
  <c r="P36" i="4"/>
  <c r="P37" i="4"/>
  <c r="P38" i="4"/>
  <c r="P39" i="4"/>
  <c r="P40" i="4"/>
  <c r="P41" i="4"/>
  <c r="P42" i="4"/>
  <c r="P44" i="4"/>
  <c r="C44" i="4"/>
  <c r="H44" i="4"/>
  <c r="I44" i="4"/>
  <c r="J44" i="4"/>
  <c r="N44" i="4"/>
  <c r="P46" i="4"/>
  <c r="P51" i="4"/>
  <c r="P47" i="4"/>
  <c r="P48" i="4"/>
  <c r="P49" i="4"/>
  <c r="C51" i="4"/>
  <c r="H51" i="4"/>
  <c r="I51" i="4"/>
  <c r="J51" i="4"/>
  <c r="N51" i="4"/>
  <c r="P17" i="5"/>
  <c r="I53" i="4"/>
  <c r="E56" i="5"/>
  <c r="C56" i="5"/>
  <c r="P56" i="5"/>
  <c r="P22" i="5"/>
  <c r="P28" i="4"/>
  <c r="P31" i="4"/>
  <c r="P5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<sst xmlns="http://schemas.openxmlformats.org/spreadsheetml/2006/main" count="651" uniqueCount="414">
  <si>
    <t>Schedule</t>
  </si>
  <si>
    <t>Florida Public Service Commission</t>
  </si>
  <si>
    <t>Explanation:</t>
  </si>
  <si>
    <t>Type of Data Shown:</t>
  </si>
  <si>
    <t xml:space="preserve">Projected Test Year:    12/31/23  </t>
  </si>
  <si>
    <t>Company:</t>
  </si>
  <si>
    <t>Florida City Gas</t>
  </si>
  <si>
    <t>Docket No.:</t>
  </si>
  <si>
    <t>1</t>
  </si>
  <si>
    <t>PROPERTY &amp; INVESTMENT:</t>
  </si>
  <si>
    <t>ADDITIONS:</t>
  </si>
  <si>
    <t>ADDITIONS ARE BASED ON HISTORICAL TRENDS, EXCEPT FOR LARGE PROJECTS THAT ARE ADDED BASED ON THEIR</t>
  </si>
  <si>
    <t>EXPECTED COMPLETION DATES.</t>
  </si>
  <si>
    <t>MAJOR ADDITION - LNG FACILITY:</t>
  </si>
  <si>
    <t>PROJECTED TO CLOSE TO PLANT IN SERVICE MARCH 2023.</t>
  </si>
  <si>
    <t>RETIREMENTS:</t>
  </si>
  <si>
    <t>RETIREMENTS ARE BASED ON A HISTORICAL TREND FROM 2015 THROUGH 2020.</t>
  </si>
  <si>
    <t>CWIP:</t>
  </si>
  <si>
    <t>CWIP IS PROJECTED TO INCREASE BY THE MONTHLY CAPITAL EXPENDITURES AND REDUCED BY MONTHLY ADDITIONS.</t>
  </si>
  <si>
    <t>GAS PLANT ACQ. ADJ.</t>
  </si>
  <si>
    <t>THIS BALANCE REPRESENTS THE AGL ACQUISITION ADJUSTMENT, NO CHANGE IS FORECASTED THROUGH THE END OF</t>
  </si>
  <si>
    <t>THE TEST YEAR. PER ORDER PSC-07-0913-PAA-GU.</t>
  </si>
  <si>
    <t>ACCUM PROV FOR DEPRECIATION:</t>
  </si>
  <si>
    <t>THE ACCUMULATED PROVISION FOR DEPRECIATION BALANCE IS PROJECTED TO INCREASE BY DEPRECIATION AT</t>
  </si>
  <si>
    <t>CURRENT RATES AND REDUCED BY PLANT RETIREMENTS.</t>
  </si>
  <si>
    <t>ACCUM PROV FOR ACQ ADJ:</t>
  </si>
  <si>
    <t>THIS BALANCE REPRESENTS THE AGL ACQUISITION ADJUSTMENT WHICH IS AMORTIZED BY $60,158 EACH MONTH.</t>
  </si>
  <si>
    <t xml:space="preserve"> PER ORDER PSC-07-0913-PAA-GU.</t>
  </si>
  <si>
    <t>CAPITAL LEASES:</t>
  </si>
  <si>
    <t>THE LAST ACTUAL PERIOD BALANCE (12/31/2021) IS CARRIED FORWARD INTO FORECAST, NO CHANGE IS FORECASTED</t>
  </si>
  <si>
    <t>2</t>
  </si>
  <si>
    <t>CURRENT AND ACCRUED ASSETS:</t>
  </si>
  <si>
    <t>CASH:</t>
  </si>
  <si>
    <t>A CASH BALANCE OF $5,000,000 EACH MONTH IS PROJECTED THROUGH THE TEST YEAR.</t>
  </si>
  <si>
    <t>CUST. ACCTS. RECEIVABLE:</t>
  </si>
  <si>
    <t>PROJECTION IS BASED ON THE 2021 HISTORICAL DAYS SALES OUTSTANDING APPLIED TO PROJECTED REVENUE</t>
  </si>
  <si>
    <t>AT PROPOSED RATES.</t>
  </si>
  <si>
    <t>ACCUM PROV UNCOLLECT ACCTS:</t>
  </si>
  <si>
    <t xml:space="preserve">PROPOSED RATES. </t>
  </si>
  <si>
    <t>GAS STORAGE</t>
  </si>
  <si>
    <t>PREPAYMENTS</t>
  </si>
  <si>
    <t>INCLUDES ANNUAL PREPAID INSURANCE THAT IS PAID ANNUALLY AND AMORTIZED MONTHLY. HOWEVER, THIS BALANCE IS</t>
  </si>
  <si>
    <t>PRIMARILY PREPAID LICENSES AND AMORTIZATION ASSOCIATED WITH THE STARNIK BILLING SYSTEM.</t>
  </si>
  <si>
    <t>UNBILLED REVENUE &amp; MISC.</t>
  </si>
  <si>
    <t>3</t>
  </si>
  <si>
    <t>DEFERRED CHARGES:</t>
  </si>
  <si>
    <t>OTHER REG ASSETS - AEP</t>
  </si>
  <si>
    <t>THE PROJECTED BALANCE IS BASED ON AN EXPECTED RECOVERY OF THE UNRECOVERED BALANCE USING A</t>
  </si>
  <si>
    <t xml:space="preserve">HISTORICAL TREND. THE FORECAST DOES NOT CONTEMPLATE ADDITIONAL PROJECTS FOR AEP. </t>
  </si>
  <si>
    <t>OTHER REG ASSETS - SAFE</t>
  </si>
  <si>
    <t>REFLECTS THE PROJECTED UNDER - RECOVERY OF SAFE CLAUSE AT PRESENT RATES</t>
  </si>
  <si>
    <t>OTHER REG ASSETS - ECP</t>
  </si>
  <si>
    <t>REFLECTS THE PROJECTED UNDER - RECOVERY OF ECP CLAUSE AT PRESENT RATES</t>
  </si>
  <si>
    <t>OTHER REG ASSETS - CRA</t>
  </si>
  <si>
    <t>REFLECTS THE PROJECTED UNDER - RECOVERY OF CRA CLAUSE AT PRESENT RATES</t>
  </si>
  <si>
    <t>OTHER REG ASSETS - DEFER PIPING &amp; CONV COSTS</t>
  </si>
  <si>
    <t>PROJECTIONS BASED ON THE CURRENT AMORTIZATION SCHEDULES AS OF THE LAST ACTUAL PERIOD 12/31/2021.</t>
  </si>
  <si>
    <t>THE FORECAST DOES NOT INCLUDE ADDITIONAL PROJECTED UNRECOVERED PIPING OR CONVERSION COSTS.</t>
  </si>
  <si>
    <t>RATE CASE EXPENSE:</t>
  </si>
  <si>
    <t>ASSUMES FULL RECOVERY OF THE 2018 RATE CASE EXPENSE IN 2022. THE PROJECTED RATE CASE COST FOR THIS CASE</t>
  </si>
  <si>
    <t>MISCELLANEOUS DEFERRED DEBITS</t>
  </si>
  <si>
    <t xml:space="preserve">PRIMARILY CONSISTS OF A DEFERRED PENSION ASSET WITH ASSOCIATED ACCRUAL BASED ON LATEST ACTUARIAL </t>
  </si>
  <si>
    <t xml:space="preserve">ESTIMATES. </t>
  </si>
  <si>
    <t>ACCUMULATED DEFERRED INCOME TAXES</t>
  </si>
  <si>
    <t>BASED ON PROJECTED TAXABLE INCOME AND CURRENT FEDERAL AND STATE RATES, TAKING INTO</t>
  </si>
  <si>
    <t>CONSIDERATION PROJECTED PERMANENT AND TEMPORARY TIMING DIFFERENCES.</t>
  </si>
  <si>
    <t>UNAMORTIZED LOSS ON REACQUIRED DEBT</t>
  </si>
  <si>
    <t>4</t>
  </si>
  <si>
    <t xml:space="preserve">COMMON EQUITY:  </t>
  </si>
  <si>
    <t>DURING THE PROJECTED TEST YEAR, FCG INVESTOR SOURCES OF CAPITALIZATION IS PROJECTED TO BE</t>
  </si>
  <si>
    <t>APPROXIMATELY 59.6% EQUITY.</t>
  </si>
  <si>
    <t>5</t>
  </si>
  <si>
    <t>LONG-TERM DEBT:</t>
  </si>
  <si>
    <t>SEE INTEREST RATE AND INTEREST EXPENSE ASSUMPTION</t>
  </si>
  <si>
    <t>6</t>
  </si>
  <si>
    <t>NON-CURRENT LIABILITIES:</t>
  </si>
  <si>
    <t>ACCUM PROV PENSION &amp; BENEFITS</t>
  </si>
  <si>
    <t>PROJECTIONS BASED ON LATEST ACTUARIAL ESTIMATES AT THE TIME OF PREPARATION</t>
  </si>
  <si>
    <t>ACCUM PROV INJURIES &amp; DAMAGES</t>
  </si>
  <si>
    <t>PROJECTION BASED ON BUDGETED INJURIES AND DAMAGES OF $18,000 ANNUALLY.</t>
  </si>
  <si>
    <t>ACCUM PROV PROPERTY INSURANCE</t>
  </si>
  <si>
    <t xml:space="preserve">PROJECTION BASED ON CURRENT APPROVED ANNUAL STORM ACCRUAL OF $57,500. </t>
  </si>
  <si>
    <t>CURRENT AND ACCRUED LIABILITIES:</t>
  </si>
  <si>
    <t>ACCOUNTS PAYABLE:</t>
  </si>
  <si>
    <t>PROJECTION IS BASED ON THE 2021 HISTORICAL DAYS PAYABLE OUTSTANDING APPLIED TO PROJECTED O&amp;M</t>
  </si>
  <si>
    <t>AND CAPITAL EXPENDITURES.</t>
  </si>
  <si>
    <t>ACCOUNTS PAYABLE TO</t>
  </si>
  <si>
    <t xml:space="preserve">BALANCE REPRESENTS THE PURCHASE OF GAS FROM SUBSIDIARIES SUPPLIED TO PGA CUSTOMERS. </t>
  </si>
  <si>
    <t>ASSOCIATED COMPANIES:</t>
  </si>
  <si>
    <t xml:space="preserve">BALANCES ARE SETTLED IN THE PRECEDING MONTH. </t>
  </si>
  <si>
    <t>NOTES PAYABLE TO</t>
  </si>
  <si>
    <t>CUSTOMER DEPOSITS:</t>
  </si>
  <si>
    <t>PROJECTION IS BASED ON A HISTORICAL TREND APPLIED TO PROJECTED REVENUES AT PROPOSED RATES.</t>
  </si>
  <si>
    <t>SEE INTEREST RATE AND INTEREST EXPENSE ASSUMPTION FOR COST RATE.</t>
  </si>
  <si>
    <t>TAXES ACCRUED - GENERAL:</t>
  </si>
  <si>
    <t>REFLECTS SPECIFIC FORECASTS OF THE UNDERLYING TAXES AND THEIR SCHEDULED PAYMENT. THE FORECAST</t>
  </si>
  <si>
    <t xml:space="preserve"> WITH RESPECT TO PROPERTY TAXES RECOGNIZES INCREASED LEVELS OF PAYMENT DUE BASED ON THE</t>
  </si>
  <si>
    <t xml:space="preserve"> INCREASED INVESTMENT THE COMPANY HAS MADE IN RECENT YEARS.</t>
  </si>
  <si>
    <t>TAXES ACCRUED - INCOME:</t>
  </si>
  <si>
    <t>REFLECTS ASSUMED ANNUAL PAYMENT OF TAXES BASED ON THE PROJECTED INCOME FORECAST.</t>
  </si>
  <si>
    <t>INTEREST ACCRUED:</t>
  </si>
  <si>
    <t>BASED ON SPECIFIC FORECASTS OF THE INTEREST ACCRUING ON DEBT AND CUSTOMER DEPOSITS. INTEREST ON</t>
  </si>
  <si>
    <t xml:space="preserve">DEBT IS SETTLED QUARTERLY. SEE NOTES PAYABLE TO ASSOCIATED COMPANIES, LONG-TERM DEBT, AND </t>
  </si>
  <si>
    <t>CUSTOMER DEPOSITS FOR SPECIFIC COST RATE ASSUMPTIONS.</t>
  </si>
  <si>
    <t>TAX COLLECTIONS PAYABLE:</t>
  </si>
  <si>
    <t>REFLECTS SPECIFIC FORECASTS OF THE UNDERLYING TAXES INCLUDING GRT, FRANCHISE, AND SALES TAX</t>
  </si>
  <si>
    <t xml:space="preserve">AND THEIR SCHEDULED PAYMENTS. </t>
  </si>
  <si>
    <t>MISCELLANEOUS CURRENT</t>
  </si>
  <si>
    <t>REFLECTS SPECIFIC FORECASTS RELATED TO ACCRUED VACATION, BENEFITS, AND COMPENSATION. DRIVEN PRIMARILY</t>
  </si>
  <si>
    <t>AND ACCRUED LIABILITIES:</t>
  </si>
  <si>
    <t>BY ASSOCIATED BUDGET AND EXPECTED PAYMENT. ALSO INCLUDES HISTORICAL AVERAGE WITH TWO PERCENT</t>
  </si>
  <si>
    <t xml:space="preserve">ESCALATION. </t>
  </si>
  <si>
    <t>7</t>
  </si>
  <si>
    <t>DEFERRED CREDITS:</t>
  </si>
  <si>
    <t>OTHER REGULATORY LIABILITIES:</t>
  </si>
  <si>
    <t>PRIMARILY REFLECTS THE PROJECTED OVERRECOVERY IN PGA CLAUSE BASED ON THE BEST AVAILABLE INFORMATION</t>
  </si>
  <si>
    <t>8</t>
  </si>
  <si>
    <t>REVENUES:</t>
  </si>
  <si>
    <t>9</t>
  </si>
  <si>
    <t>COST OF GAS:</t>
  </si>
  <si>
    <t>THE COST OF GAS SOLD REFLECTS THE FORECAST GAS DEMAND AND THE BEST AVAILABLE GAS COST CURVE AT</t>
  </si>
  <si>
    <t>THE TIME OF PREPARATION.</t>
  </si>
  <si>
    <t>10</t>
  </si>
  <si>
    <t>OPERATING &amp; MAINTENANCE EXP:</t>
  </si>
  <si>
    <t>11</t>
  </si>
  <si>
    <t>CUSTOMER GROWTH:</t>
  </si>
  <si>
    <t>12</t>
  </si>
  <si>
    <t>13</t>
  </si>
  <si>
    <t>INFLATION RATE FORECAST</t>
  </si>
  <si>
    <t>14</t>
  </si>
  <si>
    <t>INTEREST RATE</t>
  </si>
  <si>
    <t>VARIABLE RATE DEBT INTEREST RATES ARE DERIVED FROM THE JANUARY 11, 2022 FORWARD LIBOR CURVE</t>
  </si>
  <si>
    <t>THE INTEREST RATE ASSUMPTIONS FOR LONG-TERM DEBT ARE DERIVED FROM THE DECEMBER 2021 ISSUE OF BLUE</t>
  </si>
  <si>
    <t>15</t>
  </si>
  <si>
    <t>DEPRECIATION RATE</t>
  </si>
  <si>
    <t>CURRENT APPROVED DEPRECIATION RATES</t>
  </si>
  <si>
    <t>16</t>
  </si>
  <si>
    <t>PROPERTY TAX - MILLAGE RATE</t>
  </si>
  <si>
    <t>PROJECTED BASED ON NET PLANT AT YEAR END (ORIGINAL COST LESS ACCUMULATED DEPRECIATION) MULTIPLIED BY 1.8%.</t>
  </si>
  <si>
    <t>DEPRECIATION &amp; AMORTIZATION:</t>
  </si>
  <si>
    <t>BASED ON MONTHLY TEST YEAR FORECASTED PLANT BALANCES AND CURRENT APPROVED DEPRECIATION &amp; AMORTIZATION RATES.</t>
  </si>
  <si>
    <t>TAXES OTHER THAN INCOME:</t>
  </si>
  <si>
    <t>REFLECTS SPECIFIC FORECASTS OF THE UNDERLYING TAXES. THE FORECAST WITH RESPECT TO PROPERTY TAXES</t>
  </si>
  <si>
    <t>ASSUMES INCREASED LEVELS OF EXPENSE DUE TO THE INCREASED INVESTMENTS THE COMPANY HAS MADE IN RECENT YEARS.</t>
  </si>
  <si>
    <t>INCOME TAXES:</t>
  </si>
  <si>
    <t>INCOME TAXES ARE BASED ON PROJECTED TAXABLE INCOME AND CURRENT FEDERAL AND STATE RATES, TAKING INTO</t>
  </si>
  <si>
    <t>INTEREST EXPENSE:</t>
  </si>
  <si>
    <t xml:space="preserve">BASED ON SPECIFIC FORECASTS OF THE INTEREST ACCRUING ON DEBT, CUSTOMER DEPOSITS, AND AMORTIZATION OF LOSS ON </t>
  </si>
  <si>
    <t>G-1</t>
  </si>
  <si>
    <t xml:space="preserve"> </t>
  </si>
  <si>
    <t>Calculation of The Projected Test Year - Balance Sheet</t>
  </si>
  <si>
    <t>Page 7 of 28</t>
  </si>
  <si>
    <t>Provide a schedule calculating a 13-month average</t>
  </si>
  <si>
    <t>balance sheet for the projected test year.</t>
  </si>
  <si>
    <t>Projected Test Year: 12/31/23</t>
  </si>
  <si>
    <t>Witness: Mark Campbell</t>
  </si>
  <si>
    <t>20220069-GU</t>
  </si>
  <si>
    <t>Line</t>
  </si>
  <si>
    <t>Beg.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</si>
  <si>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</si>
  <si>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</si>
  <si>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</si>
  <si>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</si>
  <si>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</si>
  <si>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</si>
  <si>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</si>
  <si>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</si>
  <si>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</si>
  <si>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</si>
  <si>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</si>
  <si>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</si>
  <si>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13 Month</t>
  </si>
  <si>
    <t>No.</t>
  </si>
  <si>
    <t>Assets</t>
  </si>
  <si>
    <t>Balance</t>
  </si>
  <si>
    <t>Average</t>
  </si>
  <si>
    <t>REFERENCE</t>
  </si>
  <si>
    <t>GAS PLANT IN SERV.</t>
  </si>
  <si>
    <t>RATE BASE</t>
  </si>
  <si>
    <t>PLANT HELD FOR FUT.USE</t>
  </si>
  <si>
    <t>CWIP</t>
  </si>
  <si>
    <t>CAPITAL LEASES</t>
  </si>
  <si>
    <t>GROSS UTILITY PLANT</t>
  </si>
  <si>
    <t>ACCUM. PROVISION FOR DEPR.</t>
  </si>
  <si>
    <t xml:space="preserve">     NET PLANT</t>
  </si>
  <si>
    <t>WORKING CAP.</t>
  </si>
  <si>
    <t>OTHER INVESTMENTS</t>
  </si>
  <si>
    <t>NON UTILITY PROPERTY</t>
  </si>
  <si>
    <t xml:space="preserve">     TOTAL PROPERTY &amp; INVEST.</t>
  </si>
  <si>
    <t>CASH</t>
  </si>
  <si>
    <t>TEMPORARY CASH INVESTMENTS</t>
  </si>
  <si>
    <t>CUST. ACCTS. REC.- GAS</t>
  </si>
  <si>
    <t>OTHER ACCOUNTS RECEIVABLE</t>
  </si>
  <si>
    <t>ACCUM. PROV.UNCOLLECT.ACCTS.</t>
  </si>
  <si>
    <t>RECEIVABLE ASSOC. COMPANIES</t>
  </si>
  <si>
    <t>PLANT &amp; OPER.MATERIAL &amp; SUPPL.</t>
  </si>
  <si>
    <t xml:space="preserve">     TOTAL CURR.&amp; ACCR. ASSETS</t>
  </si>
  <si>
    <t>OTHER REGULATORY ASSETS</t>
  </si>
  <si>
    <t>CAP. STRUCTURE</t>
  </si>
  <si>
    <t xml:space="preserve">     TOTAL DEFERRED CHARGES</t>
  </si>
  <si>
    <t xml:space="preserve">  TOTAL ASSETS</t>
  </si>
  <si>
    <t>Supporting Schedules:  G-1 p.10, G-6 p.1</t>
  </si>
  <si>
    <t>Recap Schedules:  G-1 p.1-3</t>
  </si>
  <si>
    <t>Page 8 of 28</t>
  </si>
  <si>
    <t>Capitalization &amp; Liabilities</t>
  </si>
  <si>
    <t>COMMON STOCK</t>
  </si>
  <si>
    <t>ADDITIONAL CAPITAL</t>
  </si>
  <si>
    <t>UNAPPROPRIATED RET. EARN.</t>
  </si>
  <si>
    <t>OTHER</t>
  </si>
  <si>
    <t xml:space="preserve">     TOTAL STOCKHOLDERS EQUITY</t>
  </si>
  <si>
    <t>ADVANCES FROM ASSOCIATED COMPANIES</t>
  </si>
  <si>
    <t xml:space="preserve">     TOTAL LONG TERM DEBT</t>
  </si>
  <si>
    <t>ACCOUNTS PAYABLE</t>
  </si>
  <si>
    <t>ACCOUNTS PAY. ASSOC. CO.</t>
  </si>
  <si>
    <t>NOTES PAY. ASSOC. CO.</t>
  </si>
  <si>
    <t>CUSTOMER DEPOSITS</t>
  </si>
  <si>
    <t>TAXES ACCRUED-GENERAL</t>
  </si>
  <si>
    <t>TAXES ACCRUED-INCOME</t>
  </si>
  <si>
    <t>INTEREST ACCRUED</t>
  </si>
  <si>
    <t>TAX COLLECTIONS PAYABLE</t>
  </si>
  <si>
    <t>MISC. CURRENT LIABILITIES</t>
  </si>
  <si>
    <t xml:space="preserve">     TOTAL CURR.&amp; ACCRUED LIAB.</t>
  </si>
  <si>
    <t>ACCUMULATED PROVISION PENSION &amp; BENEFITS</t>
  </si>
  <si>
    <t>ACCUMULATED PROVISION INJURIES &amp; DAMAGES</t>
  </si>
  <si>
    <t>ACCUMULATED PROVISION PROPERTY INSURANCE</t>
  </si>
  <si>
    <t xml:space="preserve">  TOTAL NON - CURRENT LIABILITIES</t>
  </si>
  <si>
    <t>OTHER DEFERRED CREDITS</t>
  </si>
  <si>
    <t>OTHER REGULATORY LIABILITIES</t>
  </si>
  <si>
    <t>ACCUMULATED DEFERRED INCOME TAX</t>
  </si>
  <si>
    <t xml:space="preserve">     TOTAL DEFERRED CREDITS</t>
  </si>
  <si>
    <t xml:space="preserve">     TOTAL OPERATING RESERVES</t>
  </si>
  <si>
    <t xml:space="preserve">   TOTAL CAPITAL. &amp; LIAB.</t>
  </si>
  <si>
    <t>Supporting Schedules:  G-6 p.1-2</t>
  </si>
  <si>
    <t>Schedule  G-2</t>
  </si>
  <si>
    <t>Calculation of the Projected Test Year - NOI</t>
  </si>
  <si>
    <t>Page 5 of 31</t>
  </si>
  <si>
    <t>Provide an income statement for the projected test year.</t>
  </si>
  <si>
    <t>Company: Florida City Gas</t>
  </si>
  <si>
    <t>Witness:  David Hughes, Mark Campbell</t>
  </si>
  <si>
    <t>Docket No.:  20220069-GU</t>
  </si>
  <si>
    <t>LINE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</si>
  <si>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</si>
  <si>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</si>
  <si>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</si>
  <si>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</si>
  <si>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</si>
  <si>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</si>
  <si>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</si>
  <si>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</si>
  <si>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</si>
  <si>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</si>
  <si>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</si>
  <si>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12 Months</t>
  </si>
  <si>
    <t>NO.</t>
  </si>
  <si>
    <t>2023</t>
  </si>
  <si>
    <t>OPERATING REVENUE</t>
  </si>
  <si>
    <t>REVENUES DUE TO GROWTH (A)</t>
  </si>
  <si>
    <t xml:space="preserve">  NET REVENUE</t>
  </si>
  <si>
    <t>COST OF GAS</t>
  </si>
  <si>
    <t>O &amp; M EXPENSE</t>
  </si>
  <si>
    <t>DEPR &amp; AMORT EXPENSE</t>
  </si>
  <si>
    <t>AMORT OF PROPERTY LOSS</t>
  </si>
  <si>
    <t>AMORT OF ENVIRONMENTAL MATTERS</t>
  </si>
  <si>
    <t>TAXES OTHER THAN INCOME-REVENUE</t>
  </si>
  <si>
    <t>TAXES OTHER THAN INCOME - GROWTH</t>
  </si>
  <si>
    <t>TAXES OTHER THAN INCOME-OTHER</t>
  </si>
  <si>
    <t>INCOME TAXES</t>
  </si>
  <si>
    <t>INCOME TAXES - GROWTH</t>
  </si>
  <si>
    <t>DEFERRED TAXES</t>
  </si>
  <si>
    <t xml:space="preserve">   TOTAL OPERATING EXPENSES</t>
  </si>
  <si>
    <t xml:space="preserve">   OPERATING INCOME</t>
  </si>
  <si>
    <t>17</t>
  </si>
  <si>
    <t>EQUITY EARNINGS-SUBS</t>
  </si>
  <si>
    <t>18</t>
  </si>
  <si>
    <t>INVEST TAX CREDITS</t>
  </si>
  <si>
    <t>19</t>
  </si>
  <si>
    <t>OTHER INCOME &amp; DEDUCTIONS NET</t>
  </si>
  <si>
    <t>20</t>
  </si>
  <si>
    <t>INTEREST CHARGES</t>
  </si>
  <si>
    <t>21</t>
  </si>
  <si>
    <t xml:space="preserve">  NET INCOME</t>
  </si>
  <si>
    <t>22</t>
  </si>
  <si>
    <t>DIVIDENDS DECLARED</t>
  </si>
  <si>
    <t>23</t>
  </si>
  <si>
    <t>THERMS SOLD</t>
  </si>
  <si>
    <t>NOTE:</t>
  </si>
  <si>
    <t>(A) Revenues due to growh information is not available.</t>
  </si>
  <si>
    <t>Supporting Schedules:  G-2 p.5, G-6 p.2-3</t>
  </si>
  <si>
    <t>Recap Schedules:  G-2 p.1</t>
  </si>
  <si>
    <t>DEBT IS RELATED TO PRIOR DEBT REDEMPTION UNDER SOUTHERN COMPANY GAS.</t>
  </si>
  <si>
    <t>SEE GROWTH AND GENERAL SALES AND CUSTOMER ASSUMPTIONS</t>
  </si>
  <si>
    <t>THE CONSUMER PRICE INDEX (CPI) MEASURES THE PRICE CHANGE OF A CONSTANT MARKET BASKET OF GOODS AND SERVICES OVER</t>
  </si>
  <si>
    <t>TIME. FOR COMPANY PURPOSES IT IS A USEFUL ESCALATOR FOR DETERMINING TRENDS IN WAGE CONTRACTS AND INCOME PAYMENTS,</t>
  </si>
  <si>
    <t>REFLECTS CUSTOMER ADDITIONS BASED ON HISTORICAL TRENDS. THE DEMAND FORECAST REFLECTS CONSUMPTION</t>
  </si>
  <si>
    <t>PROJECTED USING A HISTORICAL TREND FOR WRITE OFF AND RECOVERIES ON PROJECTED REVENUE AT</t>
  </si>
  <si>
    <t>PROJECTED USING A HISTORICAL TREND FOR VOLUMES AND THE AVAILABLE GAS COST CURVE AT THE TIME OF PREPARATION.</t>
  </si>
  <si>
    <t xml:space="preserve">PROJECTED USING A HISTORICAL TREND FOR RESIDENTIAL AND C&amp;I CUSTOMERS. </t>
  </si>
  <si>
    <t xml:space="preserve">OTHER REGULATORY ASSETS &amp; MISCELLANEOUS DEFERRED DEBITS ARE COMPOSED PRIMARILY OF SEVERAL ACCOUNTS </t>
  </si>
  <si>
    <t>EXPLAINED BELOW.</t>
  </si>
  <si>
    <t>IS ASSUMED TO BE $1,991,116 INCURRED IN 2021 AND 2022 WITH A FOUR YEAR AMORTIZATION BEGINNING IN JANUARY OF 2023.</t>
  </si>
  <si>
    <t>Designation of LTD</t>
  </si>
  <si>
    <t>Date Reacquired</t>
  </si>
  <si>
    <t>Principal of Debt Reacquired</t>
  </si>
  <si>
    <t>net gain or loss</t>
  </si>
  <si>
    <t>balance at beginning of year</t>
  </si>
  <si>
    <t>balance at end of year (2018)</t>
  </si>
  <si>
    <t>Rounded</t>
  </si>
  <si>
    <t>Email</t>
  </si>
  <si>
    <t>variance</t>
  </si>
  <si>
    <t>line 1</t>
  </si>
  <si>
    <t>Tab J</t>
  </si>
  <si>
    <t>Tab K</t>
  </si>
  <si>
    <t>line 2</t>
  </si>
  <si>
    <t>Tab L</t>
  </si>
  <si>
    <t>Tab M</t>
  </si>
  <si>
    <t>line 3</t>
  </si>
  <si>
    <t>Tab U</t>
  </si>
  <si>
    <t>line 4</t>
  </si>
  <si>
    <t>Tab W</t>
  </si>
  <si>
    <t>line 5</t>
  </si>
  <si>
    <t>Tab Z</t>
  </si>
  <si>
    <t>we did a true up for the accrual for $12.27 so the balance would fully amortize with the recurring entry</t>
  </si>
  <si>
    <t>balance at end of year (2019)</t>
  </si>
  <si>
    <t>SAP</t>
  </si>
  <si>
    <t>Difference</t>
  </si>
  <si>
    <t>Florida City Gas Bond Amortization</t>
  </si>
  <si>
    <t>Florida City Gas Bond Amortization Series 2024</t>
  </si>
  <si>
    <t>Florida City Gas Revenue Bond Issue fees - Redeemed 2018</t>
  </si>
  <si>
    <t>$20M Revenue Bond Due 2024 Issuance Fees</t>
  </si>
  <si>
    <t>$20M Revenue Bond Due 2025 Issuance Fees</t>
  </si>
  <si>
    <t>$20M Brevard County Series 2005 Issuance Costs</t>
  </si>
  <si>
    <t>FCG/ETG Revenue Bonds - $20M, $54.6M, $46.5M, $39M</t>
  </si>
  <si>
    <t>balance at end of year (2020)</t>
  </si>
  <si>
    <t>balance at end of year (2021)</t>
  </si>
  <si>
    <t xml:space="preserve">PROJECTION BASED ON MONTHLY STRAIGHT-LINE AMORTIZATION OF $12,860.86 PER MONTH ON BONDS REAQUIRED </t>
  </si>
  <si>
    <t>PRIOR TO FPL'S ACQUISITION OF FCG.</t>
  </si>
  <si>
    <t>THROUGH THE END OF THE TEST YEAR. THIS BALANCE IS OFFSET BY CAPITAL LEASE LIABILITIES.</t>
  </si>
  <si>
    <t>THROUGH THE END OF THE TEST YEAR. THIS BALANCE IS OFFSET BY CAPITAL LEASE ASSETS.</t>
  </si>
  <si>
    <t>OPERATING &amp; MAINTENANCE EXPENSES ARE BASED ON THE FCG 2022 COMPANY BUDGET.</t>
  </si>
  <si>
    <t>AT THAT TIME. SIGNIFICANT CHANGES IN COST OF GAS HAVE OCCURRED SINCE THE DEVELOPMENT OF THE FORECAST.</t>
  </si>
  <si>
    <t>PATTERNS BASED HISTORICAL TRENDS, INCLUDING SEASONAL EFFECTS. FOR THE CALENDAR TEST YEAR ENDED DECEMBER 31, 2023.</t>
  </si>
  <si>
    <t>THE PROJECTED CUSTOMER COUNT IS 117,982.</t>
  </si>
  <si>
    <t xml:space="preserve">EXCLUDING CONSTRUCTION WORK. AT THE TIME OF PREPARATION, THE PROJECTED ANNUAL RATE OF CHANGE FOR THE CALENDAR TEST </t>
  </si>
  <si>
    <t>YEAR ENDED DECEMBER 31, 2023 WAS 4.20%.</t>
  </si>
  <si>
    <t>C-37</t>
  </si>
  <si>
    <t xml:space="preserve">                      O &amp; M Compound Multiplier Calculation</t>
  </si>
  <si>
    <t>Page 1 of 1</t>
  </si>
  <si>
    <t>For each year since the base year of the company's</t>
  </si>
  <si>
    <t>last rate case, provide the amounts and percent</t>
  </si>
  <si>
    <t>His. Base YR Last Case: 12/31/16</t>
  </si>
  <si>
    <t>FLORIDA CITY GAS</t>
  </si>
  <si>
    <t>increases associated with customers and average</t>
  </si>
  <si>
    <t>His. Base YR Current Case: 12/31/21</t>
  </si>
  <si>
    <t>CPI. Show the calculation for each compound multiplier.</t>
  </si>
  <si>
    <t>Witness:  Mark Campbell</t>
  </si>
  <si>
    <t>Docket No.: 20220069-GU</t>
  </si>
  <si>
    <t>Total Customers</t>
  </si>
  <si>
    <t>Average CPI</t>
  </si>
  <si>
    <t xml:space="preserve">Inflation &amp; Growth </t>
  </si>
  <si>
    <t>A</t>
  </si>
  <si>
    <t>B</t>
  </si>
  <si>
    <t>(A X B)</t>
  </si>
  <si>
    <t>Year</t>
  </si>
  <si>
    <t>Amount</t>
  </si>
  <si>
    <t>% Increase</t>
  </si>
  <si>
    <t>Compound Multiplier</t>
  </si>
  <si>
    <t xml:space="preserve">Supporting Schedules:  </t>
  </si>
  <si>
    <t>Recap Schedules:  C-33, C-34</t>
  </si>
  <si>
    <t>Consumer Price Index (82-84)</t>
  </si>
  <si>
    <t>% Growth</t>
  </si>
  <si>
    <t>CPI Index</t>
  </si>
  <si>
    <t>CPI Notes</t>
  </si>
  <si>
    <t>Combined</t>
  </si>
  <si>
    <t>Combined - Act through July</t>
  </si>
  <si>
    <t>CPI Updated with August 2021 Forecast values</t>
  </si>
  <si>
    <t>Note: CPI is seasonally adjusted</t>
  </si>
  <si>
    <t>REACQUIRED DEBT. SEE LINE 13, INTEREST RATE, FOR COST RATE ASSUMPTIONS. AMORTIZATION OF LOSS ON REACQUIRED</t>
  </si>
  <si>
    <t>CHIP FINANCIAL FORECASTS. THE CUSTOMER DEPOSIT INTEREST RATE COST USES THE Q3 2021 ESR FILING.</t>
  </si>
  <si>
    <t>Customer Count</t>
  </si>
  <si>
    <t>RS-1</t>
  </si>
  <si>
    <t>RS-100</t>
  </si>
  <si>
    <t>RS-600</t>
  </si>
  <si>
    <t>GS-1</t>
  </si>
  <si>
    <t>GS-1 (Transportation)</t>
  </si>
  <si>
    <t>GS-6K</t>
  </si>
  <si>
    <t>GS-6K (Transportation)</t>
  </si>
  <si>
    <t>GS-25K</t>
  </si>
  <si>
    <t>GS-25K (Transportation)</t>
  </si>
  <si>
    <t>Gas Light</t>
  </si>
  <si>
    <t>GS-120K</t>
  </si>
  <si>
    <t>GS-120K (Transportation)</t>
  </si>
  <si>
    <t>GS-1250K</t>
  </si>
  <si>
    <t>GS-1250K (Transportation)</t>
  </si>
  <si>
    <t>GS-11 M</t>
  </si>
  <si>
    <t>GS-25M</t>
  </si>
  <si>
    <t>KDS</t>
  </si>
  <si>
    <t>KDS New Additions</t>
  </si>
  <si>
    <t>LES</t>
  </si>
  <si>
    <t>TFKDS25M</t>
  </si>
  <si>
    <t>CSG</t>
  </si>
  <si>
    <t>RSG</t>
  </si>
  <si>
    <t>TPS</t>
  </si>
  <si>
    <t>Total</t>
  </si>
  <si>
    <t>FCG 002975</t>
  </si>
  <si>
    <t>FCG 002976</t>
  </si>
  <si>
    <t>FCG 002977</t>
  </si>
  <si>
    <t>FCG 002978</t>
  </si>
  <si>
    <t>FCG 002979</t>
  </si>
  <si>
    <t>FCG 002980</t>
  </si>
  <si>
    <t>FCG 002981</t>
  </si>
  <si>
    <t>FCG 002982</t>
  </si>
  <si>
    <t>FCG 002983</t>
  </si>
  <si>
    <t>FCG 002984</t>
  </si>
  <si>
    <t>FCG 002985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</si>
</sst>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5" formatCode="&quot;$&quot;#,##0_);\(&quot;$&quot;#,##0\)"/>
    <numFmt numFmtId="43" formatCode="_(* #,##0.00_);_(* \(#,##0.00\);_(* &quot;-&quot;??_);_(@_)"/>
    <numFmt numFmtId="164" formatCode="[$$-409]#,##0"/>
    <numFmt numFmtId="165" formatCode="0_);\(0\)"/>
    <numFmt numFmtId="166" formatCode="_(* #,##0_);_(* \(#,##0\);_(* &quot;-&quot;??_);_(@_)"/>
    <numFmt numFmtId="167" formatCode="mmmm\-yy"/>
    <numFmt numFmtId="168" formatCode="0.0000"/>
    <numFmt numFmtId="169" formatCode="0.0"/>
    <numFmt numFmtId="170" formatCode="_(* #,##0.000_);_(* \(#,##0.000\);_(* &quot;-&quot;??_);_(@_)"/>
    <numFmt numFmtId="171" formatCode="#,##0.000"/>
    <numFmt numFmtId="172" formatCode="0.00000000"/>
    <numFmt numFmtId="173" formatCode="0.0%"/>
    <numFmt numFmtId="174" formatCode="0.000"/>
    <numFmt numFmtId="175" formatCode="[$-409]mmm\-yy;@"/>
  </numFmts>
  <fonts count="16" x14ac:knownFonts="1">
    <font>
      <sz val="12"/>
      <name val="Arial"/>
    </font>
    <font>
      <sz val="12"/>
      <name val="Arial"/>
      <family val="2"/>
    </font>
    <font>
      <u/>
      <sz val="12"/>
      <name val="Arial"/>
      <family val="2"/>
    </font>
    <font>
      <sz val="10"/>
      <name val="Courier"/>
    </font>
    <font>
      <sz val="10"/>
      <name val="Arial"/>
      <family val="2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5" fontId="3" fillId="0" borderId="0"/>
    <xf numFmtId="5" fontId="5" fillId="0" borderId="0"/>
    <xf numFmtId="0" fontId="7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37" fontId="4" fillId="0" borderId="0"/>
  </cellStyleXfs>
  <cellXfs count="120">
    <xf numFmtId="0" fontId="0" fillId="0" borderId="0" xfId="0"/>
    <xf numFmtId="164" fontId="1" fillId="0" borderId="0" xfId="0" applyNumberFormat="1" applyFont="1"/>
    <xf numFmtId="164" fontId="1" fillId="0" borderId="1" xfId="0" applyNumberFormat="1" applyFont="1" applyBorder="1"/>
    <xf numFmtId="164" fontId="2" fillId="0" borderId="0" xfId="0" applyNumberFormat="1" applyFont="1"/>
    <xf numFmtId="164" fontId="1" fillId="0" borderId="0" xfId="0" applyNumberFormat="1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center"/>
    </xf>
    <xf numFmtId="164" fontId="0" fillId="0" borderId="0" xfId="0" quotePrefix="1" applyNumberFormat="1"/>
    <xf numFmtId="0" fontId="1" fillId="0" borderId="1" xfId="0" applyFont="1" applyBorder="1" applyAlignment="1">
      <alignment vertical="center"/>
    </xf>
    <xf numFmtId="164" fontId="1" fillId="0" borderId="0" xfId="0" quotePrefix="1" applyNumberFormat="1" applyFont="1"/>
    <xf numFmtId="5" fontId="1" fillId="0" borderId="0" xfId="5" applyFont="1"/>
    <xf numFmtId="5" fontId="1" fillId="0" borderId="0" xfId="5" applyFont="1" applyAlignment="1">
      <alignment horizontal="center"/>
    </xf>
    <xf numFmtId="5" fontId="1" fillId="0" borderId="0" xfId="5" applyFont="1" applyAlignment="1">
      <alignment horizontal="left"/>
    </xf>
    <xf numFmtId="37" fontId="1" fillId="0" borderId="0" xfId="5" applyNumberFormat="1" applyFont="1"/>
    <xf numFmtId="5" fontId="1" fillId="0" borderId="2" xfId="5" applyFont="1" applyBorder="1" applyAlignment="1">
      <alignment horizontal="left"/>
    </xf>
    <xf numFmtId="5" fontId="1" fillId="0" borderId="1" xfId="5" applyFont="1" applyBorder="1" applyAlignment="1">
      <alignment horizontal="center"/>
    </xf>
    <xf numFmtId="37" fontId="1" fillId="0" borderId="1" xfId="5" applyNumberFormat="1" applyFont="1" applyBorder="1"/>
    <xf numFmtId="5" fontId="1" fillId="0" borderId="1" xfId="5" applyFont="1" applyBorder="1" applyAlignment="1">
      <alignment horizontal="left"/>
    </xf>
    <xf numFmtId="5" fontId="1" fillId="0" borderId="0" xfId="5" applyFont="1" applyAlignment="1">
      <alignment horizontal="fill"/>
    </xf>
    <xf numFmtId="5" fontId="1" fillId="0" borderId="3" xfId="5" applyFont="1" applyBorder="1"/>
    <xf numFmtId="0" fontId="1" fillId="0" borderId="0" xfId="5" applyNumberFormat="1" applyFont="1" applyAlignment="1">
      <alignment horizontal="left"/>
    </xf>
    <xf numFmtId="5" fontId="1" fillId="0" borderId="0" xfId="5" quotePrefix="1" applyFont="1" applyAlignment="1">
      <alignment horizontal="left"/>
    </xf>
    <xf numFmtId="37" fontId="1" fillId="0" borderId="0" xfId="5" applyNumberFormat="1" applyFont="1" applyAlignment="1">
      <alignment horizontal="center"/>
    </xf>
    <xf numFmtId="5" fontId="1" fillId="0" borderId="2" xfId="5" applyFont="1" applyBorder="1"/>
    <xf numFmtId="165" fontId="1" fillId="0" borderId="1" xfId="5" applyNumberFormat="1" applyFont="1" applyBorder="1" applyAlignment="1">
      <alignment horizontal="center"/>
    </xf>
    <xf numFmtId="165" fontId="1" fillId="0" borderId="0" xfId="5" applyNumberFormat="1" applyFont="1" applyAlignment="1">
      <alignment horizontal="center"/>
    </xf>
    <xf numFmtId="5" fontId="1" fillId="0" borderId="0" xfId="5" quotePrefix="1" applyFont="1" applyAlignment="1">
      <alignment horizontal="center"/>
    </xf>
    <xf numFmtId="5" fontId="1" fillId="0" borderId="1" xfId="5" applyFont="1" applyBorder="1"/>
    <xf numFmtId="5" fontId="1" fillId="0" borderId="0" xfId="5" quotePrefix="1" applyFont="1"/>
    <xf numFmtId="5" fontId="1" fillId="0" borderId="0" xfId="5" applyFont="1" applyAlignment="1">
      <alignment horizontal="right"/>
    </xf>
    <xf numFmtId="0" fontId="1" fillId="0" borderId="0" xfId="0" applyFont="1" applyAlignment="1">
      <alignment horizontal="left" vertical="center" indent="2"/>
    </xf>
    <xf numFmtId="0" fontId="1" fillId="0" borderId="0" xfId="0" applyFont="1" applyAlignment="1">
      <alignment horizontal="center" vertical="center"/>
    </xf>
    <xf numFmtId="166" fontId="1" fillId="0" borderId="0" xfId="2" applyNumberFormat="1" applyFont="1"/>
    <xf numFmtId="5" fontId="1" fillId="0" borderId="4" xfId="5" applyFont="1" applyBorder="1"/>
    <xf numFmtId="166" fontId="1" fillId="0" borderId="2" xfId="2" applyNumberFormat="1" applyFont="1" applyBorder="1"/>
    <xf numFmtId="37" fontId="1" fillId="0" borderId="1" xfId="5" applyNumberFormat="1" applyFont="1" applyBorder="1" applyAlignment="1">
      <alignment horizontal="fill"/>
    </xf>
    <xf numFmtId="3" fontId="1" fillId="0" borderId="0" xfId="0" applyNumberFormat="1" applyFont="1"/>
    <xf numFmtId="164" fontId="1" fillId="0" borderId="0" xfId="0" quotePrefix="1" applyNumberFormat="1" applyFont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49" fontId="1" fillId="0" borderId="0" xfId="0" quotePrefix="1" applyNumberFormat="1" applyFont="1"/>
    <xf numFmtId="43" fontId="1" fillId="0" borderId="0" xfId="1"/>
    <xf numFmtId="3" fontId="1" fillId="0" borderId="2" xfId="0" applyNumberFormat="1" applyFont="1" applyBorder="1" applyAlignment="1">
      <alignment horizontal="fill"/>
    </xf>
    <xf numFmtId="166" fontId="1" fillId="0" borderId="0" xfId="3" applyNumberFormat="1"/>
    <xf numFmtId="166" fontId="1" fillId="0" borderId="0" xfId="1" applyNumberFormat="1"/>
    <xf numFmtId="164" fontId="1" fillId="0" borderId="2" xfId="0" applyNumberFormat="1" applyFont="1" applyBorder="1" applyAlignment="1">
      <alignment horizontal="fill"/>
    </xf>
    <xf numFmtId="164" fontId="1" fillId="0" borderId="3" xfId="0" applyNumberFormat="1" applyFont="1" applyBorder="1" applyAlignment="1">
      <alignment horizontal="fill"/>
    </xf>
    <xf numFmtId="3" fontId="1" fillId="0" borderId="3" xfId="0" applyNumberFormat="1" applyFont="1" applyBorder="1" applyAlignment="1">
      <alignment horizontal="fill"/>
    </xf>
    <xf numFmtId="166" fontId="1" fillId="0" borderId="0" xfId="0" applyNumberFormat="1" applyFont="1"/>
    <xf numFmtId="164" fontId="1" fillId="0" borderId="0" xfId="0" applyNumberFormat="1" applyFont="1" applyAlignment="1">
      <alignment horizontal="left" indent="3"/>
    </xf>
    <xf numFmtId="164" fontId="2" fillId="0" borderId="0" xfId="0" applyNumberFormat="1" applyFont="1" applyFill="1"/>
    <xf numFmtId="164" fontId="1" fillId="0" borderId="0" xfId="0" applyNumberFormat="1" applyFont="1" applyFill="1" applyAlignment="1">
      <alignment horizontal="left" indent="3"/>
    </xf>
    <xf numFmtId="0" fontId="7" fillId="0" borderId="0" xfId="7"/>
    <xf numFmtId="167" fontId="8" fillId="0" borderId="0" xfId="2" applyNumberFormat="1" applyFont="1"/>
    <xf numFmtId="0" fontId="9" fillId="0" borderId="0" xfId="7" applyFont="1"/>
    <xf numFmtId="43" fontId="0" fillId="0" borderId="0" xfId="2" applyFont="1"/>
    <xf numFmtId="43" fontId="7" fillId="0" borderId="0" xfId="7" applyNumberFormat="1"/>
    <xf numFmtId="39" fontId="7" fillId="0" borderId="0" xfId="7" applyNumberFormat="1"/>
    <xf numFmtId="14" fontId="7" fillId="0" borderId="0" xfId="7" applyNumberFormat="1" applyAlignment="1">
      <alignment vertical="center"/>
    </xf>
    <xf numFmtId="166" fontId="0" fillId="0" borderId="0" xfId="2" applyNumberFormat="1" applyFont="1"/>
    <xf numFmtId="43" fontId="0" fillId="2" borderId="0" xfId="2" applyFont="1" applyFill="1"/>
    <xf numFmtId="0" fontId="4" fillId="0" borderId="0" xfId="7" applyFont="1"/>
    <xf numFmtId="43" fontId="7" fillId="0" borderId="5" xfId="7" applyNumberFormat="1" applyBorder="1"/>
    <xf numFmtId="4" fontId="7" fillId="0" borderId="0" xfId="7" applyNumberFormat="1"/>
    <xf numFmtId="0" fontId="1" fillId="0" borderId="1" xfId="0" applyFont="1" applyBorder="1" applyAlignment="1">
      <alignment horizontal="fill"/>
    </xf>
    <xf numFmtId="0" fontId="1" fillId="0" borderId="0" xfId="0" applyFont="1" applyAlignment="1">
      <alignment horizontal="fill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indent="1"/>
    </xf>
    <xf numFmtId="0" fontId="1" fillId="3" borderId="0" xfId="0" applyFont="1" applyFill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0" xfId="0" applyNumberFormat="1" applyFont="1" applyAlignment="1">
      <alignment horizontal="right"/>
    </xf>
    <xf numFmtId="168" fontId="1" fillId="0" borderId="0" xfId="0" applyNumberFormat="1" applyFont="1" applyAlignment="1">
      <alignment horizontal="right"/>
    </xf>
    <xf numFmtId="10" fontId="1" fillId="0" borderId="0" xfId="0" applyNumberFormat="1" applyFont="1" applyAlignment="1">
      <alignment horizontal="right"/>
    </xf>
    <xf numFmtId="169" fontId="1" fillId="0" borderId="0" xfId="0" applyNumberFormat="1" applyFont="1" applyAlignment="1">
      <alignment horizontal="right"/>
    </xf>
    <xf numFmtId="168" fontId="1" fillId="0" borderId="0" xfId="0" applyNumberFormat="1" applyFont="1"/>
    <xf numFmtId="10" fontId="1" fillId="0" borderId="0" xfId="0" applyNumberFormat="1" applyFont="1"/>
    <xf numFmtId="0" fontId="4" fillId="4" borderId="0" xfId="8" applyFill="1"/>
    <xf numFmtId="169" fontId="4" fillId="4" borderId="0" xfId="8" applyNumberFormat="1" applyFill="1"/>
    <xf numFmtId="0" fontId="10" fillId="0" borderId="0" xfId="8" applyFont="1"/>
    <xf numFmtId="169" fontId="4" fillId="0" borderId="0" xfId="8" applyNumberFormat="1"/>
    <xf numFmtId="0" fontId="4" fillId="0" borderId="0" xfId="8"/>
    <xf numFmtId="169" fontId="11" fillId="0" borderId="0" xfId="8" applyNumberFormat="1" applyFont="1" applyAlignment="1">
      <alignment horizontal="left"/>
    </xf>
    <xf numFmtId="0" fontId="11" fillId="0" borderId="0" xfId="8" applyFont="1"/>
    <xf numFmtId="0" fontId="11" fillId="0" borderId="0" xfId="8" applyFont="1" applyAlignment="1">
      <alignment horizontal="center"/>
    </xf>
    <xf numFmtId="169" fontId="11" fillId="0" borderId="1" xfId="8" applyNumberFormat="1" applyFont="1" applyBorder="1" applyAlignment="1">
      <alignment horizontal="center" wrapText="1"/>
    </xf>
    <xf numFmtId="0" fontId="11" fillId="0" borderId="1" xfId="8" applyFont="1" applyBorder="1" applyAlignment="1">
      <alignment horizontal="center" wrapText="1"/>
    </xf>
    <xf numFmtId="0" fontId="12" fillId="0" borderId="0" xfId="8" applyFont="1"/>
    <xf numFmtId="0" fontId="10" fillId="0" borderId="0" xfId="8" applyFont="1" applyAlignment="1">
      <alignment horizontal="center"/>
    </xf>
    <xf numFmtId="169" fontId="10" fillId="0" borderId="0" xfId="8" applyNumberFormat="1" applyFont="1" applyAlignment="1">
      <alignment horizontal="center"/>
    </xf>
    <xf numFmtId="3" fontId="10" fillId="0" borderId="0" xfId="8" applyNumberFormat="1" applyFont="1" applyAlignment="1">
      <alignment horizontal="center"/>
    </xf>
    <xf numFmtId="10" fontId="10" fillId="0" borderId="0" xfId="8" applyNumberFormat="1" applyFont="1" applyAlignment="1">
      <alignment horizontal="center"/>
    </xf>
    <xf numFmtId="168" fontId="10" fillId="0" borderId="0" xfId="8" applyNumberFormat="1" applyFont="1" applyAlignment="1">
      <alignment horizontal="center"/>
    </xf>
    <xf numFmtId="170" fontId="10" fillId="0" borderId="0" xfId="9" applyNumberFormat="1" applyFont="1"/>
    <xf numFmtId="171" fontId="10" fillId="0" borderId="0" xfId="8" applyNumberFormat="1" applyFont="1"/>
    <xf numFmtId="172" fontId="10" fillId="0" borderId="0" xfId="8" applyNumberFormat="1" applyFont="1"/>
    <xf numFmtId="10" fontId="10" fillId="0" borderId="0" xfId="10" applyNumberFormat="1" applyFont="1"/>
    <xf numFmtId="173" fontId="10" fillId="0" borderId="0" xfId="10" applyNumberFormat="1" applyFont="1"/>
    <xf numFmtId="169" fontId="10" fillId="2" borderId="0" xfId="8" applyNumberFormat="1" applyFont="1" applyFill="1" applyAlignment="1">
      <alignment horizontal="center"/>
    </xf>
    <xf numFmtId="173" fontId="13" fillId="0" borderId="0" xfId="10" applyNumberFormat="1" applyFont="1"/>
    <xf numFmtId="174" fontId="10" fillId="0" borderId="0" xfId="8" applyNumberFormat="1" applyFont="1" applyAlignment="1">
      <alignment horizontal="center"/>
    </xf>
    <xf numFmtId="0" fontId="10" fillId="0" borderId="0" xfId="8" applyFont="1" applyAlignment="1">
      <alignment horizontal="left"/>
    </xf>
    <xf numFmtId="169" fontId="10" fillId="0" borderId="0" xfId="8" applyNumberFormat="1" applyFont="1"/>
    <xf numFmtId="37" fontId="9" fillId="0" borderId="6" xfId="11" applyFont="1" applyBorder="1" applyAlignment="1" applyProtection="1">
      <alignment horizontal="left"/>
      <protection locked="0"/>
    </xf>
    <xf numFmtId="0" fontId="4" fillId="0" borderId="7" xfId="0" applyFont="1" applyBorder="1" applyAlignment="1">
      <alignment horizontal="left"/>
    </xf>
    <xf numFmtId="37" fontId="4" fillId="0" borderId="7" xfId="7" applyNumberFormat="1" applyFont="1" applyBorder="1" applyAlignment="1">
      <alignment horizontal="left"/>
    </xf>
    <xf numFmtId="0" fontId="9" fillId="0" borderId="6" xfId="0" applyFont="1" applyBorder="1" applyAlignment="1">
      <alignment horizontal="left"/>
    </xf>
    <xf numFmtId="175" fontId="9" fillId="0" borderId="6" xfId="7" applyNumberFormat="1" applyFont="1" applyBorder="1" applyAlignment="1">
      <alignment horizontal="center"/>
    </xf>
    <xf numFmtId="166" fontId="4" fillId="0" borderId="8" xfId="1" applyNumberFormat="1" applyFont="1" applyFill="1" applyBorder="1" applyAlignment="1">
      <alignment horizontal="right"/>
    </xf>
    <xf numFmtId="166" fontId="14" fillId="0" borderId="8" xfId="1" applyNumberFormat="1" applyFont="1" applyFill="1" applyBorder="1" applyAlignment="1">
      <alignment horizontal="right"/>
    </xf>
    <xf numFmtId="166" fontId="15" fillId="0" borderId="6" xfId="1" applyNumberFormat="1" applyFont="1" applyFill="1" applyBorder="1" applyAlignment="1">
      <alignment horizontal="right"/>
    </xf>
    <xf numFmtId="0" fontId="1" fillId="0" borderId="2" xfId="0" applyFont="1" applyBorder="1" applyAlignment="1">
      <alignment horizontal="center"/>
    </xf>
    <xf numFmtId="14" fontId="7" fillId="0" borderId="0" xfId="7" applyNumberFormat="1" applyAlignment="1">
      <alignment vertical="center"/>
    </xf>
    <xf numFmtId="0" fontId="7" fillId="0" borderId="0" xfId="7" applyAlignment="1">
      <alignment vertical="center"/>
    </xf>
    <xf numFmtId="166" fontId="0" fillId="0" borderId="0" xfId="2" applyNumberFormat="1" applyFont="1" applyAlignment="1">
      <alignment horizontal="center"/>
    </xf>
    <xf numFmtId="166" fontId="0" fillId="0" borderId="0" xfId="2" applyNumberFormat="1" applyFont="1" applyAlignment="1">
      <alignment vertical="center"/>
    </xf>
  </cellXfs>
  <cellStyles count="12">
    <cellStyle name="Comma" xfId="1" builtinId="3"/>
    <cellStyle name="Comma 2" xfId="2" xr:uid="{00000000-0005-0000-0000-000001000000}"/>
    <cellStyle name="Comma 2 2" xfId="3" xr:uid="{00000000-0005-0000-0000-000002000000}"/>
    <cellStyle name="Comma 3" xfId="9" xr:uid="{4E149CAF-B26A-4A85-9B63-1057E7FA29D9}"/>
    <cellStyle name="Normal" xfId="0" builtinId="0"/>
    <cellStyle name="Normal 15" xfId="4" xr:uid="{00000000-0005-0000-0000-000004000000}"/>
    <cellStyle name="Normal 2" xfId="7" xr:uid="{CD673435-5539-4D62-8985-CA68B4F8DA08}"/>
    <cellStyle name="Normal 3" xfId="8" xr:uid="{FFFAC5D5-B39F-4B13-B255-6342F06EA232}"/>
    <cellStyle name="Normal 4" xfId="5" xr:uid="{00000000-0005-0000-0000-000005000000}"/>
    <cellStyle name="Normal 6" xfId="6" xr:uid="{00000000-0005-0000-0000-000006000000}"/>
    <cellStyle name="Normal_Sheet1" xfId="11" xr:uid="{B55F710E-DAC4-4D72-BF87-C5A565F2DA93}"/>
    <cellStyle name="Percent 2" xfId="10" xr:uid="{875A450D-5445-4401-8EC5-BE71CBC6C5D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76" Type="http://schemas.openxmlformats.org/officeDocument/2006/relationships/externalLink" Target="externalLinks/externalLink65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97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8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66" Type="http://schemas.openxmlformats.org/officeDocument/2006/relationships/externalLink" Target="externalLinks/externalLink55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87" Type="http://schemas.openxmlformats.org/officeDocument/2006/relationships/externalLink" Target="externalLinks/externalLink76.xml"/><Relationship Id="rId10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56" Type="http://schemas.openxmlformats.org/officeDocument/2006/relationships/externalLink" Target="externalLinks/externalLink45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77" Type="http://schemas.openxmlformats.org/officeDocument/2006/relationships/externalLink" Target="externalLinks/externalLink66.xml"/><Relationship Id="rId100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93" Type="http://schemas.openxmlformats.org/officeDocument/2006/relationships/externalLink" Target="externalLinks/externalLink82.xml"/><Relationship Id="rId98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externalLink" Target="externalLinks/externalLink35.xml"/><Relationship Id="rId59" Type="http://schemas.openxmlformats.org/officeDocument/2006/relationships/externalLink" Target="externalLinks/externalLink48.xml"/><Relationship Id="rId67" Type="http://schemas.openxmlformats.org/officeDocument/2006/relationships/externalLink" Target="externalLinks/externalLink56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54" Type="http://schemas.openxmlformats.org/officeDocument/2006/relationships/externalLink" Target="externalLinks/externalLink43.xml"/><Relationship Id="rId62" Type="http://schemas.openxmlformats.org/officeDocument/2006/relationships/externalLink" Target="externalLinks/externalLink51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46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94" Type="http://schemas.openxmlformats.org/officeDocument/2006/relationships/externalLink" Target="externalLinks/externalLink83.xml"/><Relationship Id="rId99" Type="http://schemas.openxmlformats.org/officeDocument/2006/relationships/sharedStrings" Target="sharedString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46</xdr:row>
      <xdr:rowOff>0</xdr:rowOff>
    </xdr:from>
    <xdr:to>
      <xdr:col>10</xdr:col>
      <xdr:colOff>513682</xdr:colOff>
      <xdr:row>80</xdr:row>
      <xdr:rowOff>85024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D44F4D-0A3B-4424-858B-8CBAD3092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7750" y="7505700"/>
          <a:ext cx="5342857" cy="56095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39/Library/Test/MF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AGLR%20-%202nd%20qtr.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dkapp\Labor%20Day%20Weekend\12_31%20Returns\Deleted%20Workpaper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aglrsc.com\corproot$\HOME\FINANCE\Ingrid%20P\Balance%20Sheet%20Accounts\Acct%20215-300%20&amp;%20220-000%20&amp;%20239-300%20(Medium%20Term%20Notes)\01-03%20215-300,%20220-000,%20239-300%20Medium%20Term%20Notes%20Curren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1\VNG\VNGC_20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AGLI%20-%203rd%20qtr.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AGL%20Capital%20Corp.%20-%201st%20qtr.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Chattanooga%20-%203rd%20qtr.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4th%20Qtr%20-%2012.31.2002\Deferred%20Inventory%20Templat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Customer%20Care%20Services%20-%203rd%20qtr.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AGL%20Energy%20Corp.%20-3rd%20qtr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71/Library/Test/MFR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AGL%20Energy%20Wise%20-%203rd%20qtr.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GEC%20-%203rd%20qtr.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GGC%20-%203rd%20qtr.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GNGC%20-%203rd%20qtr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Networks%20-%203rd%20qtr.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AGL%20Peaking%20Services%20-%203rd%20qtr.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AGL%20Propane%20Services%20-%201st%20qtr.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Retired%20Main%20-%203rd%20qtr.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Rome%20Holdings%20-%203rd%20qtr.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Southeastern%20LNG%20-%203rd%20qtr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72/Library/Test/MFR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Sequent%20Energy%20Mgmt.-3rd%20qtr.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Sequent,%20LLC%20-%203rd%20qtr.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SC\Financials\Depts\1150\Income%20Tax\Inc.%20Tax%20YE%2012-31-2003\FAS%20109\3rd%20qtr%20-%209.30.2003\09.30.2003\AGL%20Services%20Corp.%20-%202nd%20qtr.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Trustees%20Investments%20-%201st%20qtr.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DESKTOP\VA%20Natural%20Gas%20-%203rd%20qtr.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AGLR%20-%204th%20qtr.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FINANCE\TAX\PAGE5\BACKUP\FY%2099\Temps-4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FAS%20109\FYE%2009-30-2001\4th%20qtr.%20-%2009.30.2001\09.30.2001\AGL%20Corporate%20Tax%20Planning-4th%20quarte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FAS%20109\FY2000\1st%20Qt\AGL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OME\CORPTAX\FAS%20109\FYE%2009-30-2000\1st%20Qt\AGL%20Energy%20Wis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508/Library/Test/MFR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orary%20Internet%20Files\Content.IE5\I8AXQUYE\AGLI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WINDOWS\Temporary%20Internet%20Files\Content.IE5\I8AXQUYE\AGL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SC\Financials\Depts\1150\Income%20Tax\Inc.%20Tax%20YE%2012-31-2003\FAS%20109\3rd%20qtr%20-%209.30.2003\09.30.2003\AGLC-1st%20quarter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GEC%20-%201st%20qtr.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GGC%20-%201st%20qtr.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AGL%20Peaking%20Services%20-%201st%20qtr.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Sequent,%20LLC%20-%201st%20qtr.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CORPTAX\Income%20Tax\Inc.%20Tax%20FYE%2012-31-2002\FAS%20109\1st%20Qtr%20-%203.31.2002\03.31.2002\Trustees%20Investments%20-%201st%20qtr.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AGL%20Capital%20Corp.%20-%204th%20qtr.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4th%20qtr%20-%2012.31.2002\12.31.2002\AGL%20Capital%20Corp.%20-%204th%20qtr.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508/Library/working%20files/Test/MFR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MTHOMPSON\VA%20Natural%20Gas%20-%204th%20qtr.2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Sequent%20Energy%20Mgmt.-4th%20qtr.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Networks%20-%204th%20qtr.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AGL%20Energy%20Wise%20-%204th%20qtr.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Chattanooga%20-%204th%20qtr.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AGLC-%204th%20qtr.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AGLI%20-%203rd%20qtr.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Chattanooga%20-%203rd%20qtr.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Customer%20Care%20Services%20-%203rd%20qtr.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Consumer%20Services%20-%201st%20qtr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mp\66f7\253100-SCHEDUL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GSC\Financials\Depts\1150\Income%20Tax\Inc.%20Tax%20YE%2012-31-2003\FAS%20109\3rd%20qtr%20-%209.30.2003\09.30.2003\AGL%20Corporate%20Tax%20Planning-1st%20qtr.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AGL%20Energy%20Corp.%20-1st%20qtr.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AGL%20Energy%20Wise%20-%203rd%20qtr.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GEC%20-%203rd%20qtr.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GGC%20-%201st%20qtr.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Global%20ER%20Insurance%20-%201st%20qtr.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GNGC%20-%203rd%20qtr.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Network%20Energies%20Inc.%20-%203rd%20qtr.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Network%20Energies%20LP%20-1%20st%20qtr.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Networks%20-%201st%20qtr.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1\Atlanta%20Gas%20Light%20Company\12_31_01%20Return%20File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AGL%20Peaking%20Services%20-%203rd%20qtr.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Retired%20Main%20-%201st%20qtr.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Rome%20Holdings%20-%203rd%20qtr.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Southeastern%20LNG%20-%201st%20qtr.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1st%20Qtr%20-%203.31.2002\03.31.2002\Sequent%20Energy%20Mgmt.-1st%20qtr.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Sequent,%20LLC%20-%203rd%20qtr.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2\FAS%20109\3rd%20Qtr%20-%209.30.2002\09.30.2002\VA%20Natural%20Gas%20-%203rd%20qtr.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s%20and%20Forecasts\2004\Forecast_2004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me\finshare\0-Layouts\Reports\1999-12-31-BS%20-%20ALL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orary%20Internet%20Files\Content.IE5\I8AXQUYE\AGLE%20-%201st%20qtr.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FYE%2012-31-2001\AGL%20Resources\AGLR_2001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FAS%20109\FY2000\1st%20Qt\AGLI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FAS%20109\FY2000\1st%20Qt\AGL%20Propane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Trustees%20Investments%20-%204th%20qtr.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Southeastern%20LNG%20-%204th%20qtr.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AGL%20Services%20Corp.%20-%204th%20qtr.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GLSC1N\USER\Home\Corptax\Income%20Tax\Inc.%20Tax%20YE%2012-31-2002\FAS%20109\4th%20Qtr%20-%2012.31.2002\12.31.2002\Sequent,%20LLC%20-%204th%20qtr.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85/Library/Test/MF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sion"/>
      <sheetName val="Deferred"/>
      <sheetName val="Payable CF"/>
      <sheetName val="Perm-Qtly"/>
      <sheetName val="Timing1-Qtly"/>
      <sheetName val="Timing2-Qtly"/>
      <sheetName val="Amort-Qtly"/>
      <sheetName val="Timing1-FYE"/>
      <sheetName val="Data Input"/>
      <sheetName val="Download"/>
      <sheetName val="BS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2">
          <cell r="B12" t="str">
            <v>139100</v>
          </cell>
          <cell r="C12" t="str">
            <v>Provision for Uncollectibles</v>
          </cell>
          <cell r="E12">
            <v>0</v>
          </cell>
          <cell r="F12">
            <v>0</v>
          </cell>
        </row>
        <row r="13">
          <cell r="B13" t="str">
            <v>139200</v>
          </cell>
          <cell r="C13" t="str">
            <v>Reserve for Uncollectible Acct</v>
          </cell>
          <cell r="E13">
            <v>-4560000</v>
          </cell>
          <cell r="F13">
            <v>-2050000</v>
          </cell>
        </row>
        <row r="14">
          <cell r="B14" t="str">
            <v>Total Bad Debt Reserve</v>
          </cell>
          <cell r="C14" t="str">
            <v>Provision for Uncollectibles</v>
          </cell>
          <cell r="E14">
            <v>-4560000</v>
          </cell>
          <cell r="F14">
            <v>-2050000</v>
          </cell>
        </row>
        <row r="16">
          <cell r="B16" t="str">
            <v>162710</v>
          </cell>
          <cell r="C16" t="str">
            <v>Unrecovered Accrued Vac Costs</v>
          </cell>
          <cell r="E16">
            <v>144696.68</v>
          </cell>
          <cell r="F16">
            <v>635853.61</v>
          </cell>
        </row>
        <row r="17">
          <cell r="B17" t="str">
            <v>225210</v>
          </cell>
          <cell r="C17" t="str">
            <v>Accrued Severance Pay</v>
          </cell>
          <cell r="E17">
            <v>-2682411.77</v>
          </cell>
          <cell r="F17">
            <v>-2753498.07</v>
          </cell>
        </row>
        <row r="18">
          <cell r="B18" t="str">
            <v>225220</v>
          </cell>
          <cell r="C18" t="str">
            <v>Accrued Early Retirement</v>
          </cell>
          <cell r="E18">
            <v>-57777</v>
          </cell>
          <cell r="F18">
            <v>-57777</v>
          </cell>
        </row>
        <row r="19">
          <cell r="B19" t="str">
            <v>225250</v>
          </cell>
          <cell r="C19" t="str">
            <v>Accrued Bonus</v>
          </cell>
          <cell r="E19">
            <v>0</v>
          </cell>
          <cell r="F19">
            <v>-7965717</v>
          </cell>
        </row>
        <row r="20">
          <cell r="B20" t="str">
            <v>225600</v>
          </cell>
          <cell r="C20" t="str">
            <v>Deferred Compensation</v>
          </cell>
          <cell r="E20">
            <v>0</v>
          </cell>
          <cell r="F20">
            <v>-94233.74</v>
          </cell>
        </row>
        <row r="21">
          <cell r="B21" t="str">
            <v>225601</v>
          </cell>
          <cell r="C21" t="str">
            <v>Deferred Dir Comp-Mktg Fees</v>
          </cell>
          <cell r="E21">
            <v>0</v>
          </cell>
          <cell r="F21">
            <v>-619298.04</v>
          </cell>
        </row>
        <row r="22">
          <cell r="B22" t="str">
            <v>248800</v>
          </cell>
          <cell r="C22" t="str">
            <v>Other Postretirement Benefits</v>
          </cell>
          <cell r="E22">
            <v>0</v>
          </cell>
          <cell r="F22">
            <v>-307850.03999999998</v>
          </cell>
        </row>
        <row r="23">
          <cell r="B23" t="str">
            <v>258880</v>
          </cell>
          <cell r="C23" t="str">
            <v>One Peachtree Center</v>
          </cell>
          <cell r="E23">
            <v>-585236.4</v>
          </cell>
          <cell r="F23">
            <v>-1122924.98</v>
          </cell>
        </row>
        <row r="24">
          <cell r="B24" t="str">
            <v>278000</v>
          </cell>
          <cell r="C24" t="str">
            <v>Reserve For Maintenance LNG</v>
          </cell>
          <cell r="E24">
            <v>0</v>
          </cell>
          <cell r="F24">
            <v>0</v>
          </cell>
        </row>
        <row r="25">
          <cell r="B25" t="str">
            <v/>
          </cell>
          <cell r="C25" t="str">
            <v>Total Various</v>
          </cell>
          <cell r="E25">
            <v>-3180728.49</v>
          </cell>
          <cell r="F25">
            <v>-12285445.260000002</v>
          </cell>
        </row>
        <row r="27">
          <cell r="B27" t="str">
            <v>162301</v>
          </cell>
          <cell r="C27" t="str">
            <v>UERC Legal</v>
          </cell>
          <cell r="E27">
            <v>0</v>
          </cell>
          <cell r="F27">
            <v>0</v>
          </cell>
        </row>
        <row r="28">
          <cell r="B28" t="str">
            <v>162302</v>
          </cell>
          <cell r="C28" t="str">
            <v>UERC Legal/Insurance</v>
          </cell>
          <cell r="E28">
            <v>0</v>
          </cell>
          <cell r="F28">
            <v>0</v>
          </cell>
        </row>
        <row r="29">
          <cell r="B29" t="str">
            <v>162325</v>
          </cell>
          <cell r="C29" t="str">
            <v>Legal-Rome 1 LTD</v>
          </cell>
          <cell r="E29">
            <v>0</v>
          </cell>
          <cell r="F29">
            <v>0</v>
          </cell>
        </row>
        <row r="30">
          <cell r="B30" t="str">
            <v>162327</v>
          </cell>
          <cell r="C30" t="str">
            <v>UERC Legal/Augusta</v>
          </cell>
          <cell r="E30">
            <v>0</v>
          </cell>
          <cell r="F30">
            <v>0</v>
          </cell>
        </row>
        <row r="31">
          <cell r="B31" t="str">
            <v>162610</v>
          </cell>
          <cell r="C31" t="str">
            <v>Program Management Cleanup Exp</v>
          </cell>
          <cell r="E31">
            <v>2266.63</v>
          </cell>
          <cell r="F31">
            <v>0</v>
          </cell>
        </row>
        <row r="32">
          <cell r="B32" t="str">
            <v>Total ERC</v>
          </cell>
          <cell r="C32" t="str">
            <v>Unrecover Envir Response Costs</v>
          </cell>
          <cell r="E32">
            <v>2266.63</v>
          </cell>
          <cell r="F32">
            <v>0</v>
          </cell>
        </row>
        <row r="34">
          <cell r="B34" t="str">
            <v>425000</v>
          </cell>
          <cell r="C34" t="str">
            <v>Depreciation Expense</v>
          </cell>
          <cell r="E34">
            <v>2117613.6800000002</v>
          </cell>
          <cell r="F34">
            <v>8603223.7300000004</v>
          </cell>
        </row>
        <row r="35">
          <cell r="B35" t="str">
            <v>555111</v>
          </cell>
          <cell r="C35" t="str">
            <v>Memo Business Expense</v>
          </cell>
          <cell r="E35">
            <v>16543.59</v>
          </cell>
          <cell r="F35">
            <v>69579.360000000001</v>
          </cell>
        </row>
        <row r="36">
          <cell r="B36" t="str">
            <v>670450</v>
          </cell>
          <cell r="C36" t="str">
            <v>Pensions</v>
          </cell>
          <cell r="E36">
            <v>-236340</v>
          </cell>
          <cell r="F36">
            <v>436775.49</v>
          </cell>
        </row>
        <row r="37">
          <cell r="B37" t="str">
            <v>670460</v>
          </cell>
          <cell r="C37" t="str">
            <v>Pensions Transferred-CR</v>
          </cell>
          <cell r="E37">
            <v>-16363.05</v>
          </cell>
          <cell r="F37">
            <v>-37800.019999999997</v>
          </cell>
        </row>
        <row r="38">
          <cell r="B38" t="str">
            <v>670532</v>
          </cell>
          <cell r="C38" t="str">
            <v>Non-qualified savings plan</v>
          </cell>
          <cell r="E38">
            <v>6742</v>
          </cell>
          <cell r="F38">
            <v>144860.38</v>
          </cell>
        </row>
        <row r="39">
          <cell r="B39" t="str">
            <v>670856</v>
          </cell>
          <cell r="C39" t="str">
            <v>Meals and Entertainment</v>
          </cell>
          <cell r="E39">
            <v>33712.82</v>
          </cell>
          <cell r="F39">
            <v>91200.56</v>
          </cell>
        </row>
        <row r="40">
          <cell r="B40" t="str">
            <v>670881</v>
          </cell>
          <cell r="C40" t="str">
            <v>VNG Acquisition</v>
          </cell>
          <cell r="E40">
            <v>162424.75</v>
          </cell>
          <cell r="F40">
            <v>690189.62</v>
          </cell>
        </row>
        <row r="41">
          <cell r="B41" t="str">
            <v/>
          </cell>
          <cell r="C41" t="str">
            <v>Total Various</v>
          </cell>
          <cell r="E41">
            <v>2084333.79</v>
          </cell>
          <cell r="F41">
            <v>9998029.120000001</v>
          </cell>
        </row>
        <row r="44">
          <cell r="B44" t="str">
            <v>238100</v>
          </cell>
          <cell r="C44" t="str">
            <v>Taxes Accrued-Federal Income</v>
          </cell>
          <cell r="E44">
            <v>-326350</v>
          </cell>
          <cell r="F44">
            <v>-1695161.11</v>
          </cell>
        </row>
        <row r="45">
          <cell r="B45" t="str">
            <v>238200</v>
          </cell>
          <cell r="C45" t="str">
            <v>Taxes Accrued-State Income</v>
          </cell>
          <cell r="E45">
            <v>-5733367.6600000001</v>
          </cell>
          <cell r="F45">
            <v>-253597.22</v>
          </cell>
        </row>
        <row r="46">
          <cell r="B46" t="str">
            <v>279200</v>
          </cell>
          <cell r="C46" t="str">
            <v>Other Timing Difference-Fed</v>
          </cell>
          <cell r="E46">
            <v>-3767269.16</v>
          </cell>
          <cell r="F46">
            <v>-1061984.1599999999</v>
          </cell>
        </row>
        <row r="47">
          <cell r="B47" t="str">
            <v>279250</v>
          </cell>
          <cell r="C47" t="str">
            <v>Other Timing Differences-State</v>
          </cell>
          <cell r="E47">
            <v>-645799.98</v>
          </cell>
          <cell r="F47">
            <v>-182034.98</v>
          </cell>
        </row>
        <row r="48">
          <cell r="B48" t="str">
            <v/>
          </cell>
          <cell r="C48" t="str">
            <v>Total Tax Liability</v>
          </cell>
          <cell r="E48">
            <v>-10472786.800000001</v>
          </cell>
          <cell r="F48">
            <v>-3192777.47</v>
          </cell>
        </row>
        <row r="50">
          <cell r="B50" t="str">
            <v>427200</v>
          </cell>
          <cell r="C50" t="str">
            <v>Federal Income Tax</v>
          </cell>
          <cell r="E50">
            <v>-16300578.119999999</v>
          </cell>
          <cell r="F50">
            <v>-1002251.79</v>
          </cell>
        </row>
        <row r="51">
          <cell r="B51" t="str">
            <v>427400</v>
          </cell>
          <cell r="C51" t="str">
            <v>State Income Tax</v>
          </cell>
          <cell r="E51">
            <v>-2794395.55</v>
          </cell>
          <cell r="F51">
            <v>-171817.12</v>
          </cell>
        </row>
        <row r="52">
          <cell r="B52" t="str">
            <v>427510</v>
          </cell>
          <cell r="C52" t="str">
            <v>Deferred FIT - Other</v>
          </cell>
          <cell r="E52">
            <v>2705285</v>
          </cell>
          <cell r="F52">
            <v>-2240161</v>
          </cell>
        </row>
        <row r="53">
          <cell r="B53" t="str">
            <v>427530</v>
          </cell>
          <cell r="C53" t="str">
            <v>Deferred SIT - Other</v>
          </cell>
          <cell r="E53">
            <v>463765</v>
          </cell>
          <cell r="F53">
            <v>-384030</v>
          </cell>
        </row>
      </sheetData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-2 M &amp; E"/>
      <sheetName val="P-4 Lobby"/>
      <sheetName val="P-4 Salaries"/>
      <sheetName val="P-4 Worksheets"/>
      <sheetName val="P-4 QUERY"/>
      <sheetName val="P-5 Club Seat"/>
      <sheetName val="T-1 Organization Costs"/>
      <sheetName val="T-4 NSP"/>
      <sheetName val="T-4 NSP MEMO"/>
      <sheetName val="T-8 Bonus"/>
      <sheetName val="T-8 Bonus (2)"/>
      <sheetName val="T-9 Post Ret"/>
      <sheetName val="T-22 Def Com"/>
      <sheetName val="T-22 Def Com (2)"/>
      <sheetName val="T-23 Dir Def"/>
      <sheetName val="T-23 Dir Def (2)"/>
      <sheetName val="29-Fixed Assets"/>
      <sheetName val="29-QUERY"/>
      <sheetName val="29-QUERY (2)"/>
      <sheetName val="29-TAX SUMMARY"/>
      <sheetName val="29-Property Summary"/>
      <sheetName val="29-Software Additions"/>
      <sheetName val="29-Amortization Exp"/>
      <sheetName val="29-Amortization Exp2"/>
      <sheetName val="29-Software Additions2"/>
      <sheetName val="29-Amortization Exp3"/>
      <sheetName val="29-Cost Alloc."/>
      <sheetName val="29-Amortization Exp4"/>
      <sheetName val="34 Software Amortization"/>
      <sheetName val="27-Leased Prop Depr"/>
      <sheetName val="19-Gain-Loss Fixed Assets"/>
      <sheetName val="FS - Balance Sheet OLD"/>
      <sheetName val="FS- Income Statement OLD"/>
      <sheetName val="P-ProvisionAGLR"/>
      <sheetName val="P-ProvisionGL44"/>
      <sheetName val="P-DeferredAGLR"/>
      <sheetName val="P-DeferredGL44"/>
      <sheetName val="Preparers Notes"/>
      <sheetName val="5-Char. Cont."/>
      <sheetName val="6-9 Summary"/>
    </sheetNames>
    <sheetDataSet>
      <sheetData sheetId="0" refreshError="1">
        <row r="3">
          <cell r="A3" t="str">
            <v>AGL Resources Inc.</v>
          </cell>
        </row>
        <row r="4">
          <cell r="A4" t="str">
            <v>Meals &amp; Entertainment Expense</v>
          </cell>
        </row>
        <row r="5">
          <cell r="A5" t="str">
            <v>For the fiscal year ended 9/30/01</v>
          </cell>
        </row>
        <row r="8">
          <cell r="E8" t="str">
            <v xml:space="preserve"> ref. </v>
          </cell>
          <cell r="G8" t="str">
            <v xml:space="preserve"> ref. </v>
          </cell>
        </row>
        <row r="9">
          <cell r="A9" t="str">
            <v>Meals &amp; Entertainment (Acct 670856)</v>
          </cell>
          <cell r="E9" t="str">
            <v>FS-2.2</v>
          </cell>
          <cell r="F9">
            <v>0</v>
          </cell>
        </row>
        <row r="10">
          <cell r="A10" t="str">
            <v>Less: Fully Deductible Amounts (Acct 555111)</v>
          </cell>
          <cell r="E10" t="str">
            <v>TR-17.3</v>
          </cell>
          <cell r="F10">
            <v>0</v>
          </cell>
        </row>
        <row r="11">
          <cell r="C11" t="str">
            <v>Total</v>
          </cell>
          <cell r="F11">
            <v>0</v>
          </cell>
        </row>
        <row r="12">
          <cell r="B12" t="str">
            <v>50% Reduction</v>
          </cell>
          <cell r="F12">
            <v>0.5</v>
          </cell>
        </row>
        <row r="13">
          <cell r="B13" t="str">
            <v>Disallowed M &amp; E Expense</v>
          </cell>
          <cell r="F13">
            <v>0</v>
          </cell>
          <cell r="G13" t="str">
            <v>TR-1</v>
          </cell>
        </row>
        <row r="16">
          <cell r="A16" t="str">
            <v>Meals &amp; Entertainment</v>
          </cell>
        </row>
        <row r="17">
          <cell r="A17" t="str">
            <v>Tax Deduction</v>
          </cell>
          <cell r="C17">
            <v>0</v>
          </cell>
        </row>
        <row r="18">
          <cell r="A18" t="str">
            <v>Book Deduction</v>
          </cell>
          <cell r="C18">
            <v>0</v>
          </cell>
        </row>
        <row r="19">
          <cell r="C19">
            <v>0</v>
          </cell>
          <cell r="D19" t="str">
            <v>Favorable/(Unfavorable) M-1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A1" t="str">
            <v>U:\HOME\CORPTAX\Income Tax\Inc. Tax FYE 12-31-2001\AGL Resources\[Tax Return 12_31_2001.xls]Notes - Notes to Next Year</v>
          </cell>
        </row>
        <row r="3">
          <cell r="A3" t="str">
            <v>AGL Corporate Tax Planning</v>
          </cell>
        </row>
        <row r="4">
          <cell r="A4" t="str">
            <v>FAS 109 Workpaper - Provision</v>
          </cell>
        </row>
        <row r="5">
          <cell r="A5" t="str">
            <v>For FYE</v>
          </cell>
          <cell r="C5" t="str">
            <v>09.30.2001</v>
          </cell>
        </row>
        <row r="6">
          <cell r="A6" t="str">
            <v>Period Ended</v>
          </cell>
          <cell r="C6" t="str">
            <v>09.30.2001</v>
          </cell>
        </row>
        <row r="8">
          <cell r="C8" t="str">
            <v>PY</v>
          </cell>
          <cell r="F8" t="str">
            <v>Current Period</v>
          </cell>
          <cell r="G8" t="str">
            <v>Current Period</v>
          </cell>
          <cell r="J8" t="str">
            <v>Deferred</v>
          </cell>
        </row>
        <row r="9">
          <cell r="A9" t="str">
            <v>Description</v>
          </cell>
          <cell r="C9" t="str">
            <v>Same Period</v>
          </cell>
          <cell r="F9" t="str">
            <v>Tax Expense</v>
          </cell>
          <cell r="G9" t="str">
            <v>Tax Payable</v>
          </cell>
          <cell r="J9" t="str">
            <v>Tax Payable</v>
          </cell>
        </row>
        <row r="11">
          <cell r="A11" t="str">
            <v>Book Income/(Loss) before Taxes</v>
          </cell>
          <cell r="F11">
            <v>0</v>
          </cell>
          <cell r="G11">
            <v>0</v>
          </cell>
          <cell r="H11" t="str">
            <v>(a)</v>
          </cell>
        </row>
        <row r="13">
          <cell r="A13" t="str">
            <v>Permanent Differences:</v>
          </cell>
        </row>
        <row r="14">
          <cell r="G14">
            <v>0</v>
          </cell>
        </row>
        <row r="15">
          <cell r="A15" t="str">
            <v>Total Permanent Difference</v>
          </cell>
          <cell r="C15">
            <v>0</v>
          </cell>
          <cell r="F15">
            <v>0</v>
          </cell>
          <cell r="G15">
            <v>0</v>
          </cell>
          <cell r="H15" t="str">
            <v>(b)</v>
          </cell>
        </row>
        <row r="17">
          <cell r="A17" t="str">
            <v>Temp. Diff. - Non-Property:</v>
          </cell>
        </row>
        <row r="18">
          <cell r="A18" t="str">
            <v>Start-Up Expenses</v>
          </cell>
          <cell r="G18">
            <v>0</v>
          </cell>
          <cell r="J18">
            <v>0</v>
          </cell>
        </row>
        <row r="19">
          <cell r="A19" t="str">
            <v>Organization Costs</v>
          </cell>
          <cell r="G19">
            <v>0</v>
          </cell>
          <cell r="J19">
            <v>0</v>
          </cell>
        </row>
        <row r="20">
          <cell r="A20" t="str">
            <v>Original Issue Discount</v>
          </cell>
          <cell r="G20">
            <v>-49368.856524822702</v>
          </cell>
          <cell r="J20">
            <v>49368.856524822702</v>
          </cell>
        </row>
        <row r="21">
          <cell r="A21" t="str">
            <v>Total Temp. Diff. - Non-Prop.</v>
          </cell>
          <cell r="C21">
            <v>0</v>
          </cell>
          <cell r="G21">
            <v>-49368.856524822702</v>
          </cell>
          <cell r="J21">
            <v>49368.856524822702</v>
          </cell>
          <cell r="K21" t="str">
            <v>(d)</v>
          </cell>
          <cell r="L21" t="str">
            <v>Effective Tax Rate Computed:</v>
          </cell>
          <cell r="N21" t="str">
            <v>Federal</v>
          </cell>
          <cell r="O21" t="str">
            <v>State</v>
          </cell>
          <cell r="P21" t="str">
            <v>Total</v>
          </cell>
        </row>
        <row r="23">
          <cell r="A23" t="str">
            <v>Temp. Diff. - Property:</v>
          </cell>
          <cell r="L23" t="str">
            <v>Current Tax Expense</v>
          </cell>
          <cell r="N23">
            <v>-17279.099783687943</v>
          </cell>
          <cell r="O23">
            <v>0</v>
          </cell>
        </row>
        <row r="24">
          <cell r="A24" t="str">
            <v>Property</v>
          </cell>
          <cell r="J24">
            <v>0</v>
          </cell>
          <cell r="L24" t="str">
            <v>Deferred Tax Expense</v>
          </cell>
          <cell r="N24">
            <v>17279.099783687943</v>
          </cell>
          <cell r="O24">
            <v>0</v>
          </cell>
        </row>
        <row r="25">
          <cell r="A25" t="str">
            <v>Total Temp. Diff. - Prop.</v>
          </cell>
          <cell r="C25">
            <v>0</v>
          </cell>
          <cell r="G25">
            <v>0</v>
          </cell>
          <cell r="J25">
            <v>0</v>
          </cell>
          <cell r="K25" t="str">
            <v>(d)</v>
          </cell>
        </row>
        <row r="26">
          <cell r="L26" t="str">
            <v>Total Tax Expense</v>
          </cell>
          <cell r="N26">
            <v>0</v>
          </cell>
          <cell r="O26">
            <v>0</v>
          </cell>
        </row>
        <row r="27">
          <cell r="A27" t="str">
            <v>Total Temporary Differences</v>
          </cell>
          <cell r="C27">
            <v>0</v>
          </cell>
          <cell r="G27">
            <v>-49368.856524822702</v>
          </cell>
          <cell r="H27" t="str">
            <v>(c)</v>
          </cell>
          <cell r="J27">
            <v>49368.856524822702</v>
          </cell>
          <cell r="K27" t="str">
            <v>Sum (d)'s</v>
          </cell>
          <cell r="L27" t="str">
            <v>divide by IBIT</v>
          </cell>
          <cell r="N27">
            <v>0</v>
          </cell>
          <cell r="O27">
            <v>0</v>
          </cell>
        </row>
        <row r="29">
          <cell r="A29" t="str">
            <v>Taxable Income</v>
          </cell>
          <cell r="C29">
            <v>0</v>
          </cell>
          <cell r="F29">
            <v>0</v>
          </cell>
          <cell r="G29">
            <v>-49368.856524822702</v>
          </cell>
          <cell r="H29" t="str">
            <v>(a) + (b) + (c)</v>
          </cell>
          <cell r="J29">
            <v>49368.856524822702</v>
          </cell>
          <cell r="L29" t="str">
            <v>Effective Tax Rate</v>
          </cell>
          <cell r="N29" t="e">
            <v>#DIV/0!</v>
          </cell>
          <cell r="O29" t="e">
            <v>#DIV/0!</v>
          </cell>
          <cell r="P29" t="e">
            <v>#DIV/0!</v>
          </cell>
        </row>
        <row r="30">
          <cell r="P30" t="str">
            <v>(D)</v>
          </cell>
        </row>
        <row r="31">
          <cell r="C31" t="str">
            <v>Statutory Rate</v>
          </cell>
        </row>
        <row r="32">
          <cell r="A32" t="str">
            <v>State Income Tax</v>
          </cell>
          <cell r="C32">
            <v>0</v>
          </cell>
          <cell r="F32">
            <v>0</v>
          </cell>
          <cell r="G32">
            <v>0</v>
          </cell>
          <cell r="H32" t="str">
            <v>(B1)</v>
          </cell>
          <cell r="J32">
            <v>0</v>
          </cell>
          <cell r="K32" t="str">
            <v>(b1b)</v>
          </cell>
        </row>
        <row r="33">
          <cell r="A33" t="str">
            <v>Federal Taxable Income</v>
          </cell>
          <cell r="F33">
            <v>0</v>
          </cell>
          <cell r="G33">
            <v>-49368.856524822702</v>
          </cell>
          <cell r="J33">
            <v>49368.856524822702</v>
          </cell>
        </row>
        <row r="34">
          <cell r="A34" t="str">
            <v>Federal Income Tax</v>
          </cell>
          <cell r="C34">
            <v>0.35</v>
          </cell>
          <cell r="F34">
            <v>0</v>
          </cell>
          <cell r="G34">
            <v>-17279.099783687943</v>
          </cell>
          <cell r="H34" t="str">
            <v>(A1)</v>
          </cell>
          <cell r="J34">
            <v>17279.099783687943</v>
          </cell>
          <cell r="K34" t="str">
            <v>(a1a)</v>
          </cell>
        </row>
        <row r="37">
          <cell r="L37" t="str">
            <v>Recommended</v>
          </cell>
        </row>
        <row r="38">
          <cell r="C38" t="str">
            <v>Current</v>
          </cell>
          <cell r="L38" t="str">
            <v>JE</v>
          </cell>
        </row>
        <row r="39">
          <cell r="C39" t="str">
            <v>Provision</v>
          </cell>
          <cell r="F39" t="str">
            <v>1st Quarter</v>
          </cell>
          <cell r="G39" t="str">
            <v>2nd Quarter</v>
          </cell>
          <cell r="J39" t="str">
            <v>3rd Quarter</v>
          </cell>
          <cell r="K39" t="str">
            <v>4th Quarter</v>
          </cell>
          <cell r="L39" t="str">
            <v>Dr (Cr)</v>
          </cell>
        </row>
        <row r="40">
          <cell r="A40" t="str">
            <v>Current FIT Expense (427200)</v>
          </cell>
          <cell r="C40">
            <v>-17279.099783687943</v>
          </cell>
          <cell r="D40" t="str">
            <v>(A1)</v>
          </cell>
          <cell r="F40">
            <v>95155</v>
          </cell>
          <cell r="G40">
            <v>197406</v>
          </cell>
          <cell r="J40">
            <v>11595837</v>
          </cell>
          <cell r="K40">
            <v>3455653</v>
          </cell>
          <cell r="L40">
            <v>-15361330.099783689</v>
          </cell>
          <cell r="M40" t="str">
            <v>(A)</v>
          </cell>
        </row>
        <row r="41">
          <cell r="A41" t="str">
            <v>Current SIT Expense (427400)</v>
          </cell>
          <cell r="C41">
            <v>0</v>
          </cell>
          <cell r="D41" t="str">
            <v>(B1)</v>
          </cell>
          <cell r="F41">
            <v>0</v>
          </cell>
          <cell r="G41">
            <v>0</v>
          </cell>
          <cell r="J41">
            <v>0</v>
          </cell>
          <cell r="K41">
            <v>0</v>
          </cell>
          <cell r="L41">
            <v>0</v>
          </cell>
          <cell r="M41" t="str">
            <v>(A)</v>
          </cell>
        </row>
        <row r="42">
          <cell r="A42" t="str">
            <v>Deferred FIT Expense (427510)</v>
          </cell>
          <cell r="C42">
            <v>17279.099783687943</v>
          </cell>
          <cell r="D42" t="str">
            <v>(a1a)</v>
          </cell>
          <cell r="F42">
            <v>-25322</v>
          </cell>
          <cell r="G42">
            <v>1333</v>
          </cell>
          <cell r="J42">
            <v>1333</v>
          </cell>
          <cell r="K42">
            <v>24172</v>
          </cell>
          <cell r="L42">
            <v>15763.099783687943</v>
          </cell>
          <cell r="M42" t="str">
            <v>(A)</v>
          </cell>
        </row>
        <row r="43">
          <cell r="A43" t="str">
            <v>Deferred SIT Expense (427530)</v>
          </cell>
          <cell r="C43">
            <v>0</v>
          </cell>
          <cell r="D43" t="str">
            <v>(b1b)</v>
          </cell>
          <cell r="F43">
            <v>0</v>
          </cell>
          <cell r="G43">
            <v>0</v>
          </cell>
          <cell r="J43">
            <v>0</v>
          </cell>
          <cell r="L43">
            <v>0</v>
          </cell>
          <cell r="M43" t="str">
            <v>(A)</v>
          </cell>
        </row>
        <row r="44">
          <cell r="A44" t="str">
            <v>FIT Payable (238100)</v>
          </cell>
          <cell r="C44">
            <v>17279.099783687943</v>
          </cell>
          <cell r="F44">
            <v>-95155</v>
          </cell>
          <cell r="G44">
            <v>-197406</v>
          </cell>
          <cell r="J44">
            <v>-11595837</v>
          </cell>
          <cell r="K44">
            <v>-3455653</v>
          </cell>
          <cell r="L44">
            <v>15361330.099783689</v>
          </cell>
        </row>
        <row r="45">
          <cell r="A45" t="str">
            <v>SIT Payable (238200)</v>
          </cell>
          <cell r="C45">
            <v>0</v>
          </cell>
          <cell r="F45">
            <v>0</v>
          </cell>
          <cell r="G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A46" t="str">
            <v>FIT Deferred Payable (279200)</v>
          </cell>
          <cell r="C46">
            <v>-17279.099783687943</v>
          </cell>
          <cell r="D46" t="str">
            <v>(a1a)</v>
          </cell>
          <cell r="F46">
            <v>25322</v>
          </cell>
          <cell r="G46">
            <v>-1333</v>
          </cell>
          <cell r="J46">
            <v>-1333</v>
          </cell>
          <cell r="K46">
            <v>-24172</v>
          </cell>
          <cell r="L46">
            <v>-15763.099783687943</v>
          </cell>
        </row>
        <row r="47">
          <cell r="A47" t="str">
            <v>SIT Deferred Payable (279250)</v>
          </cell>
          <cell r="C47">
            <v>0</v>
          </cell>
          <cell r="D47" t="str">
            <v>(b1b)</v>
          </cell>
          <cell r="F47">
            <v>0</v>
          </cell>
          <cell r="G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L48">
            <v>8.4037310443818569E-10</v>
          </cell>
        </row>
        <row r="50">
          <cell r="J50" t="str">
            <v>Current</v>
          </cell>
          <cell r="K50" t="str">
            <v>Amounts per</v>
          </cell>
        </row>
        <row r="51">
          <cell r="J51" t="str">
            <v>Provision</v>
          </cell>
          <cell r="K51" t="str">
            <v>GL Download</v>
          </cell>
          <cell r="L51" t="str">
            <v>Difference</v>
          </cell>
          <cell r="M51" t="str">
            <v>Adjustment</v>
          </cell>
        </row>
        <row r="52">
          <cell r="H52" t="str">
            <v>Cur FIT Expense (427200)</v>
          </cell>
          <cell r="J52">
            <v>-17279.099783687943</v>
          </cell>
          <cell r="K52">
            <v>15345561.140000001</v>
          </cell>
          <cell r="L52">
            <v>-15362840.239783689</v>
          </cell>
          <cell r="M52">
            <v>-1530</v>
          </cell>
        </row>
        <row r="53">
          <cell r="H53" t="str">
            <v>Cur SIT Expense (427400)</v>
          </cell>
          <cell r="J53">
            <v>0</v>
          </cell>
          <cell r="K53">
            <v>0</v>
          </cell>
          <cell r="L53">
            <v>0</v>
          </cell>
        </row>
        <row r="54">
          <cell r="A54" t="str">
            <v>JE Check:</v>
          </cell>
          <cell r="H54" t="str">
            <v>Def FIT Expense (427510)</v>
          </cell>
          <cell r="J54">
            <v>17279.099783687943</v>
          </cell>
          <cell r="K54">
            <v>6</v>
          </cell>
          <cell r="L54">
            <v>17273.099783687943</v>
          </cell>
          <cell r="M54">
            <v>1530</v>
          </cell>
        </row>
        <row r="55">
          <cell r="A55" t="str">
            <v>Current Month IBIT</v>
          </cell>
          <cell r="C55">
            <v>0</v>
          </cell>
          <cell r="H55" t="str">
            <v>Def SIT Expense (427530)</v>
          </cell>
          <cell r="J55">
            <v>0</v>
          </cell>
          <cell r="K55">
            <v>0</v>
          </cell>
          <cell r="L55">
            <v>0</v>
          </cell>
        </row>
        <row r="56">
          <cell r="A56" t="str">
            <v>Total Effective Tax Rate</v>
          </cell>
          <cell r="C56" t="e">
            <v>#DIV/0!</v>
          </cell>
          <cell r="D56" t="str">
            <v>(D)</v>
          </cell>
          <cell r="J56">
            <v>0</v>
          </cell>
          <cell r="K56">
            <v>15345567.140000001</v>
          </cell>
          <cell r="L56">
            <v>-15345567.140000001</v>
          </cell>
          <cell r="M56">
            <v>0</v>
          </cell>
        </row>
        <row r="57">
          <cell r="A57" t="str">
            <v>Adjustment Needed</v>
          </cell>
          <cell r="C57" t="e">
            <v>#DIV/0!</v>
          </cell>
        </row>
        <row r="58">
          <cell r="A58" t="str">
            <v>Adjustment Made per Above</v>
          </cell>
          <cell r="C58">
            <v>-15345567</v>
          </cell>
          <cell r="D58" t="str">
            <v>Sum of (A)</v>
          </cell>
        </row>
        <row r="59">
          <cell r="A59" t="str">
            <v>Difference</v>
          </cell>
          <cell r="C59" t="e">
            <v>#DIV/0!</v>
          </cell>
          <cell r="D59" t="str">
            <v>(B)</v>
          </cell>
        </row>
        <row r="61">
          <cell r="A61" t="str">
            <v>Total Eff Rate used to Compute Monthly JE</v>
          </cell>
          <cell r="C61">
            <v>0.35</v>
          </cell>
        </row>
        <row r="62">
          <cell r="A62" t="str">
            <v>Total Effective Tax Rate Above</v>
          </cell>
          <cell r="C62" t="e">
            <v>#DIV/0!</v>
          </cell>
          <cell r="D62" t="str">
            <v>(D)</v>
          </cell>
        </row>
        <row r="63">
          <cell r="A63" t="str">
            <v>Change in Rate Used thru cur mo</v>
          </cell>
          <cell r="C63" t="e">
            <v>#DIV/0!</v>
          </cell>
        </row>
        <row r="64">
          <cell r="A64" t="str">
            <v>Previous YTD IBIT</v>
          </cell>
          <cell r="C64">
            <v>0</v>
          </cell>
        </row>
        <row r="65">
          <cell r="A65" t="str">
            <v>Difference due to change in rate</v>
          </cell>
          <cell r="C65" t="e">
            <v>#DIV/0!</v>
          </cell>
          <cell r="D65" t="str">
            <v>(C)</v>
          </cell>
        </row>
        <row r="67">
          <cell r="A67" t="str">
            <v>Unexplained Difference</v>
          </cell>
          <cell r="C67" t="e">
            <v>#DIV/0!</v>
          </cell>
          <cell r="D67" t="str">
            <v>(B) - (C) - This amount should be zero.  There may be some rounding difference.</v>
          </cell>
        </row>
      </sheetData>
      <sheetData sheetId="35"/>
      <sheetData sheetId="36"/>
      <sheetData sheetId="37"/>
      <sheetData sheetId="38" refreshError="1">
        <row r="1">
          <cell r="B1" t="str">
            <v>AGL Resources Inc.</v>
          </cell>
        </row>
        <row r="2">
          <cell r="B2" t="str">
            <v>Analysis of Charitable Contributions</v>
          </cell>
        </row>
        <row r="3">
          <cell r="B3" t="str">
            <v>For the fiscal year ended 9/30/01</v>
          </cell>
        </row>
        <row r="5">
          <cell r="B5" t="str">
            <v>U:\HOME\CORPTAX\Income Tax\Inc. Tax FYE 12-31-2001\AGL Resources\[Tax Return 12_31_2001.xls]Notes - Notes to Next Year</v>
          </cell>
        </row>
        <row r="7">
          <cell r="B7" t="str">
            <v>Charitable Contributions:</v>
          </cell>
        </row>
        <row r="8">
          <cell r="B8" t="str">
            <v xml:space="preserve">During fiscal 1998,  there were charitable contributions of vehicles, equipment &amp; office furniture.  </v>
          </cell>
        </row>
        <row r="9">
          <cell r="B9" t="str">
            <v xml:space="preserve">Journal entries were made to record the donations as charitable contributions (acct. 449-100) at their   </v>
          </cell>
        </row>
        <row r="10">
          <cell r="B10" t="str">
            <v xml:space="preserve">fair market value.  For tax purposes, the charitable contribution deduction for business property is  </v>
          </cell>
        </row>
        <row r="11">
          <cell r="B11" t="str">
            <v xml:space="preserve">limited to the property's adjusted basis (IRC Sctn 170(e)(1)). This deduction will be picked up as a </v>
          </cell>
        </row>
        <row r="12">
          <cell r="B12" t="str">
            <v xml:space="preserve">retirement and treated as such on the 4797.  Therefore, the amount debited to 449-100 needs to be </v>
          </cell>
        </row>
        <row r="13">
          <cell r="B13" t="str">
            <v xml:space="preserve">reversed.  Technically, the amount should be taken as a charitable contribution , adjusted for tax  </v>
          </cell>
        </row>
        <row r="14">
          <cell r="B14" t="str">
            <v>purposes.  However, it would be too difficult to isolate the retirement of the donated property from total</v>
          </cell>
        </row>
        <row r="15">
          <cell r="B15" t="str">
            <v xml:space="preserve">property retirements, therefore, we are taking the 'donation' through the 4797 and reversing out the  </v>
          </cell>
        </row>
        <row r="16">
          <cell r="B16" t="str">
            <v xml:space="preserve">book donation.  Also note that AGLR's total contributions of  are significantly below the 10% </v>
          </cell>
        </row>
        <row r="17">
          <cell r="B17" t="str">
            <v>limitation thereby nullifying any concerns that the reclass was done to circumvent the limitation.</v>
          </cell>
        </row>
        <row r="19">
          <cell r="F19" t="str">
            <v xml:space="preserve"> ref. </v>
          </cell>
          <cell r="I19" t="str">
            <v xml:space="preserve"> ref. </v>
          </cell>
        </row>
        <row r="20">
          <cell r="B20" t="str">
            <v>Total Charitable Contributions (acct. 449-100)</v>
          </cell>
          <cell r="F20" t="str">
            <v>FS-2.2</v>
          </cell>
          <cell r="H20">
            <v>92802</v>
          </cell>
        </row>
        <row r="22">
          <cell r="B22" t="str">
            <v>All  donations are cash (voucher distribution)</v>
          </cell>
        </row>
        <row r="24">
          <cell r="H24">
            <v>0</v>
          </cell>
        </row>
        <row r="26">
          <cell r="B26" t="str">
            <v>Less:  Tax reclass to Salaries expense</v>
          </cell>
          <cell r="H26">
            <v>0</v>
          </cell>
        </row>
        <row r="28">
          <cell r="C28" t="str">
            <v>Total Charitable Contributions</v>
          </cell>
          <cell r="H28">
            <v>92802</v>
          </cell>
        </row>
        <row r="29">
          <cell r="D29" t="str">
            <v>Limited by income</v>
          </cell>
          <cell r="H29">
            <v>-92802</v>
          </cell>
          <cell r="I29" t="str">
            <v>-Favorable/(Unfavorable) M-1</v>
          </cell>
        </row>
        <row r="30">
          <cell r="D30" t="str">
            <v>Deducted</v>
          </cell>
          <cell r="H30">
            <v>0</v>
          </cell>
          <cell r="I30" t="str">
            <v>TR-1.1</v>
          </cell>
        </row>
        <row r="31">
          <cell r="B31" t="str">
            <v>Salvage (Sales Price):</v>
          </cell>
        </row>
        <row r="32">
          <cell r="B32" t="str">
            <v xml:space="preserve">For book purposes the JE debits donations and credits the depreciation reserve (Salvage) for the </v>
          </cell>
        </row>
        <row r="33">
          <cell r="B33" t="str">
            <v xml:space="preserve">FMV of the property.  For tax purposes, this amount is not truly salvage, therefore, we need to reduce </v>
          </cell>
        </row>
        <row r="34">
          <cell r="B34" t="str">
            <v xml:space="preserve">the amount of salvage used for the 4797 by these amounts.  </v>
          </cell>
        </row>
        <row r="36">
          <cell r="B36" t="str">
            <v>Adjustment to Salvage:</v>
          </cell>
        </row>
        <row r="40">
          <cell r="D40">
            <v>0</v>
          </cell>
        </row>
        <row r="42">
          <cell r="B42" t="str">
            <v>Charitable contributions limited by income on the separate company return, but will be allowed on the</v>
          </cell>
        </row>
        <row r="43">
          <cell r="B43" t="str">
            <v>consolidated return to offset the income of other companies.</v>
          </cell>
        </row>
        <row r="46">
          <cell r="C46" t="str">
            <v>FAS 109:</v>
          </cell>
        </row>
      </sheetData>
      <sheetData sheetId="3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-03 INT DETAIL "/>
      <sheetName val="01-03 FYTD   (New)"/>
      <sheetName val="01-03 Mthly DISC&amp;EXP DETAIL    "/>
      <sheetName val="Jan - Dec 2003 DISC&amp;EXP DETAIL "/>
      <sheetName val="STOP YEAR 2002 FILES "/>
      <sheetName val="YEAR 2002 FILES"/>
      <sheetName val="12-02 FYTD  "/>
      <sheetName val="12-02 INT DETAIL "/>
      <sheetName val="12-02 DISC&amp;EXP DETAIL"/>
      <sheetName val="12-02 DISC&amp;EXP DETAIL (D&amp;T)"/>
      <sheetName val="12-02 INT DETAIL (D&amp;T) (2)"/>
      <sheetName val="12-02 FYTD (D&amp;T)"/>
      <sheetName val="12-02 INT DETAIL (D&amp;T)"/>
      <sheetName val="12-02 FYTD (New) (3)"/>
      <sheetName val="12-02 FYTD (New) (2)"/>
      <sheetName val="11-02 INT DETAIL (3)"/>
      <sheetName val="12-02 DISC&amp;EXP DETAIL (New)"/>
      <sheetName val="11-02 DISC&amp;EXP DETAIL (2)"/>
      <sheetName val="12-02 Sheet 215-300 239-300"/>
      <sheetName val="12-02 220-000 &amp; 215-300"/>
      <sheetName val="12-02 FYTD (New)"/>
      <sheetName val="11-02 DISC&amp;EXP DETAIL NEW"/>
      <sheetName val="12-02 QUERY 84"/>
      <sheetName val="11-02 INT DETAIL (2)"/>
      <sheetName val="12-02 FYTD"/>
      <sheetName val="08-02 QUERY 84"/>
      <sheetName val="Jan-Dec 02 DISC&amp;EXP DETAIL "/>
      <sheetName val="11-02 INT DETAIL"/>
      <sheetName val="Jan-Dec 2002 INT DETAIL"/>
      <sheetName val="Daily balan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of Contents"/>
      <sheetName val="FS-2  IS"/>
      <sheetName val="FS-1  BS"/>
      <sheetName val="TR-1 Return to Provision recon"/>
      <sheetName val="TR-2 Provision"/>
      <sheetName val="TR -3  FAS 109"/>
      <sheetName val="stub-Deferred"/>
      <sheetName val="9.30.01 deffered"/>
      <sheetName val="P-1 Taxes"/>
      <sheetName val="P-2 M&amp;E Expense"/>
      <sheetName val="P-3  Club Dues "/>
      <sheetName val="P-4 Lobbying"/>
      <sheetName val="P-6 Fines &amp; Penalties"/>
      <sheetName val="P-13 CNG vehicle"/>
      <sheetName val="T-2 Accrued Severance"/>
      <sheetName val="T-2a 2.5 payments"/>
      <sheetName val="T-3 Partnership Income"/>
      <sheetName val="TR-4 NSP1"/>
      <sheetName val="T- 5 Bad Debts Reserve"/>
      <sheetName val="T-6 Res Stock"/>
      <sheetName val="2001 W-2"/>
      <sheetName val="T-7 Pension"/>
      <sheetName val="T-8 Accrued Bonuses"/>
      <sheetName val="T-8.1 QUERY"/>
      <sheetName val="T- 10 Accrued Relocation Liab."/>
      <sheetName val="T-10.1 relo query"/>
      <sheetName val="T-12 Retiree Medical Benefits"/>
      <sheetName val="T-12.1 VNGC_PAYGO_stub2001"/>
      <sheetName val="T-12  PAYGO_9.30.01"/>
      <sheetName val="T-13 Other Work-in-Progress"/>
      <sheetName val="T-14 Property Tax"/>
      <sheetName val="Property Tax Pmts.-Sept."/>
      <sheetName val="Property Tax Pmts.-Dec."/>
      <sheetName val="Property Tax Pmts.-Mar."/>
      <sheetName val="T-16 Misc. Accrued Liab."/>
      <sheetName val="QUERY-2.5 Vacation"/>
      <sheetName val="T-25 Over Under PGA"/>
      <sheetName val="PGA write Up"/>
      <sheetName val="T-29  Int Acc Cust. Deposits"/>
      <sheetName val="T-36 Other Deferred Debits"/>
      <sheetName val="T-40 Def Interest Refund Exp."/>
      <sheetName val="T-41 Other Postretire Benefits"/>
      <sheetName val="T-43 AR-Unbilled Revenue"/>
      <sheetName val="T-55 Donations"/>
      <sheetName val="A-1 Tax Depreciation"/>
      <sheetName val="A-2 AMT Depreciation"/>
      <sheetName val="A-3 ACE Depreciation"/>
      <sheetName val="A-4 Non Comforming State"/>
      <sheetName val="A-5 Adjusted Gain Loss"/>
      <sheetName val="A-9 Amortization - Goodwill"/>
      <sheetName val="A-10  Amort. Software"/>
      <sheetName val="A-11 CIAC"/>
      <sheetName val="A-12 Engineering"/>
      <sheetName val="Download"/>
    </sheetNames>
    <sheetDataSet>
      <sheetData sheetId="0"/>
      <sheetData sheetId="1"/>
      <sheetData sheetId="2" refreshError="1">
        <row r="12">
          <cell r="B12" t="str">
            <v>400011</v>
          </cell>
          <cell r="C12" t="str">
            <v>Resid. Non-Jurisdictional Sale</v>
          </cell>
          <cell r="E12">
            <v>13030.33</v>
          </cell>
          <cell r="F12">
            <v>28793.42</v>
          </cell>
        </row>
        <row r="13">
          <cell r="B13" t="str">
            <v>400100</v>
          </cell>
          <cell r="C13" t="str">
            <v>Residential Sales</v>
          </cell>
          <cell r="E13">
            <v>13243084.470000001</v>
          </cell>
          <cell r="F13">
            <v>29037755.16</v>
          </cell>
        </row>
        <row r="14">
          <cell r="B14" t="str">
            <v>400101</v>
          </cell>
          <cell r="C14" t="str">
            <v>Residential Gas Sales Unbilled</v>
          </cell>
          <cell r="E14">
            <v>4219000</v>
          </cell>
          <cell r="F14">
            <v>8589000</v>
          </cell>
        </row>
        <row r="15">
          <cell r="B15" t="str">
            <v>400200</v>
          </cell>
          <cell r="C15" t="str">
            <v>Small Commercial</v>
          </cell>
          <cell r="E15">
            <v>4493538.29</v>
          </cell>
          <cell r="F15">
            <v>10508330.26</v>
          </cell>
        </row>
        <row r="16">
          <cell r="B16" t="str">
            <v>400201</v>
          </cell>
          <cell r="C16" t="str">
            <v>Small Commercial-Unbilled</v>
          </cell>
          <cell r="E16">
            <v>1523842</v>
          </cell>
          <cell r="F16">
            <v>2430779</v>
          </cell>
        </row>
        <row r="17">
          <cell r="B17" t="str">
            <v>400210</v>
          </cell>
          <cell r="C17" t="str">
            <v>Commercial Billed Nonjurisdict</v>
          </cell>
          <cell r="E17">
            <v>1683729.58</v>
          </cell>
          <cell r="F17">
            <v>3715086.98</v>
          </cell>
        </row>
        <row r="18">
          <cell r="B18" t="str">
            <v>400300</v>
          </cell>
          <cell r="C18" t="str">
            <v>Large Commercial</v>
          </cell>
          <cell r="E18">
            <v>56735.26</v>
          </cell>
          <cell r="F18">
            <v>181874.09</v>
          </cell>
        </row>
        <row r="19">
          <cell r="B19" t="str">
            <v>400301</v>
          </cell>
          <cell r="C19" t="str">
            <v>Comm Unbilled Nonjurisdictiona</v>
          </cell>
          <cell r="E19">
            <v>593158</v>
          </cell>
          <cell r="F19">
            <v>1070221</v>
          </cell>
        </row>
        <row r="20">
          <cell r="B20" t="str">
            <v>400310</v>
          </cell>
          <cell r="C20" t="str">
            <v>Commercial Interruptible Nonju</v>
          </cell>
          <cell r="E20">
            <v>195267.01</v>
          </cell>
          <cell r="F20">
            <v>497698.82</v>
          </cell>
        </row>
        <row r="21">
          <cell r="B21" t="str">
            <v>400400</v>
          </cell>
          <cell r="C21" t="str">
            <v>Small Industrial</v>
          </cell>
          <cell r="E21">
            <v>77758.720000000001</v>
          </cell>
          <cell r="F21">
            <v>262602.09999999998</v>
          </cell>
        </row>
        <row r="22">
          <cell r="B22" t="str">
            <v>400401</v>
          </cell>
          <cell r="C22" t="str">
            <v>Small Industrial-Unbilled</v>
          </cell>
          <cell r="E22">
            <v>19000</v>
          </cell>
          <cell r="F22">
            <v>28000</v>
          </cell>
        </row>
        <row r="23">
          <cell r="B23" t="str">
            <v>400505</v>
          </cell>
          <cell r="C23" t="str">
            <v>Revenues-Interruptible</v>
          </cell>
          <cell r="E23">
            <v>146417.44</v>
          </cell>
          <cell r="F23">
            <v>256403.85</v>
          </cell>
        </row>
        <row r="24">
          <cell r="B24" t="str">
            <v>404100</v>
          </cell>
          <cell r="C24" t="str">
            <v>NGV Sales Base</v>
          </cell>
          <cell r="E24">
            <v>5564.39</v>
          </cell>
          <cell r="F24">
            <v>14831.1</v>
          </cell>
        </row>
        <row r="25">
          <cell r="B25" t="str">
            <v>404101</v>
          </cell>
          <cell r="C25" t="str">
            <v>NGV-Non-Jurisdictional Sales</v>
          </cell>
          <cell r="E25">
            <v>7921.78</v>
          </cell>
          <cell r="F25">
            <v>24519.77</v>
          </cell>
        </row>
        <row r="26">
          <cell r="B26" t="str">
            <v>407050</v>
          </cell>
          <cell r="C26" t="str">
            <v>Late Payment Fees</v>
          </cell>
          <cell r="E26">
            <v>49096.77</v>
          </cell>
          <cell r="F26">
            <v>109220.5</v>
          </cell>
        </row>
        <row r="27">
          <cell r="B27" t="str">
            <v>407090</v>
          </cell>
          <cell r="C27" t="str">
            <v>Returned Check -Marketer</v>
          </cell>
          <cell r="E27">
            <v>1704</v>
          </cell>
          <cell r="F27">
            <v>4648</v>
          </cell>
        </row>
        <row r="28">
          <cell r="B28" t="str">
            <v>407101</v>
          </cell>
          <cell r="C28" t="str">
            <v>Seasonal Reconnect Change</v>
          </cell>
          <cell r="E28">
            <v>4350</v>
          </cell>
          <cell r="F28">
            <v>27787.5</v>
          </cell>
        </row>
        <row r="29">
          <cell r="B29" t="str">
            <v>407104</v>
          </cell>
          <cell r="C29" t="str">
            <v>Establish Service- SONP</v>
          </cell>
          <cell r="E29">
            <v>87570</v>
          </cell>
          <cell r="F29">
            <v>262316.25</v>
          </cell>
        </row>
        <row r="30">
          <cell r="B30" t="str">
            <v>407120</v>
          </cell>
          <cell r="C30" t="str">
            <v>Reg Servicework-Revenue</v>
          </cell>
          <cell r="E30">
            <v>1491</v>
          </cell>
          <cell r="F30">
            <v>11739</v>
          </cell>
        </row>
        <row r="31">
          <cell r="B31" t="str">
            <v>407130</v>
          </cell>
          <cell r="C31" t="str">
            <v>Oth Gas Rev PT1 Contr Exp Reim</v>
          </cell>
          <cell r="E31">
            <v>46028.24</v>
          </cell>
          <cell r="F31">
            <v>135034.07999999999</v>
          </cell>
        </row>
        <row r="32">
          <cell r="B32" t="str">
            <v>407160</v>
          </cell>
          <cell r="C32" t="str">
            <v>Transportation Revenue</v>
          </cell>
          <cell r="E32">
            <v>273211.23</v>
          </cell>
          <cell r="F32">
            <v>865047.13</v>
          </cell>
        </row>
        <row r="33">
          <cell r="B33" t="str">
            <v>407176</v>
          </cell>
          <cell r="C33" t="str">
            <v>TranspSales Non-Jurisdictional</v>
          </cell>
          <cell r="E33">
            <v>139093.07</v>
          </cell>
          <cell r="F33">
            <v>351624.97</v>
          </cell>
        </row>
        <row r="34">
          <cell r="B34" t="str">
            <v>407500</v>
          </cell>
          <cell r="C34" t="str">
            <v>Miscellaneous Operating Revenu</v>
          </cell>
          <cell r="E34">
            <v>-6034.94</v>
          </cell>
          <cell r="F34">
            <v>-3586.84</v>
          </cell>
        </row>
        <row r="35">
          <cell r="B35" t="str">
            <v>407501</v>
          </cell>
          <cell r="C35" t="str">
            <v>Capacity Chg Joint Use Pipelin</v>
          </cell>
          <cell r="E35">
            <v>324583</v>
          </cell>
          <cell r="F35">
            <v>978232.5</v>
          </cell>
        </row>
        <row r="36">
          <cell r="B36" t="str">
            <v>430101</v>
          </cell>
          <cell r="C36" t="str">
            <v>Professional Service Expenses</v>
          </cell>
          <cell r="E36">
            <v>-210.32</v>
          </cell>
          <cell r="F36">
            <v>-429.88</v>
          </cell>
        </row>
        <row r="37">
          <cell r="B37" t="str">
            <v>430201</v>
          </cell>
          <cell r="C37" t="str">
            <v>Field Service Expenses</v>
          </cell>
          <cell r="E37">
            <v>-1309.96</v>
          </cell>
          <cell r="F37">
            <v>-2508.7600000000002</v>
          </cell>
        </row>
        <row r="38">
          <cell r="B38" t="str">
            <v>430300</v>
          </cell>
          <cell r="C38" t="str">
            <v>Misc. Service Revenue</v>
          </cell>
          <cell r="E38">
            <v>13840.92</v>
          </cell>
          <cell r="F38">
            <v>84450.37</v>
          </cell>
        </row>
        <row r="39">
          <cell r="B39" t="str">
            <v>430301</v>
          </cell>
          <cell r="C39" t="str">
            <v>Misc. Service Expenses</v>
          </cell>
          <cell r="E39">
            <v>0</v>
          </cell>
          <cell r="F39">
            <v>-100.83</v>
          </cell>
        </row>
        <row r="40">
          <cell r="B40" t="str">
            <v>450100</v>
          </cell>
          <cell r="C40" t="str">
            <v>Damage Billing - Mains</v>
          </cell>
          <cell r="E40">
            <v>24094.27</v>
          </cell>
          <cell r="F40">
            <v>62392.43</v>
          </cell>
        </row>
        <row r="41">
          <cell r="B41" t="str">
            <v>450200</v>
          </cell>
          <cell r="C41" t="str">
            <v>Damage Billing - Services</v>
          </cell>
          <cell r="E41">
            <v>6206</v>
          </cell>
          <cell r="F41">
            <v>41569.08</v>
          </cell>
        </row>
        <row r="42">
          <cell r="B42" t="str">
            <v>450300</v>
          </cell>
          <cell r="C42" t="str">
            <v>Damage Billing - Reroutes</v>
          </cell>
          <cell r="E42">
            <v>3984</v>
          </cell>
          <cell r="F42">
            <v>42084.7</v>
          </cell>
        </row>
        <row r="43">
          <cell r="C43" t="str">
            <v>Operating Revenues</v>
          </cell>
          <cell r="E43">
            <v>27245744.550000004</v>
          </cell>
          <cell r="F43">
            <v>59615415.75</v>
          </cell>
        </row>
        <row r="45">
          <cell r="B45" t="str">
            <v>610005</v>
          </cell>
          <cell r="C45" t="str">
            <v>Propane Costs</v>
          </cell>
          <cell r="E45">
            <v>-22775.81</v>
          </cell>
          <cell r="F45">
            <v>-6214.26</v>
          </cell>
        </row>
        <row r="46">
          <cell r="B46" t="str">
            <v>610410</v>
          </cell>
          <cell r="C46" t="str">
            <v>Natural Gas Transmission Line</v>
          </cell>
          <cell r="E46">
            <v>3968607.84</v>
          </cell>
          <cell r="F46">
            <v>11879420.07</v>
          </cell>
        </row>
        <row r="47">
          <cell r="B47" t="str">
            <v>610411</v>
          </cell>
          <cell r="C47" t="str">
            <v>NG Trans Line Nonaff Capacity</v>
          </cell>
          <cell r="E47">
            <v>1060435.78</v>
          </cell>
          <cell r="F47">
            <v>3039031</v>
          </cell>
        </row>
        <row r="48">
          <cell r="B48" t="str">
            <v>610412</v>
          </cell>
          <cell r="C48" t="str">
            <v>NGTrans Line Pur Nonaff Demand</v>
          </cell>
          <cell r="E48">
            <v>1957529.26</v>
          </cell>
          <cell r="F48">
            <v>5186019.09</v>
          </cell>
        </row>
        <row r="49">
          <cell r="B49" t="str">
            <v>610420</v>
          </cell>
          <cell r="C49" t="str">
            <v>Nat Gas City Gate Purchases</v>
          </cell>
          <cell r="E49">
            <v>-85058</v>
          </cell>
          <cell r="F49">
            <v>-13344.88</v>
          </cell>
        </row>
        <row r="50">
          <cell r="B50" t="str">
            <v>610440</v>
          </cell>
          <cell r="C50" t="str">
            <v>Unrec Purch Gas Cost Adj</v>
          </cell>
          <cell r="E50">
            <v>8969114</v>
          </cell>
          <cell r="F50">
            <v>12916330</v>
          </cell>
        </row>
        <row r="51">
          <cell r="C51" t="str">
            <v>Cost of Sales</v>
          </cell>
          <cell r="E51">
            <v>15847853.07</v>
          </cell>
          <cell r="F51">
            <v>33001241.02</v>
          </cell>
        </row>
        <row r="53">
          <cell r="C53" t="str">
            <v>Operating Margin</v>
          </cell>
          <cell r="E53">
            <v>11397891.480000004</v>
          </cell>
          <cell r="F53">
            <v>26614174.73</v>
          </cell>
        </row>
        <row r="55">
          <cell r="B55" t="str">
            <v>600002</v>
          </cell>
          <cell r="C55" t="str">
            <v>Pay - LNG Operation and Labor</v>
          </cell>
          <cell r="E55">
            <v>0</v>
          </cell>
          <cell r="F55">
            <v>344.25</v>
          </cell>
        </row>
        <row r="56">
          <cell r="B56" t="str">
            <v>600011</v>
          </cell>
          <cell r="C56" t="str">
            <v>Pay-LNG Maint. of Other Equip</v>
          </cell>
          <cell r="E56">
            <v>2909.02</v>
          </cell>
          <cell r="F56">
            <v>6338.27</v>
          </cell>
        </row>
        <row r="57">
          <cell r="B57" t="str">
            <v>600020</v>
          </cell>
          <cell r="C57" t="str">
            <v>Pay-Distribution Superv/Eng</v>
          </cell>
          <cell r="E57">
            <v>42063.99</v>
          </cell>
          <cell r="F57">
            <v>137753.04</v>
          </cell>
        </row>
        <row r="58">
          <cell r="B58" t="str">
            <v>600022</v>
          </cell>
          <cell r="C58" t="str">
            <v>Pay-Distribution Load Dispatch</v>
          </cell>
          <cell r="E58">
            <v>1794.58</v>
          </cell>
          <cell r="F58">
            <v>4321.59</v>
          </cell>
        </row>
        <row r="59">
          <cell r="B59" t="str">
            <v>600023</v>
          </cell>
          <cell r="C59" t="str">
            <v>Pay-Perform Annual Survey</v>
          </cell>
          <cell r="E59">
            <v>43.03</v>
          </cell>
          <cell r="F59">
            <v>326.52999999999997</v>
          </cell>
        </row>
        <row r="60">
          <cell r="B60" t="str">
            <v>600024</v>
          </cell>
          <cell r="C60" t="str">
            <v>Pay-Perform 3-Year Survey</v>
          </cell>
          <cell r="E60">
            <v>3299.96</v>
          </cell>
          <cell r="F60">
            <v>21091.86</v>
          </cell>
        </row>
        <row r="61">
          <cell r="B61" t="str">
            <v>600025</v>
          </cell>
          <cell r="C61" t="str">
            <v>Pay-Perform 5-Year Survey</v>
          </cell>
          <cell r="E61">
            <v>739.13</v>
          </cell>
          <cell r="F61">
            <v>7799.88</v>
          </cell>
        </row>
        <row r="62">
          <cell r="B62" t="str">
            <v>600029</v>
          </cell>
          <cell r="C62" t="str">
            <v>Pay-Perform Leak Survey-Other</v>
          </cell>
          <cell r="E62">
            <v>-50.47</v>
          </cell>
          <cell r="F62">
            <v>85.81</v>
          </cell>
        </row>
        <row r="63">
          <cell r="B63" t="str">
            <v>600030</v>
          </cell>
          <cell r="C63" t="str">
            <v>Pay - Inspect Cathodic Prot.Sy</v>
          </cell>
          <cell r="E63">
            <v>10569.64</v>
          </cell>
          <cell r="F63">
            <v>42641.66</v>
          </cell>
        </row>
        <row r="64">
          <cell r="B64" t="str">
            <v>600031</v>
          </cell>
          <cell r="C64" t="str">
            <v>Pay - Locate Mains and Service</v>
          </cell>
          <cell r="E64">
            <v>5566.95</v>
          </cell>
          <cell r="F64">
            <v>17144.689999999999</v>
          </cell>
        </row>
        <row r="65">
          <cell r="B65" t="str">
            <v>600032</v>
          </cell>
          <cell r="C65" t="str">
            <v>Pay-Right-of-Way Upkeep</v>
          </cell>
          <cell r="E65">
            <v>-940.06</v>
          </cell>
          <cell r="F65">
            <v>5482.9</v>
          </cell>
        </row>
        <row r="66">
          <cell r="B66" t="str">
            <v>600033</v>
          </cell>
          <cell r="C66" t="str">
            <v>Pay - Relocate Service</v>
          </cell>
          <cell r="E66">
            <v>5506.73</v>
          </cell>
          <cell r="F66">
            <v>19945.509999999998</v>
          </cell>
        </row>
        <row r="67">
          <cell r="B67" t="str">
            <v>600034</v>
          </cell>
          <cell r="C67" t="str">
            <v>Pay - Perform Em. Valve Insp.</v>
          </cell>
          <cell r="E67">
            <v>68.77</v>
          </cell>
          <cell r="F67">
            <v>749.64</v>
          </cell>
        </row>
        <row r="68">
          <cell r="B68" t="str">
            <v>600035</v>
          </cell>
          <cell r="C68" t="str">
            <v>Pay-Serv.StandBy\Beeper Time</v>
          </cell>
          <cell r="E68">
            <v>50299.64</v>
          </cell>
          <cell r="F68">
            <v>126922.84</v>
          </cell>
        </row>
        <row r="69">
          <cell r="B69" t="str">
            <v>600036</v>
          </cell>
          <cell r="C69" t="str">
            <v>Pay-Ser.Ctr.-Dist.-SdByBprTime</v>
          </cell>
          <cell r="E69">
            <v>10410.85</v>
          </cell>
          <cell r="F69">
            <v>37715.24</v>
          </cell>
        </row>
        <row r="70">
          <cell r="B70" t="str">
            <v>600037</v>
          </cell>
          <cell r="C70" t="str">
            <v>Pay - Investigate Leaks Dist.</v>
          </cell>
          <cell r="E70">
            <v>-14.18</v>
          </cell>
          <cell r="F70">
            <v>177.55</v>
          </cell>
        </row>
        <row r="71">
          <cell r="B71" t="str">
            <v>600038</v>
          </cell>
          <cell r="C71" t="str">
            <v>Pay - Regulator Stat. Inspect.</v>
          </cell>
          <cell r="E71">
            <v>209.75</v>
          </cell>
          <cell r="F71">
            <v>6167.09</v>
          </cell>
        </row>
        <row r="72">
          <cell r="B72" t="str">
            <v>600040</v>
          </cell>
          <cell r="C72" t="str">
            <v>Pay - Inspect and Operate STAR</v>
          </cell>
          <cell r="E72">
            <v>0</v>
          </cell>
          <cell r="F72">
            <v>980.64</v>
          </cell>
        </row>
        <row r="73">
          <cell r="B73" t="str">
            <v>600042</v>
          </cell>
          <cell r="C73" t="str">
            <v>Pay - Single Reads</v>
          </cell>
          <cell r="E73">
            <v>11274.9</v>
          </cell>
          <cell r="F73">
            <v>52706.99</v>
          </cell>
        </row>
        <row r="74">
          <cell r="B74" t="str">
            <v>600043</v>
          </cell>
          <cell r="C74" t="str">
            <v>Pay - Turn-off Service</v>
          </cell>
          <cell r="E74">
            <v>10486.76</v>
          </cell>
          <cell r="F74">
            <v>41191.97</v>
          </cell>
        </row>
        <row r="75">
          <cell r="B75" t="str">
            <v>600044</v>
          </cell>
          <cell r="C75" t="str">
            <v>Pay - Activate Meter</v>
          </cell>
          <cell r="E75">
            <v>47387.42</v>
          </cell>
          <cell r="F75">
            <v>208771.20000000001</v>
          </cell>
        </row>
        <row r="76">
          <cell r="B76" t="str">
            <v>600045</v>
          </cell>
          <cell r="C76" t="str">
            <v>Pay - Investigate Leaks</v>
          </cell>
          <cell r="E76">
            <v>20513.38</v>
          </cell>
          <cell r="F76">
            <v>60682.27</v>
          </cell>
        </row>
        <row r="77">
          <cell r="B77" t="str">
            <v>600046</v>
          </cell>
          <cell r="C77" t="str">
            <v>Pay-PT Meter Change</v>
          </cell>
          <cell r="E77">
            <v>6679.06</v>
          </cell>
          <cell r="F77">
            <v>9847.26</v>
          </cell>
        </row>
        <row r="78">
          <cell r="B78" t="str">
            <v>600047</v>
          </cell>
          <cell r="C78" t="str">
            <v>Pay- No Gas AGLC Work</v>
          </cell>
          <cell r="E78">
            <v>650.9</v>
          </cell>
          <cell r="F78">
            <v>650.9</v>
          </cell>
        </row>
        <row r="79">
          <cell r="B79" t="str">
            <v>600048</v>
          </cell>
          <cell r="C79" t="str">
            <v>Pay - Mapping Services</v>
          </cell>
          <cell r="E79">
            <v>1683.35</v>
          </cell>
          <cell r="F79">
            <v>22949.29</v>
          </cell>
        </row>
        <row r="80">
          <cell r="B80" t="str">
            <v>600049</v>
          </cell>
          <cell r="C80" t="str">
            <v>Pay - Serv. Wk. Order not Comp</v>
          </cell>
          <cell r="E80">
            <v>8745.89</v>
          </cell>
          <cell r="F80">
            <v>28043.86</v>
          </cell>
        </row>
        <row r="81">
          <cell r="B81" t="str">
            <v>600051</v>
          </cell>
          <cell r="C81" t="str">
            <v>Pay-Investigate- Other Service</v>
          </cell>
          <cell r="E81">
            <v>32773.57</v>
          </cell>
          <cell r="F81">
            <v>62391.39</v>
          </cell>
        </row>
        <row r="82">
          <cell r="B82" t="str">
            <v>600060</v>
          </cell>
          <cell r="C82" t="str">
            <v>Pay-Maint. Super/Eng.-Distr.</v>
          </cell>
          <cell r="E82">
            <v>-78.72</v>
          </cell>
          <cell r="F82">
            <v>866.83</v>
          </cell>
        </row>
        <row r="83">
          <cell r="B83" t="str">
            <v>600061</v>
          </cell>
          <cell r="C83" t="str">
            <v>Pay-Repair and Maint. Mains</v>
          </cell>
          <cell r="E83">
            <v>49555.4</v>
          </cell>
          <cell r="F83">
            <v>151556.91</v>
          </cell>
        </row>
        <row r="84">
          <cell r="B84" t="str">
            <v>600062</v>
          </cell>
          <cell r="C84" t="str">
            <v>Pay-Repair Damage Mains</v>
          </cell>
          <cell r="E84">
            <v>1817.51</v>
          </cell>
          <cell r="F84">
            <v>5212.41</v>
          </cell>
        </row>
        <row r="85">
          <cell r="B85" t="str">
            <v>600063</v>
          </cell>
          <cell r="C85" t="str">
            <v>Pay-Maintain Compressor St. Eq</v>
          </cell>
          <cell r="E85">
            <v>140.02000000000001</v>
          </cell>
          <cell r="F85">
            <v>140.02000000000001</v>
          </cell>
        </row>
        <row r="86">
          <cell r="B86" t="str">
            <v>600064</v>
          </cell>
          <cell r="C86" t="str">
            <v>Pay - Maintain Regulator Stat.</v>
          </cell>
          <cell r="E86">
            <v>5486.8</v>
          </cell>
          <cell r="F86">
            <v>18987.89</v>
          </cell>
        </row>
        <row r="87">
          <cell r="B87" t="str">
            <v>600067</v>
          </cell>
          <cell r="C87" t="str">
            <v>Pay-Maintain of Services</v>
          </cell>
          <cell r="E87">
            <v>29585.59</v>
          </cell>
          <cell r="F87">
            <v>151091.81</v>
          </cell>
        </row>
        <row r="88">
          <cell r="B88" t="str">
            <v>600069</v>
          </cell>
          <cell r="C88" t="str">
            <v>Pay-Repair Damage Service</v>
          </cell>
          <cell r="E88">
            <v>2748.6</v>
          </cell>
          <cell r="F88">
            <v>7864.3</v>
          </cell>
        </row>
        <row r="89">
          <cell r="B89" t="str">
            <v>600070</v>
          </cell>
          <cell r="C89" t="str">
            <v>Pay-MaintainMeterSets&amp;Req-Pro</v>
          </cell>
          <cell r="E89">
            <v>14830.11</v>
          </cell>
          <cell r="F89">
            <v>69020.149999999994</v>
          </cell>
        </row>
        <row r="90">
          <cell r="B90" t="str">
            <v>600071</v>
          </cell>
          <cell r="C90" t="str">
            <v>Pay-Repair Meter Sets&amp;Reg Re</v>
          </cell>
          <cell r="E90">
            <v>3785.9</v>
          </cell>
          <cell r="F90">
            <v>15453.97</v>
          </cell>
        </row>
        <row r="91">
          <cell r="B91" t="str">
            <v>600074</v>
          </cell>
          <cell r="C91" t="str">
            <v>Pay-Maintain Customer CNG St</v>
          </cell>
          <cell r="E91">
            <v>0</v>
          </cell>
          <cell r="F91">
            <v>13.73</v>
          </cell>
        </row>
        <row r="92">
          <cell r="B92" t="str">
            <v>600075</v>
          </cell>
          <cell r="C92" t="str">
            <v>PayMtr ReadStd By/Beeper Time</v>
          </cell>
          <cell r="E92">
            <v>8744.52</v>
          </cell>
          <cell r="F92">
            <v>23765.93</v>
          </cell>
        </row>
        <row r="93">
          <cell r="B93" t="str">
            <v>600084</v>
          </cell>
          <cell r="C93" t="str">
            <v>Pay-Transmission Lines Supv</v>
          </cell>
          <cell r="E93">
            <v>0</v>
          </cell>
          <cell r="F93">
            <v>120.18</v>
          </cell>
        </row>
        <row r="94">
          <cell r="B94" t="str">
            <v>600085</v>
          </cell>
          <cell r="C94" t="str">
            <v>Pay-O&amp;M Propane Peaking Facili</v>
          </cell>
          <cell r="E94">
            <v>12951.14</v>
          </cell>
          <cell r="F94">
            <v>34803.46</v>
          </cell>
        </row>
        <row r="95">
          <cell r="B95" t="str">
            <v>600089</v>
          </cell>
          <cell r="C95" t="str">
            <v>P/R account for AGSC empl.</v>
          </cell>
          <cell r="E95">
            <v>15.57</v>
          </cell>
          <cell r="F95">
            <v>15.57</v>
          </cell>
        </row>
        <row r="96">
          <cell r="B96" t="str">
            <v>600092</v>
          </cell>
          <cell r="C96" t="str">
            <v>Pay - Customer Accounts</v>
          </cell>
          <cell r="E96">
            <v>11610.28</v>
          </cell>
          <cell r="F96">
            <v>49011.16</v>
          </cell>
        </row>
        <row r="97">
          <cell r="B97" t="str">
            <v>600094</v>
          </cell>
          <cell r="C97" t="str">
            <v>Pay-Meter Reading-Itron</v>
          </cell>
          <cell r="E97">
            <v>109567.57</v>
          </cell>
          <cell r="F97">
            <v>329104.19</v>
          </cell>
        </row>
        <row r="98">
          <cell r="B98" t="str">
            <v>600112</v>
          </cell>
          <cell r="C98" t="str">
            <v>Pay-Promotional Advertising</v>
          </cell>
          <cell r="E98">
            <v>200.38</v>
          </cell>
          <cell r="F98">
            <v>200.38</v>
          </cell>
        </row>
        <row r="99">
          <cell r="B99" t="str">
            <v>600113</v>
          </cell>
          <cell r="C99" t="str">
            <v>Payroll Expense - V-Force</v>
          </cell>
          <cell r="E99">
            <v>0</v>
          </cell>
          <cell r="F99">
            <v>885.92</v>
          </cell>
        </row>
        <row r="100">
          <cell r="B100" t="str">
            <v>600115</v>
          </cell>
          <cell r="C100" t="str">
            <v>VNG-Non-productive time-Union</v>
          </cell>
          <cell r="E100">
            <v>183231.58</v>
          </cell>
          <cell r="F100">
            <v>376806.87</v>
          </cell>
        </row>
        <row r="101">
          <cell r="B101" t="str">
            <v>600116</v>
          </cell>
          <cell r="C101" t="str">
            <v>VNG Non-Productive time-Salary</v>
          </cell>
          <cell r="E101">
            <v>167384.44</v>
          </cell>
          <cell r="F101">
            <v>279369.77</v>
          </cell>
        </row>
        <row r="102">
          <cell r="B102" t="str">
            <v>600120</v>
          </cell>
          <cell r="C102" t="str">
            <v>Pay-A&amp;G Salaries</v>
          </cell>
          <cell r="E102">
            <v>169507.72</v>
          </cell>
          <cell r="F102">
            <v>701450.29</v>
          </cell>
        </row>
        <row r="103">
          <cell r="B103" t="str">
            <v>600121</v>
          </cell>
          <cell r="C103" t="str">
            <v>Pay-Operate Facilities</v>
          </cell>
          <cell r="E103">
            <v>1599.49</v>
          </cell>
          <cell r="F103">
            <v>4475.6099999999997</v>
          </cell>
        </row>
        <row r="104">
          <cell r="B104" t="str">
            <v>600122</v>
          </cell>
          <cell r="C104" t="str">
            <v>Pay-Operational Training</v>
          </cell>
          <cell r="E104">
            <v>13371.83</v>
          </cell>
          <cell r="F104">
            <v>14984.6</v>
          </cell>
        </row>
        <row r="105">
          <cell r="B105" t="str">
            <v>600123</v>
          </cell>
          <cell r="C105" t="str">
            <v>Pay-Safety Training&amp;Reg Compli</v>
          </cell>
          <cell r="E105">
            <v>16180.73</v>
          </cell>
          <cell r="F105">
            <v>38733.519999999997</v>
          </cell>
        </row>
        <row r="106">
          <cell r="B106" t="str">
            <v>600124</v>
          </cell>
          <cell r="C106" t="str">
            <v>Pay-Injuries and Damages</v>
          </cell>
          <cell r="E106">
            <v>2748.04</v>
          </cell>
          <cell r="F106">
            <v>14398.76</v>
          </cell>
        </row>
        <row r="107">
          <cell r="B107" t="str">
            <v>600131</v>
          </cell>
          <cell r="C107" t="str">
            <v>Pay-Operate&amp;Maintain Fleet Eq</v>
          </cell>
          <cell r="E107">
            <v>13613.28</v>
          </cell>
          <cell r="F107">
            <v>50053.31</v>
          </cell>
        </row>
        <row r="108">
          <cell r="B108" t="str">
            <v>600132</v>
          </cell>
          <cell r="C108" t="str">
            <v>Pay-Maintain Facilities</v>
          </cell>
          <cell r="E108">
            <v>8286.48</v>
          </cell>
          <cell r="F108">
            <v>25316.74</v>
          </cell>
        </row>
        <row r="109">
          <cell r="B109" t="str">
            <v>600133</v>
          </cell>
          <cell r="C109" t="str">
            <v>Pay-Stores Operations</v>
          </cell>
          <cell r="E109">
            <v>4094.17</v>
          </cell>
          <cell r="F109">
            <v>18014.13</v>
          </cell>
        </row>
        <row r="110">
          <cell r="B110" t="str">
            <v>640050</v>
          </cell>
          <cell r="C110" t="str">
            <v>Distr Load Dispatching</v>
          </cell>
          <cell r="E110">
            <v>19.489999999999998</v>
          </cell>
          <cell r="F110">
            <v>19.489999999999998</v>
          </cell>
        </row>
        <row r="111">
          <cell r="B111" t="str">
            <v>640202</v>
          </cell>
          <cell r="C111" t="str">
            <v>Perform AnnualSurvey-Contracto</v>
          </cell>
          <cell r="E111">
            <v>0</v>
          </cell>
          <cell r="F111">
            <v>1781.25</v>
          </cell>
        </row>
        <row r="112">
          <cell r="B112" t="str">
            <v>640204</v>
          </cell>
          <cell r="C112" t="str">
            <v>Perform 3Year Survey-Contracto</v>
          </cell>
          <cell r="E112">
            <v>8125</v>
          </cell>
          <cell r="F112">
            <v>61040.52</v>
          </cell>
        </row>
        <row r="113">
          <cell r="B113" t="str">
            <v>640206</v>
          </cell>
          <cell r="C113" t="str">
            <v>Perform 5-Year Survey-Contract</v>
          </cell>
          <cell r="E113">
            <v>30718.75</v>
          </cell>
          <cell r="F113">
            <v>134985.68</v>
          </cell>
        </row>
        <row r="114">
          <cell r="B114" t="str">
            <v>640210</v>
          </cell>
          <cell r="C114" t="str">
            <v>Right-of-Way Fees</v>
          </cell>
          <cell r="E114">
            <v>360.6</v>
          </cell>
          <cell r="F114">
            <v>2244.4</v>
          </cell>
        </row>
        <row r="115">
          <cell r="B115" t="str">
            <v>640211</v>
          </cell>
          <cell r="C115" t="str">
            <v>Perform Survey-Bus Dist Cont</v>
          </cell>
          <cell r="E115">
            <v>187.5</v>
          </cell>
          <cell r="F115">
            <v>1606.75</v>
          </cell>
        </row>
        <row r="116">
          <cell r="B116" t="str">
            <v>640213</v>
          </cell>
          <cell r="C116" t="str">
            <v>Perform Survey Trans.Pipe Cont</v>
          </cell>
          <cell r="E116">
            <v>879.52</v>
          </cell>
          <cell r="F116">
            <v>4922.68</v>
          </cell>
        </row>
        <row r="117">
          <cell r="B117" t="str">
            <v>640215</v>
          </cell>
          <cell r="C117" t="str">
            <v>Perform Leak Sur. Other Cont</v>
          </cell>
          <cell r="E117">
            <v>2500</v>
          </cell>
          <cell r="F117">
            <v>5500</v>
          </cell>
        </row>
        <row r="118">
          <cell r="B118" t="str">
            <v>640218</v>
          </cell>
          <cell r="C118" t="str">
            <v>Right of Way Upkeep</v>
          </cell>
          <cell r="E118">
            <v>28.63</v>
          </cell>
          <cell r="F118">
            <v>504.27</v>
          </cell>
        </row>
        <row r="119">
          <cell r="B119" t="str">
            <v>640230</v>
          </cell>
          <cell r="C119" t="str">
            <v>Inspect Cathodic Protection</v>
          </cell>
          <cell r="E119">
            <v>0</v>
          </cell>
          <cell r="F119">
            <v>445.15</v>
          </cell>
        </row>
        <row r="120">
          <cell r="B120" t="str">
            <v>640231</v>
          </cell>
          <cell r="C120" t="str">
            <v>Inspect Cathodic ProtectionCon</v>
          </cell>
          <cell r="E120">
            <v>822.16</v>
          </cell>
          <cell r="F120">
            <v>1680.44</v>
          </cell>
        </row>
        <row r="121">
          <cell r="B121" t="str">
            <v>640232</v>
          </cell>
          <cell r="C121" t="str">
            <v>Locate Mains and Services</v>
          </cell>
          <cell r="E121">
            <v>0</v>
          </cell>
          <cell r="F121">
            <v>227.96</v>
          </cell>
        </row>
        <row r="122">
          <cell r="B122" t="str">
            <v>640233</v>
          </cell>
          <cell r="C122" t="str">
            <v>Locate Mains &amp; Svcs- Cont.</v>
          </cell>
          <cell r="E122">
            <v>173705.16</v>
          </cell>
          <cell r="F122">
            <v>523984.18</v>
          </cell>
        </row>
        <row r="123">
          <cell r="B123" t="str">
            <v>640300</v>
          </cell>
          <cell r="C123" t="str">
            <v>Regulator Stations-Inspections</v>
          </cell>
          <cell r="E123">
            <v>210.4</v>
          </cell>
          <cell r="F123">
            <v>1875.29</v>
          </cell>
        </row>
        <row r="124">
          <cell r="B124" t="str">
            <v>640501</v>
          </cell>
          <cell r="C124" t="str">
            <v>Check City Gate Stat. Contract</v>
          </cell>
          <cell r="E124">
            <v>0</v>
          </cell>
          <cell r="F124">
            <v>11917.02</v>
          </cell>
        </row>
        <row r="125">
          <cell r="B125" t="str">
            <v>640605</v>
          </cell>
          <cell r="C125" t="str">
            <v>Turn-off Service</v>
          </cell>
          <cell r="E125">
            <v>133.94999999999999</v>
          </cell>
          <cell r="F125">
            <v>245.99</v>
          </cell>
        </row>
        <row r="126">
          <cell r="B126" t="str">
            <v>640607</v>
          </cell>
          <cell r="C126" t="str">
            <v>Activate Meter</v>
          </cell>
          <cell r="E126">
            <v>422.11</v>
          </cell>
          <cell r="F126">
            <v>1125.72</v>
          </cell>
        </row>
        <row r="127">
          <cell r="B127" t="str">
            <v>640609</v>
          </cell>
          <cell r="C127" t="str">
            <v>Relocate Service (Re-Route)</v>
          </cell>
          <cell r="E127">
            <v>768.18</v>
          </cell>
          <cell r="F127">
            <v>949.75</v>
          </cell>
        </row>
        <row r="128">
          <cell r="B128" t="str">
            <v>640610</v>
          </cell>
          <cell r="C128" t="str">
            <v>Relocate Service Re-Route Cont</v>
          </cell>
          <cell r="E128">
            <v>1346.78</v>
          </cell>
          <cell r="F128">
            <v>1571.78</v>
          </cell>
        </row>
        <row r="129">
          <cell r="B129" t="str">
            <v>640611</v>
          </cell>
          <cell r="C129" t="str">
            <v>RelocateService(Re-Route)-Cred</v>
          </cell>
          <cell r="E129">
            <v>357.34</v>
          </cell>
          <cell r="F129">
            <v>1203.9000000000001</v>
          </cell>
        </row>
        <row r="130">
          <cell r="B130" t="str">
            <v>640612</v>
          </cell>
          <cell r="C130" t="str">
            <v>Activate Meters-Fleet</v>
          </cell>
          <cell r="E130">
            <v>34910.14</v>
          </cell>
          <cell r="F130">
            <v>104805.42</v>
          </cell>
        </row>
        <row r="131">
          <cell r="B131" t="str">
            <v>640703</v>
          </cell>
          <cell r="C131" t="str">
            <v>PT Meter Change</v>
          </cell>
          <cell r="E131">
            <v>20.89</v>
          </cell>
          <cell r="F131">
            <v>154.94</v>
          </cell>
        </row>
        <row r="132">
          <cell r="B132" t="str">
            <v>640749</v>
          </cell>
          <cell r="C132" t="str">
            <v>Distribution-Mat Mgt</v>
          </cell>
          <cell r="E132">
            <v>4179.92</v>
          </cell>
          <cell r="F132">
            <v>37573.22</v>
          </cell>
        </row>
        <row r="133">
          <cell r="B133" t="str">
            <v>645201</v>
          </cell>
          <cell r="C133" t="str">
            <v>Repair &amp; Maintain Meters-Fleet</v>
          </cell>
          <cell r="E133">
            <v>12177.96</v>
          </cell>
          <cell r="F133">
            <v>36560.04</v>
          </cell>
        </row>
        <row r="134">
          <cell r="B134" t="str">
            <v>645210</v>
          </cell>
          <cell r="C134" t="str">
            <v>Repair and Maintain Mains Cont</v>
          </cell>
          <cell r="E134">
            <v>12306.31</v>
          </cell>
          <cell r="F134">
            <v>9031.82</v>
          </cell>
        </row>
        <row r="135">
          <cell r="B135" t="str">
            <v>645215</v>
          </cell>
          <cell r="C135" t="str">
            <v>Repair Damage Mains-Contractor</v>
          </cell>
          <cell r="E135">
            <v>0</v>
          </cell>
          <cell r="F135">
            <v>111.71</v>
          </cell>
        </row>
        <row r="136">
          <cell r="B136" t="str">
            <v>645401</v>
          </cell>
          <cell r="C136" t="str">
            <v>Maintain Reg. Stations- Cont</v>
          </cell>
          <cell r="E136">
            <v>-189.47</v>
          </cell>
          <cell r="F136">
            <v>-189.47</v>
          </cell>
        </row>
        <row r="137">
          <cell r="B137" t="str">
            <v>645502</v>
          </cell>
          <cell r="C137" t="str">
            <v>Maint. Meter Sets&amp;Reg. ProCont</v>
          </cell>
          <cell r="E137">
            <v>9675.99</v>
          </cell>
          <cell r="F137">
            <v>28604.93</v>
          </cell>
        </row>
        <row r="138">
          <cell r="B138" t="str">
            <v>645504</v>
          </cell>
          <cell r="C138" t="str">
            <v>Repair Damage Service- Contrac</v>
          </cell>
          <cell r="E138">
            <v>0</v>
          </cell>
          <cell r="F138">
            <v>5623.1</v>
          </cell>
        </row>
        <row r="139">
          <cell r="B139" t="str">
            <v>645508</v>
          </cell>
          <cell r="C139" t="str">
            <v>Maint. Meter Sets&amp;Reg.-Fleet</v>
          </cell>
          <cell r="E139">
            <v>9742.3799999999992</v>
          </cell>
          <cell r="F139">
            <v>29248.06</v>
          </cell>
        </row>
        <row r="140">
          <cell r="B140" t="str">
            <v>645701</v>
          </cell>
          <cell r="C140" t="str">
            <v>Maintenance of Services-Fleet</v>
          </cell>
          <cell r="E140">
            <v>8953.49</v>
          </cell>
          <cell r="F140">
            <v>26833.65</v>
          </cell>
        </row>
        <row r="141">
          <cell r="B141" t="str">
            <v>645710</v>
          </cell>
          <cell r="C141" t="str">
            <v>Maintenance of Services-Contra</v>
          </cell>
          <cell r="E141">
            <v>34705.589999999997</v>
          </cell>
          <cell r="F141">
            <v>79804.259999999995</v>
          </cell>
        </row>
        <row r="142">
          <cell r="B142" t="str">
            <v>650101</v>
          </cell>
          <cell r="C142" t="str">
            <v>Meter Reading- Itron</v>
          </cell>
          <cell r="E142">
            <v>5158.03</v>
          </cell>
          <cell r="F142">
            <v>5158.03</v>
          </cell>
        </row>
        <row r="143">
          <cell r="B143" t="str">
            <v>650103</v>
          </cell>
          <cell r="C143" t="str">
            <v>Meter Reading- Itron-Contracto</v>
          </cell>
          <cell r="E143">
            <v>0</v>
          </cell>
          <cell r="F143">
            <v>611.38</v>
          </cell>
        </row>
        <row r="144">
          <cell r="B144" t="str">
            <v>650104</v>
          </cell>
          <cell r="C144" t="str">
            <v>Meter Reading - Fleet</v>
          </cell>
          <cell r="E144">
            <v>15425.43</v>
          </cell>
          <cell r="F144">
            <v>46309.43</v>
          </cell>
        </row>
        <row r="145">
          <cell r="B145" t="str">
            <v>650200</v>
          </cell>
          <cell r="C145" t="str">
            <v>Customer Records</v>
          </cell>
          <cell r="E145">
            <v>343.72</v>
          </cell>
          <cell r="F145">
            <v>806.38</v>
          </cell>
        </row>
        <row r="146">
          <cell r="B146" t="str">
            <v>650800</v>
          </cell>
          <cell r="C146" t="str">
            <v>Outside Services-Cust.Acct</v>
          </cell>
          <cell r="E146">
            <v>-2094.86</v>
          </cell>
          <cell r="F146">
            <v>-471.81</v>
          </cell>
        </row>
        <row r="147">
          <cell r="B147" t="str">
            <v>650900</v>
          </cell>
          <cell r="C147" t="str">
            <v>Misc Customer Acct Exp</v>
          </cell>
          <cell r="E147">
            <v>1046.4100000000001</v>
          </cell>
          <cell r="F147">
            <v>2252.0500000000002</v>
          </cell>
        </row>
        <row r="148">
          <cell r="B148" t="str">
            <v>655400</v>
          </cell>
          <cell r="C148" t="str">
            <v>Misc Customer Acct Expense</v>
          </cell>
          <cell r="E148">
            <v>97.1</v>
          </cell>
          <cell r="F148">
            <v>97.1</v>
          </cell>
        </row>
        <row r="149">
          <cell r="B149" t="str">
            <v>660100</v>
          </cell>
          <cell r="C149" t="str">
            <v>Selling Expenses</v>
          </cell>
          <cell r="E149">
            <v>900</v>
          </cell>
          <cell r="F149">
            <v>1503.75</v>
          </cell>
        </row>
        <row r="150">
          <cell r="B150" t="str">
            <v>660300</v>
          </cell>
          <cell r="C150" t="str">
            <v>Marketing Expenses</v>
          </cell>
          <cell r="E150">
            <v>650</v>
          </cell>
          <cell r="F150">
            <v>5857.68</v>
          </cell>
        </row>
        <row r="151">
          <cell r="B151" t="str">
            <v>660320</v>
          </cell>
          <cell r="C151" t="str">
            <v>Outside Services- Marketing</v>
          </cell>
          <cell r="E151">
            <v>0</v>
          </cell>
          <cell r="F151">
            <v>378.76</v>
          </cell>
        </row>
        <row r="152">
          <cell r="B152" t="str">
            <v>660400</v>
          </cell>
          <cell r="C152" t="str">
            <v>Misc Sales Promotion Exp</v>
          </cell>
          <cell r="E152">
            <v>25</v>
          </cell>
          <cell r="F152">
            <v>25</v>
          </cell>
        </row>
        <row r="153">
          <cell r="B153" t="str">
            <v>660449</v>
          </cell>
          <cell r="C153" t="str">
            <v>Marketing-Mat Mgt</v>
          </cell>
          <cell r="E153">
            <v>621.78</v>
          </cell>
          <cell r="F153">
            <v>2536.7800000000002</v>
          </cell>
        </row>
        <row r="154">
          <cell r="B154" t="str">
            <v>670050</v>
          </cell>
          <cell r="C154" t="str">
            <v>Utilities</v>
          </cell>
          <cell r="E154">
            <v>33979.300000000003</v>
          </cell>
          <cell r="F154">
            <v>199856.95</v>
          </cell>
        </row>
        <row r="155">
          <cell r="B155" t="str">
            <v>670080</v>
          </cell>
          <cell r="C155" t="str">
            <v>Tax and License</v>
          </cell>
          <cell r="E155">
            <v>0</v>
          </cell>
          <cell r="F155">
            <v>3200.28</v>
          </cell>
        </row>
        <row r="156">
          <cell r="B156" t="str">
            <v>670100</v>
          </cell>
          <cell r="C156" t="str">
            <v>Office &amp; Administrative</v>
          </cell>
          <cell r="E156">
            <v>26999.68</v>
          </cell>
          <cell r="F156">
            <v>56425.4</v>
          </cell>
        </row>
        <row r="157">
          <cell r="B157" t="str">
            <v>670102</v>
          </cell>
          <cell r="C157" t="str">
            <v>Development &amp; Training-Acctg.</v>
          </cell>
          <cell r="E157">
            <v>190</v>
          </cell>
          <cell r="F157">
            <v>1395</v>
          </cell>
        </row>
        <row r="158">
          <cell r="B158" t="str">
            <v>670103</v>
          </cell>
          <cell r="C158" t="str">
            <v>Organizational Development</v>
          </cell>
          <cell r="E158">
            <v>-723.9</v>
          </cell>
          <cell r="F158">
            <v>5960.58</v>
          </cell>
        </row>
        <row r="159">
          <cell r="B159" t="str">
            <v>670104</v>
          </cell>
          <cell r="C159" t="str">
            <v>Postage</v>
          </cell>
          <cell r="E159">
            <v>77607.839999999997</v>
          </cell>
          <cell r="F159">
            <v>236101.42</v>
          </cell>
        </row>
        <row r="160">
          <cell r="B160" t="str">
            <v>670105</v>
          </cell>
          <cell r="C160" t="str">
            <v>Operational Training</v>
          </cell>
          <cell r="E160">
            <v>652.45000000000005</v>
          </cell>
          <cell r="F160">
            <v>1397.39</v>
          </cell>
        </row>
        <row r="161">
          <cell r="B161" t="str">
            <v>670106</v>
          </cell>
          <cell r="C161" t="str">
            <v>Safety Training &amp; Reg. Complia</v>
          </cell>
          <cell r="E161">
            <v>71.64</v>
          </cell>
          <cell r="F161">
            <v>19892.560000000001</v>
          </cell>
        </row>
        <row r="162">
          <cell r="B162" t="str">
            <v>670111</v>
          </cell>
          <cell r="C162" t="str">
            <v>Office Admin-Fleet</v>
          </cell>
          <cell r="E162">
            <v>18586</v>
          </cell>
          <cell r="F162">
            <v>56644</v>
          </cell>
        </row>
        <row r="163">
          <cell r="B163" t="str">
            <v>670120</v>
          </cell>
          <cell r="C163" t="str">
            <v>Civic Participation - Other</v>
          </cell>
          <cell r="E163">
            <v>660</v>
          </cell>
          <cell r="F163">
            <v>8718</v>
          </cell>
        </row>
        <row r="164">
          <cell r="B164" t="str">
            <v>670130</v>
          </cell>
          <cell r="C164" t="str">
            <v>Bank Service Charges</v>
          </cell>
          <cell r="E164">
            <v>69160.98</v>
          </cell>
          <cell r="F164">
            <v>175884.17</v>
          </cell>
        </row>
        <row r="165">
          <cell r="B165" t="str">
            <v>670144</v>
          </cell>
          <cell r="C165" t="str">
            <v>Outside Services - Fleet</v>
          </cell>
          <cell r="E165">
            <v>583.66999999999996</v>
          </cell>
          <cell r="F165">
            <v>583.66999999999996</v>
          </cell>
        </row>
        <row r="166">
          <cell r="B166" t="str">
            <v>670146</v>
          </cell>
          <cell r="C166" t="str">
            <v>Fleet Depreciation</v>
          </cell>
          <cell r="E166">
            <v>9534.56</v>
          </cell>
          <cell r="F166">
            <v>19069.11</v>
          </cell>
        </row>
        <row r="167">
          <cell r="B167" t="str">
            <v>670147</v>
          </cell>
          <cell r="C167" t="str">
            <v>Lease Fleet Equipment</v>
          </cell>
          <cell r="E167">
            <v>0</v>
          </cell>
          <cell r="F167">
            <v>105441.48</v>
          </cell>
        </row>
        <row r="168">
          <cell r="B168" t="str">
            <v>670148</v>
          </cell>
          <cell r="C168" t="str">
            <v>Operate and Maintain Fleet Eq</v>
          </cell>
          <cell r="E168">
            <v>53183.68</v>
          </cell>
          <cell r="F168">
            <v>134923.10999999999</v>
          </cell>
        </row>
        <row r="169">
          <cell r="B169" t="str">
            <v>670163</v>
          </cell>
          <cell r="C169" t="str">
            <v>Office Admin&amp;Supplies-Mat Mgt</v>
          </cell>
          <cell r="E169">
            <v>6834.88</v>
          </cell>
          <cell r="F169">
            <v>14995.21</v>
          </cell>
        </row>
        <row r="170">
          <cell r="B170" t="str">
            <v>670165</v>
          </cell>
          <cell r="C170" t="str">
            <v>Stores -Other</v>
          </cell>
          <cell r="E170">
            <v>1083.8599999999999</v>
          </cell>
          <cell r="F170">
            <v>1876.76</v>
          </cell>
        </row>
        <row r="171">
          <cell r="B171" t="str">
            <v>670166</v>
          </cell>
          <cell r="C171" t="str">
            <v>Inventory Adjustment Expense</v>
          </cell>
          <cell r="E171">
            <v>425.28</v>
          </cell>
          <cell r="F171">
            <v>-3644.78</v>
          </cell>
        </row>
        <row r="172">
          <cell r="B172" t="str">
            <v>670168</v>
          </cell>
          <cell r="C172" t="str">
            <v>Office Admin and Supplies</v>
          </cell>
          <cell r="E172">
            <v>655.66</v>
          </cell>
          <cell r="F172">
            <v>655.66</v>
          </cell>
        </row>
        <row r="173">
          <cell r="B173" t="str">
            <v>670170</v>
          </cell>
          <cell r="C173" t="str">
            <v>Security</v>
          </cell>
          <cell r="E173">
            <v>5294.82</v>
          </cell>
          <cell r="F173">
            <v>18786.03</v>
          </cell>
        </row>
        <row r="174">
          <cell r="B174" t="str">
            <v>670200</v>
          </cell>
          <cell r="C174" t="str">
            <v>Outside Svcs Employed</v>
          </cell>
          <cell r="E174">
            <v>60986.73</v>
          </cell>
          <cell r="F174">
            <v>324099.15000000002</v>
          </cell>
        </row>
        <row r="175">
          <cell r="B175" t="str">
            <v>670201</v>
          </cell>
          <cell r="C175" t="str">
            <v>Outside Svc. -Printing</v>
          </cell>
          <cell r="E175">
            <v>8024.79</v>
          </cell>
          <cell r="F175">
            <v>17740.88</v>
          </cell>
        </row>
        <row r="176">
          <cell r="B176" t="str">
            <v>670202</v>
          </cell>
          <cell r="C176" t="str">
            <v>Outside Services Info Tech</v>
          </cell>
          <cell r="E176">
            <v>5598</v>
          </cell>
          <cell r="F176">
            <v>37968.550000000003</v>
          </cell>
        </row>
        <row r="177">
          <cell r="B177" t="str">
            <v>670203</v>
          </cell>
          <cell r="C177" t="str">
            <v>Outside Services-Recruiting</v>
          </cell>
          <cell r="E177">
            <v>0</v>
          </cell>
          <cell r="F177">
            <v>473</v>
          </cell>
        </row>
        <row r="178">
          <cell r="B178" t="str">
            <v>670400</v>
          </cell>
          <cell r="C178" t="str">
            <v>Injuries and Damages</v>
          </cell>
          <cell r="E178">
            <v>12372.55</v>
          </cell>
          <cell r="F178">
            <v>12549.77</v>
          </cell>
        </row>
        <row r="179">
          <cell r="B179" t="str">
            <v>670401</v>
          </cell>
          <cell r="C179" t="str">
            <v>Workers Compensation  Expense</v>
          </cell>
          <cell r="E179">
            <v>17856.29</v>
          </cell>
          <cell r="F179">
            <v>23722.17</v>
          </cell>
        </row>
        <row r="180">
          <cell r="B180" t="str">
            <v>670402</v>
          </cell>
          <cell r="C180" t="str">
            <v>Outside Legal Services</v>
          </cell>
          <cell r="E180">
            <v>33452.26</v>
          </cell>
          <cell r="F180">
            <v>42003.22</v>
          </cell>
        </row>
        <row r="181">
          <cell r="B181" t="str">
            <v>670403</v>
          </cell>
          <cell r="C181" t="str">
            <v>Miscellaneous Legal Services</v>
          </cell>
          <cell r="E181">
            <v>978.39</v>
          </cell>
          <cell r="F181">
            <v>1232.93</v>
          </cell>
        </row>
        <row r="182">
          <cell r="B182" t="str">
            <v>670409</v>
          </cell>
          <cell r="C182" t="str">
            <v>Liability Losses</v>
          </cell>
          <cell r="E182">
            <v>2030</v>
          </cell>
          <cell r="F182">
            <v>2190</v>
          </cell>
        </row>
        <row r="183">
          <cell r="B183" t="str">
            <v>670450</v>
          </cell>
          <cell r="C183" t="str">
            <v>Pensions</v>
          </cell>
          <cell r="E183">
            <v>81750</v>
          </cell>
          <cell r="F183">
            <v>239543.2</v>
          </cell>
        </row>
        <row r="184">
          <cell r="B184" t="str">
            <v>670500</v>
          </cell>
          <cell r="C184" t="str">
            <v>Group Insurance</v>
          </cell>
          <cell r="E184">
            <v>210890.63</v>
          </cell>
          <cell r="F184">
            <v>615659.87</v>
          </cell>
        </row>
        <row r="185">
          <cell r="B185" t="str">
            <v>670501</v>
          </cell>
          <cell r="C185" t="str">
            <v>Flex Pay</v>
          </cell>
          <cell r="E185">
            <v>32450.85</v>
          </cell>
          <cell r="F185">
            <v>88605</v>
          </cell>
        </row>
        <row r="186">
          <cell r="B186" t="str">
            <v>670502</v>
          </cell>
          <cell r="C186" t="str">
            <v>Flex Benefits Deductions</v>
          </cell>
          <cell r="E186">
            <v>-100317.64</v>
          </cell>
          <cell r="F186">
            <v>-285264.90999999997</v>
          </cell>
        </row>
        <row r="187">
          <cell r="B187" t="str">
            <v>670503</v>
          </cell>
          <cell r="C187" t="str">
            <v>Other Post Retirement Benefits</v>
          </cell>
          <cell r="E187">
            <v>154208.67000000001</v>
          </cell>
          <cell r="F187">
            <v>462626.01</v>
          </cell>
        </row>
        <row r="188">
          <cell r="B188" t="str">
            <v>670505</v>
          </cell>
          <cell r="C188" t="str">
            <v>Flex Vacation Deductions</v>
          </cell>
          <cell r="E188">
            <v>2051.73</v>
          </cell>
          <cell r="F188">
            <v>-490.86</v>
          </cell>
        </row>
        <row r="189">
          <cell r="B189" t="str">
            <v>670506</v>
          </cell>
          <cell r="C189" t="str">
            <v>Dental Insurance - VNG</v>
          </cell>
          <cell r="E189">
            <v>19854.099999999999</v>
          </cell>
          <cell r="F189">
            <v>54431.8</v>
          </cell>
        </row>
        <row r="190">
          <cell r="B190" t="str">
            <v>670520</v>
          </cell>
          <cell r="C190" t="str">
            <v>Physicals</v>
          </cell>
          <cell r="E190">
            <v>0</v>
          </cell>
          <cell r="F190">
            <v>128</v>
          </cell>
        </row>
        <row r="191">
          <cell r="B191" t="str">
            <v>670525</v>
          </cell>
          <cell r="C191" t="str">
            <v>Miscellaneous Benefits</v>
          </cell>
          <cell r="E191">
            <v>5698.21</v>
          </cell>
          <cell r="F191">
            <v>14932.58</v>
          </cell>
        </row>
        <row r="192">
          <cell r="B192" t="str">
            <v>670530</v>
          </cell>
          <cell r="C192" t="str">
            <v>Retirement Savings Plus Plan</v>
          </cell>
          <cell r="E192">
            <v>52523.54</v>
          </cell>
          <cell r="F192">
            <v>138793.53</v>
          </cell>
        </row>
        <row r="193">
          <cell r="B193" t="str">
            <v>670551</v>
          </cell>
          <cell r="C193" t="str">
            <v>Operate Cell Phone</v>
          </cell>
          <cell r="E193">
            <v>1826.98</v>
          </cell>
          <cell r="F193">
            <v>3863.83</v>
          </cell>
        </row>
        <row r="194">
          <cell r="B194" t="str">
            <v>670552</v>
          </cell>
          <cell r="C194" t="str">
            <v>Operate Page</v>
          </cell>
          <cell r="E194">
            <v>1895.83</v>
          </cell>
          <cell r="F194">
            <v>6003.77</v>
          </cell>
        </row>
        <row r="195">
          <cell r="B195" t="str">
            <v>670553</v>
          </cell>
          <cell r="C195" t="str">
            <v>Operate Vehicle Radio</v>
          </cell>
          <cell r="E195">
            <v>11522.03</v>
          </cell>
          <cell r="F195">
            <v>26093.95</v>
          </cell>
        </row>
        <row r="196">
          <cell r="B196" t="str">
            <v>670570</v>
          </cell>
          <cell r="C196" t="str">
            <v>Employee Relocation</v>
          </cell>
          <cell r="E196">
            <v>95.76</v>
          </cell>
          <cell r="F196">
            <v>287.27999999999997</v>
          </cell>
        </row>
        <row r="197">
          <cell r="B197" t="str">
            <v>670572</v>
          </cell>
          <cell r="C197" t="str">
            <v>Tuition Reimbursement</v>
          </cell>
          <cell r="E197">
            <v>0</v>
          </cell>
          <cell r="F197">
            <v>757</v>
          </cell>
        </row>
        <row r="198">
          <cell r="B198" t="str">
            <v>670700</v>
          </cell>
          <cell r="C198" t="str">
            <v>Regulatory Commission Exp</v>
          </cell>
          <cell r="E198">
            <v>2766</v>
          </cell>
          <cell r="F198">
            <v>5256.8</v>
          </cell>
        </row>
        <row r="199">
          <cell r="B199" t="str">
            <v>670800</v>
          </cell>
          <cell r="C199" t="str">
            <v>Association and Club Dues-Comp</v>
          </cell>
          <cell r="E199">
            <v>4823</v>
          </cell>
          <cell r="F199">
            <v>10728</v>
          </cell>
        </row>
        <row r="200">
          <cell r="B200" t="str">
            <v>670805</v>
          </cell>
          <cell r="C200" t="str">
            <v>Association&amp;Club Dues-Employee</v>
          </cell>
          <cell r="E200">
            <v>2000</v>
          </cell>
          <cell r="F200">
            <v>2356</v>
          </cell>
        </row>
        <row r="201">
          <cell r="B201" t="str">
            <v>670810</v>
          </cell>
          <cell r="C201" t="str">
            <v>Dues</v>
          </cell>
          <cell r="E201">
            <v>103.15</v>
          </cell>
          <cell r="F201">
            <v>103.15</v>
          </cell>
        </row>
        <row r="202">
          <cell r="B202" t="str">
            <v>670840</v>
          </cell>
          <cell r="C202" t="str">
            <v>Miscellaneous Expense</v>
          </cell>
          <cell r="E202">
            <v>24.23</v>
          </cell>
          <cell r="F202">
            <v>11817.61</v>
          </cell>
        </row>
        <row r="203">
          <cell r="B203" t="str">
            <v>670841</v>
          </cell>
          <cell r="C203" t="str">
            <v>Fines &amp; Penalties</v>
          </cell>
          <cell r="E203">
            <v>5050</v>
          </cell>
          <cell r="F203">
            <v>5050</v>
          </cell>
        </row>
        <row r="204">
          <cell r="B204" t="str">
            <v>670850</v>
          </cell>
          <cell r="C204" t="str">
            <v>Outside Services -Facilities</v>
          </cell>
          <cell r="E204">
            <v>90684.63</v>
          </cell>
          <cell r="F204">
            <v>230785.68</v>
          </cell>
        </row>
        <row r="205">
          <cell r="B205" t="str">
            <v>670855</v>
          </cell>
          <cell r="C205" t="str">
            <v>Travel Expense</v>
          </cell>
          <cell r="E205">
            <v>8616.73</v>
          </cell>
          <cell r="F205">
            <v>34360.32</v>
          </cell>
        </row>
        <row r="206">
          <cell r="B206" t="str">
            <v>670856</v>
          </cell>
          <cell r="C206" t="str">
            <v>Meals and Entertainment</v>
          </cell>
          <cell r="E206">
            <v>3832.11</v>
          </cell>
          <cell r="F206">
            <v>7147.08</v>
          </cell>
        </row>
        <row r="207">
          <cell r="B207" t="str">
            <v>670889</v>
          </cell>
          <cell r="C207" t="str">
            <v>Operations of Facilities</v>
          </cell>
          <cell r="E207">
            <v>22560.31</v>
          </cell>
          <cell r="F207">
            <v>31207.13</v>
          </cell>
        </row>
        <row r="208">
          <cell r="B208" t="str">
            <v>670900</v>
          </cell>
          <cell r="C208" t="str">
            <v>Facilities Rent/Lease Expenses</v>
          </cell>
          <cell r="E208">
            <v>2435.5</v>
          </cell>
          <cell r="F208">
            <v>4708.43</v>
          </cell>
        </row>
        <row r="209">
          <cell r="B209" t="str">
            <v>670911</v>
          </cell>
          <cell r="C209" t="str">
            <v>Equipment Lease</v>
          </cell>
          <cell r="E209">
            <v>2244.63</v>
          </cell>
          <cell r="F209">
            <v>8704</v>
          </cell>
        </row>
        <row r="210">
          <cell r="B210" t="str">
            <v>670912</v>
          </cell>
          <cell r="C210" t="str">
            <v>EAF Auto Lease</v>
          </cell>
          <cell r="E210">
            <v>2016.23</v>
          </cell>
          <cell r="F210">
            <v>3704.43</v>
          </cell>
        </row>
        <row r="211">
          <cell r="C211" t="str">
            <v>Operation Expenses</v>
          </cell>
          <cell r="E211">
            <v>2540578.9900000002</v>
          </cell>
          <cell r="F211">
            <v>7728041.3099999987</v>
          </cell>
        </row>
        <row r="212">
          <cell r="B212" t="str">
            <v>645200</v>
          </cell>
          <cell r="C212" t="str">
            <v>Repair and Maintain Mains</v>
          </cell>
          <cell r="E212">
            <v>11624.05</v>
          </cell>
          <cell r="F212">
            <v>29219.87</v>
          </cell>
        </row>
        <row r="213">
          <cell r="B213" t="str">
            <v>645214</v>
          </cell>
          <cell r="C213" t="str">
            <v>Repair damage mains</v>
          </cell>
          <cell r="E213">
            <v>27.06</v>
          </cell>
          <cell r="F213">
            <v>432.23</v>
          </cell>
        </row>
        <row r="214">
          <cell r="B214" t="str">
            <v>645216</v>
          </cell>
          <cell r="C214" t="str">
            <v>Rev.coll.for 3rd PartyDamageMa</v>
          </cell>
          <cell r="E214">
            <v>0</v>
          </cell>
          <cell r="F214">
            <v>20.65</v>
          </cell>
        </row>
        <row r="215">
          <cell r="B215" t="str">
            <v>645300</v>
          </cell>
          <cell r="C215" t="str">
            <v>Maintenance-Comp Station Equip</v>
          </cell>
          <cell r="E215">
            <v>2612.85</v>
          </cell>
          <cell r="F215">
            <v>3721.17</v>
          </cell>
        </row>
        <row r="216">
          <cell r="B216" t="str">
            <v>645400</v>
          </cell>
          <cell r="C216" t="str">
            <v>Maintenance Regulator Stations</v>
          </cell>
          <cell r="E216">
            <v>1641.68</v>
          </cell>
          <cell r="F216">
            <v>3861.99</v>
          </cell>
        </row>
        <row r="217">
          <cell r="B217" t="str">
            <v>645501</v>
          </cell>
          <cell r="C217" t="str">
            <v>Maint. Meter Sets &amp;Reg. Pro</v>
          </cell>
          <cell r="E217">
            <v>202.15</v>
          </cell>
          <cell r="F217">
            <v>4187.34</v>
          </cell>
        </row>
        <row r="218">
          <cell r="B218" t="str">
            <v>645503</v>
          </cell>
          <cell r="C218" t="str">
            <v>Repair Damage Service</v>
          </cell>
          <cell r="E218">
            <v>6628.55</v>
          </cell>
          <cell r="F218">
            <v>8388.16</v>
          </cell>
        </row>
        <row r="219">
          <cell r="B219" t="str">
            <v>645505</v>
          </cell>
          <cell r="C219" t="str">
            <v>Rev.Coll. for 3rd Party Dam. S</v>
          </cell>
          <cell r="E219">
            <v>77.36</v>
          </cell>
          <cell r="F219">
            <v>802.53</v>
          </cell>
        </row>
        <row r="220">
          <cell r="B220" t="str">
            <v>645506</v>
          </cell>
          <cell r="C220" t="str">
            <v>Repair Meter Sets &amp; Reg. Re</v>
          </cell>
          <cell r="E220">
            <v>424.17</v>
          </cell>
          <cell r="F220">
            <v>920.38</v>
          </cell>
        </row>
        <row r="221">
          <cell r="B221" t="str">
            <v>645700</v>
          </cell>
          <cell r="C221" t="str">
            <v>Maintenance of Services</v>
          </cell>
          <cell r="E221">
            <v>6512.18</v>
          </cell>
          <cell r="F221">
            <v>20833.25</v>
          </cell>
        </row>
        <row r="222">
          <cell r="B222" t="str">
            <v>645949</v>
          </cell>
          <cell r="C222" t="str">
            <v>Distribution Maint-Mat Mgt</v>
          </cell>
          <cell r="E222">
            <v>21649.59</v>
          </cell>
          <cell r="F222">
            <v>31572.01</v>
          </cell>
        </row>
        <row r="223">
          <cell r="B223" t="str">
            <v>645950</v>
          </cell>
          <cell r="C223" t="str">
            <v>Distribution Exp-Maintenance</v>
          </cell>
          <cell r="E223">
            <v>16907.71</v>
          </cell>
          <cell r="F223">
            <v>38729.910000000003</v>
          </cell>
        </row>
        <row r="224">
          <cell r="B224" t="str">
            <v>675100</v>
          </cell>
          <cell r="C224" t="str">
            <v>Maintenance of Facilities</v>
          </cell>
          <cell r="E224">
            <v>1430.57</v>
          </cell>
          <cell r="F224">
            <v>16461.46</v>
          </cell>
        </row>
        <row r="225">
          <cell r="B225" t="str">
            <v>675105</v>
          </cell>
          <cell r="C225" t="str">
            <v>Software Maintenance</v>
          </cell>
          <cell r="E225">
            <v>787.5</v>
          </cell>
          <cell r="F225">
            <v>7432.26</v>
          </cell>
        </row>
        <row r="226">
          <cell r="B226" t="str">
            <v>675110</v>
          </cell>
          <cell r="C226" t="str">
            <v>Maintenance Power Equipment</v>
          </cell>
          <cell r="E226">
            <v>166.23</v>
          </cell>
          <cell r="F226">
            <v>166.23</v>
          </cell>
        </row>
        <row r="227">
          <cell r="B227" t="str">
            <v>675120</v>
          </cell>
          <cell r="C227" t="str">
            <v>Maintenance Hand Tools</v>
          </cell>
          <cell r="E227">
            <v>1371.26</v>
          </cell>
          <cell r="F227">
            <v>7708.33</v>
          </cell>
        </row>
        <row r="228">
          <cell r="B228" t="str">
            <v>675140</v>
          </cell>
          <cell r="C228" t="str">
            <v>Maintenance of Office Equip</v>
          </cell>
          <cell r="E228">
            <v>0</v>
          </cell>
          <cell r="F228">
            <v>598</v>
          </cell>
        </row>
        <row r="229">
          <cell r="B229" t="str">
            <v>675149</v>
          </cell>
          <cell r="C229" t="str">
            <v>Other Maintenance-Mat Mgt</v>
          </cell>
          <cell r="E229">
            <v>13140.39</v>
          </cell>
          <cell r="F229">
            <v>29106.79</v>
          </cell>
        </row>
        <row r="230">
          <cell r="B230" t="str">
            <v>675150</v>
          </cell>
          <cell r="C230" t="str">
            <v>Other Maintenance Expense</v>
          </cell>
          <cell r="E230">
            <v>1747.43</v>
          </cell>
          <cell r="F230">
            <v>1747.43</v>
          </cell>
        </row>
        <row r="231">
          <cell r="C231" t="str">
            <v>Maintenance Expenses</v>
          </cell>
          <cell r="E231">
            <v>86950.73</v>
          </cell>
          <cell r="F231">
            <v>205909.99</v>
          </cell>
        </row>
        <row r="232">
          <cell r="B232" t="str">
            <v>670150</v>
          </cell>
          <cell r="C232" t="str">
            <v>Admin&amp;Gen Salaries-Capitalized</v>
          </cell>
          <cell r="E232">
            <v>-76249.990000000005</v>
          </cell>
          <cell r="F232">
            <v>-261860.45</v>
          </cell>
        </row>
        <row r="233">
          <cell r="B233" t="str">
            <v>670160</v>
          </cell>
          <cell r="C233" t="str">
            <v>A&amp;G Expenses-Capitalized</v>
          </cell>
          <cell r="E233">
            <v>-3985.99</v>
          </cell>
          <cell r="F233">
            <v>-9597.0499999999993</v>
          </cell>
        </row>
        <row r="234">
          <cell r="B234" t="str">
            <v>670510</v>
          </cell>
          <cell r="C234" t="str">
            <v>EmployeeBenefitsCaptilized</v>
          </cell>
          <cell r="E234">
            <v>-32528.14</v>
          </cell>
          <cell r="F234">
            <v>-78936.09</v>
          </cell>
        </row>
        <row r="235">
          <cell r="B235" t="str">
            <v>670511</v>
          </cell>
          <cell r="C235" t="str">
            <v>OtherPostRetirementBenefitsCap</v>
          </cell>
          <cell r="E235">
            <v>-31486</v>
          </cell>
          <cell r="F235">
            <v>-76407.740000000005</v>
          </cell>
        </row>
        <row r="236">
          <cell r="B236" t="str">
            <v>670512</v>
          </cell>
          <cell r="C236" t="str">
            <v>Pensions-Capitalized</v>
          </cell>
          <cell r="E236">
            <v>-10863.79</v>
          </cell>
          <cell r="F236">
            <v>-26365.86</v>
          </cell>
        </row>
        <row r="237">
          <cell r="B237" t="str">
            <v>670513</v>
          </cell>
          <cell r="C237" t="str">
            <v>ATPI Capitalized</v>
          </cell>
          <cell r="E237">
            <v>-57239.42</v>
          </cell>
          <cell r="F237">
            <v>-57239.42</v>
          </cell>
        </row>
        <row r="238">
          <cell r="B238" t="str">
            <v>671017</v>
          </cell>
          <cell r="C238" t="str">
            <v>Fleet Expenses Distributed</v>
          </cell>
          <cell r="E238">
            <v>-99772.4</v>
          </cell>
          <cell r="F238">
            <v>-300377.59999999998</v>
          </cell>
        </row>
        <row r="239">
          <cell r="B239" t="str">
            <v>671021</v>
          </cell>
          <cell r="C239" t="str">
            <v>Fleet Capitalization</v>
          </cell>
          <cell r="E239">
            <v>-20296.599999999999</v>
          </cell>
          <cell r="F239">
            <v>-60933.4</v>
          </cell>
        </row>
        <row r="240">
          <cell r="C240" t="str">
            <v>Capitalized &amp; Distributed Exp</v>
          </cell>
          <cell r="E240">
            <v>-332422.33</v>
          </cell>
          <cell r="F240">
            <v>-871717.61</v>
          </cell>
        </row>
        <row r="241">
          <cell r="B241" t="str">
            <v>671009</v>
          </cell>
          <cell r="C241" t="str">
            <v>AGLR Alloc Cost of Capital</v>
          </cell>
          <cell r="E241">
            <v>61223.199999999997</v>
          </cell>
          <cell r="F241">
            <v>187358.28</v>
          </cell>
        </row>
        <row r="242">
          <cell r="B242" t="str">
            <v>671012</v>
          </cell>
          <cell r="C242" t="str">
            <v>AGLR Alloc Other Benefits</v>
          </cell>
          <cell r="E242">
            <v>271268.09999999998</v>
          </cell>
          <cell r="F242">
            <v>271177.55</v>
          </cell>
        </row>
        <row r="243">
          <cell r="B243" t="str">
            <v>671400</v>
          </cell>
          <cell r="C243" t="str">
            <v>Info Svcs Lights On Chargeback</v>
          </cell>
          <cell r="E243">
            <v>87333.62</v>
          </cell>
          <cell r="F243">
            <v>262000.86</v>
          </cell>
        </row>
        <row r="244">
          <cell r="B244" t="str">
            <v>671402</v>
          </cell>
          <cell r="C244" t="str">
            <v>Direct Chg OM Project Chgback</v>
          </cell>
          <cell r="E244">
            <v>219558.8</v>
          </cell>
          <cell r="F244">
            <v>516838.39</v>
          </cell>
        </row>
        <row r="245">
          <cell r="B245" t="str">
            <v>671403</v>
          </cell>
          <cell r="C245" t="str">
            <v>Direct Assigned Chargeback</v>
          </cell>
          <cell r="E245">
            <v>91759.37</v>
          </cell>
          <cell r="F245">
            <v>383751.57</v>
          </cell>
        </row>
        <row r="246">
          <cell r="B246" t="str">
            <v>671404</v>
          </cell>
          <cell r="C246" t="str">
            <v>Allocated-Distributed Chargebk</v>
          </cell>
          <cell r="E246">
            <v>748646.44</v>
          </cell>
          <cell r="F246">
            <v>2248034.67</v>
          </cell>
        </row>
        <row r="247">
          <cell r="B247" t="str">
            <v>671407</v>
          </cell>
          <cell r="C247" t="str">
            <v>Sequent Chargeback - VNG</v>
          </cell>
          <cell r="E247">
            <v>16547</v>
          </cell>
          <cell r="F247">
            <v>57491</v>
          </cell>
        </row>
        <row r="248">
          <cell r="C248" t="str">
            <v>Allocated Costs</v>
          </cell>
          <cell r="E248">
            <v>1496336.53</v>
          </cell>
          <cell r="F248">
            <v>3926652.32</v>
          </cell>
        </row>
        <row r="249">
          <cell r="B249" t="str">
            <v>424000</v>
          </cell>
          <cell r="C249" t="str">
            <v>Other Amortization Expense</v>
          </cell>
          <cell r="E249">
            <v>8566</v>
          </cell>
          <cell r="F249">
            <v>27968.15</v>
          </cell>
        </row>
        <row r="250">
          <cell r="B250" t="str">
            <v>425000</v>
          </cell>
          <cell r="C250" t="str">
            <v>Depreciation Expense</v>
          </cell>
          <cell r="E250">
            <v>1135492.23</v>
          </cell>
          <cell r="F250">
            <v>3419667.83</v>
          </cell>
        </row>
        <row r="251">
          <cell r="C251" t="str">
            <v>Depreciation and Amortization</v>
          </cell>
          <cell r="E251">
            <v>1144058.23</v>
          </cell>
          <cell r="F251">
            <v>3447635.98</v>
          </cell>
        </row>
        <row r="252">
          <cell r="B252" t="str">
            <v>427100</v>
          </cell>
          <cell r="C252" t="str">
            <v>General Tax Expense-Payroll</v>
          </cell>
          <cell r="E252">
            <v>121249.73</v>
          </cell>
          <cell r="F252">
            <v>337351.37</v>
          </cell>
        </row>
        <row r="253">
          <cell r="B253" t="str">
            <v>427101</v>
          </cell>
          <cell r="C253" t="str">
            <v>Gen Tax Expense- Property Tax</v>
          </cell>
          <cell r="E253">
            <v>363325.67</v>
          </cell>
          <cell r="F253">
            <v>1089977.01</v>
          </cell>
        </row>
        <row r="254">
          <cell r="B254" t="str">
            <v>427110</v>
          </cell>
          <cell r="C254" t="str">
            <v>General Taxes-Allocated</v>
          </cell>
          <cell r="E254">
            <v>2722.54</v>
          </cell>
          <cell r="F254">
            <v>8167.62</v>
          </cell>
        </row>
        <row r="255">
          <cell r="B255" t="str">
            <v>427111</v>
          </cell>
          <cell r="C255" t="str">
            <v>GeneralTaxExpensePayroll-Capit</v>
          </cell>
          <cell r="E255">
            <v>-21189.759999999998</v>
          </cell>
          <cell r="F255">
            <v>-51419.54</v>
          </cell>
        </row>
        <row r="256">
          <cell r="C256" t="str">
            <v>Taxes Other Than Income</v>
          </cell>
          <cell r="E256">
            <v>466108.18</v>
          </cell>
          <cell r="F256">
            <v>1384076.46</v>
          </cell>
        </row>
        <row r="258">
          <cell r="C258" t="str">
            <v>Operating Income</v>
          </cell>
          <cell r="E258">
            <v>5996281.1500000041</v>
          </cell>
          <cell r="F258">
            <v>10793576.280000001</v>
          </cell>
        </row>
        <row r="260">
          <cell r="B260" t="str">
            <v>445005</v>
          </cell>
          <cell r="C260" t="str">
            <v>CIAC Gross Up</v>
          </cell>
          <cell r="E260">
            <v>3749.14</v>
          </cell>
          <cell r="F260">
            <v>22594.57</v>
          </cell>
        </row>
        <row r="261">
          <cell r="B261" t="str">
            <v>446200</v>
          </cell>
          <cell r="C261" t="str">
            <v>Interest and Dividend Income</v>
          </cell>
          <cell r="E261">
            <v>13.81</v>
          </cell>
          <cell r="F261">
            <v>1483.93</v>
          </cell>
        </row>
        <row r="262">
          <cell r="B262" t="str">
            <v>448090</v>
          </cell>
          <cell r="C262" t="str">
            <v>Misc Other Income</v>
          </cell>
          <cell r="E262">
            <v>391.7</v>
          </cell>
          <cell r="F262">
            <v>1776.44</v>
          </cell>
        </row>
        <row r="263">
          <cell r="B263" t="str">
            <v>449100</v>
          </cell>
          <cell r="C263" t="str">
            <v>Donations - Other</v>
          </cell>
          <cell r="E263">
            <v>-250</v>
          </cell>
          <cell r="F263">
            <v>-2600</v>
          </cell>
        </row>
        <row r="264">
          <cell r="B264" t="str">
            <v>449500</v>
          </cell>
          <cell r="C264" t="str">
            <v>Misc Non-Operating Exp</v>
          </cell>
          <cell r="E264">
            <v>-7225.82</v>
          </cell>
          <cell r="F264">
            <v>-10971.82</v>
          </cell>
        </row>
        <row r="265">
          <cell r="B265" t="str">
            <v>449700</v>
          </cell>
          <cell r="C265" t="str">
            <v>Business/Civic Club Dues</v>
          </cell>
          <cell r="E265">
            <v>0</v>
          </cell>
          <cell r="F265">
            <v>-170</v>
          </cell>
        </row>
        <row r="266">
          <cell r="C266" t="str">
            <v>Other Income - Net</v>
          </cell>
          <cell r="E266">
            <v>-3321.17</v>
          </cell>
          <cell r="F266">
            <v>12113.12</v>
          </cell>
        </row>
        <row r="267">
          <cell r="C267" t="str">
            <v>Income Before Interest &amp; Taxes</v>
          </cell>
          <cell r="E267">
            <v>5992959.9800000042</v>
          </cell>
          <cell r="F267">
            <v>10805689.4</v>
          </cell>
        </row>
        <row r="269">
          <cell r="C269" t="str">
            <v>Interest on Long Term Debt</v>
          </cell>
          <cell r="E269">
            <v>0</v>
          </cell>
          <cell r="F269">
            <v>0</v>
          </cell>
        </row>
        <row r="270">
          <cell r="B270" t="str">
            <v>467200</v>
          </cell>
          <cell r="C270" t="str">
            <v>Interco Int-Restricted Funding</v>
          </cell>
          <cell r="E270">
            <v>0</v>
          </cell>
          <cell r="F270">
            <v>-116566.89</v>
          </cell>
        </row>
        <row r="271">
          <cell r="B271" t="str">
            <v>467201</v>
          </cell>
          <cell r="C271" t="str">
            <v>Interco Int-Non-Restrict Fund</v>
          </cell>
          <cell r="E271">
            <v>-16195.88</v>
          </cell>
          <cell r="F271">
            <v>-16195.88</v>
          </cell>
        </row>
        <row r="272">
          <cell r="B272" t="str">
            <v>468100</v>
          </cell>
          <cell r="C272" t="str">
            <v>Interest Exp-Customer Deposit</v>
          </cell>
          <cell r="E272">
            <v>51226.55</v>
          </cell>
          <cell r="F272">
            <v>144675.9</v>
          </cell>
        </row>
        <row r="273">
          <cell r="B273" t="str">
            <v>468101</v>
          </cell>
          <cell r="C273" t="str">
            <v>Interest Exp-Other</v>
          </cell>
          <cell r="E273">
            <v>1207977.5</v>
          </cell>
          <cell r="F273">
            <v>1224105.81</v>
          </cell>
        </row>
        <row r="274">
          <cell r="B274" t="str">
            <v>468102</v>
          </cell>
          <cell r="C274" t="str">
            <v>Interest Exp-Refunds &amp; Tk</v>
          </cell>
          <cell r="E274">
            <v>7286</v>
          </cell>
          <cell r="F274">
            <v>14594.01</v>
          </cell>
        </row>
        <row r="275">
          <cell r="C275" t="str">
            <v>Other Interest Expense</v>
          </cell>
          <cell r="E275">
            <v>1250294.17</v>
          </cell>
          <cell r="F275">
            <v>1250612.95</v>
          </cell>
        </row>
        <row r="276">
          <cell r="C276" t="str">
            <v>Allowance for Funds - Debt</v>
          </cell>
          <cell r="E276">
            <v>0</v>
          </cell>
          <cell r="F276">
            <v>0</v>
          </cell>
        </row>
        <row r="277">
          <cell r="C277" t="str">
            <v>Preferred Stock Dividend</v>
          </cell>
          <cell r="E277">
            <v>0</v>
          </cell>
          <cell r="F277">
            <v>0</v>
          </cell>
        </row>
        <row r="278">
          <cell r="C278" t="str">
            <v>Common Stock Dividend</v>
          </cell>
          <cell r="E278">
            <v>0</v>
          </cell>
          <cell r="F278">
            <v>0</v>
          </cell>
        </row>
        <row r="280">
          <cell r="C280" t="str">
            <v>Income Before Income Taxes</v>
          </cell>
          <cell r="E280">
            <v>4742665.8100000042</v>
          </cell>
          <cell r="F280">
            <v>9555076.4500000011</v>
          </cell>
        </row>
        <row r="282">
          <cell r="B282" t="str">
            <v>427200</v>
          </cell>
          <cell r="C282" t="str">
            <v>Federal Income Tax</v>
          </cell>
          <cell r="E282">
            <v>-1113023</v>
          </cell>
          <cell r="F282">
            <v>510030.3</v>
          </cell>
        </row>
        <row r="283">
          <cell r="B283" t="str">
            <v>427400</v>
          </cell>
          <cell r="C283" t="str">
            <v>State Income Tax</v>
          </cell>
          <cell r="E283">
            <v>-195922</v>
          </cell>
          <cell r="F283">
            <v>93015.54</v>
          </cell>
        </row>
        <row r="284">
          <cell r="B284" t="str">
            <v>427510</v>
          </cell>
          <cell r="C284" t="str">
            <v>Deferred FIT - Other</v>
          </cell>
          <cell r="E284">
            <v>2636427</v>
          </cell>
          <cell r="F284">
            <v>2636427</v>
          </cell>
        </row>
        <row r="285">
          <cell r="B285" t="str">
            <v>427530</v>
          </cell>
          <cell r="C285" t="str">
            <v>Deferred SIT - Other</v>
          </cell>
          <cell r="E285">
            <v>480807</v>
          </cell>
          <cell r="F285">
            <v>480807</v>
          </cell>
        </row>
        <row r="286">
          <cell r="C286" t="str">
            <v>Income Taxes</v>
          </cell>
          <cell r="E286">
            <v>1808289</v>
          </cell>
          <cell r="F286">
            <v>3720279.84</v>
          </cell>
        </row>
        <row r="287">
          <cell r="C287" t="str">
            <v>Minority Interest</v>
          </cell>
          <cell r="E287">
            <v>0</v>
          </cell>
          <cell r="F287">
            <v>0</v>
          </cell>
        </row>
        <row r="289">
          <cell r="C289" t="str">
            <v>Net Income</v>
          </cell>
          <cell r="E289">
            <v>2934376.8100000042</v>
          </cell>
          <cell r="F289">
            <v>5834796.6100000013</v>
          </cell>
        </row>
      </sheetData>
      <sheetData sheetId="3" refreshError="1">
        <row r="11">
          <cell r="C11" t="str">
            <v>Current Assets</v>
          </cell>
        </row>
        <row r="12">
          <cell r="A12" t="str">
            <v>%,V121118</v>
          </cell>
          <cell r="B12" t="str">
            <v>121118</v>
          </cell>
          <cell r="D12" t="str">
            <v>FIRST UNION - ATLANTA</v>
          </cell>
          <cell r="F12">
            <v>0</v>
          </cell>
          <cell r="H12">
            <v>1686.1</v>
          </cell>
        </row>
        <row r="13">
          <cell r="A13" t="str">
            <v>%,V121169</v>
          </cell>
          <cell r="B13" t="str">
            <v>121169</v>
          </cell>
          <cell r="D13" t="str">
            <v>Bank of America-VNG CDA</v>
          </cell>
          <cell r="F13">
            <v>-22051.49</v>
          </cell>
          <cell r="H13">
            <v>-2619451.94</v>
          </cell>
        </row>
        <row r="14">
          <cell r="A14" t="str">
            <v>%,V121170</v>
          </cell>
          <cell r="B14" t="str">
            <v>121170</v>
          </cell>
          <cell r="D14" t="str">
            <v>Bk of America-VNG Payroll</v>
          </cell>
          <cell r="F14">
            <v>-1127.4100000000001</v>
          </cell>
          <cell r="H14">
            <v>1932207.03</v>
          </cell>
        </row>
        <row r="15">
          <cell r="A15" t="str">
            <v>%,V121171</v>
          </cell>
          <cell r="B15" t="str">
            <v>121171</v>
          </cell>
          <cell r="D15" t="str">
            <v>Bank of Amer-VNG Cust Deposits</v>
          </cell>
          <cell r="F15">
            <v>-143567.29</v>
          </cell>
          <cell r="H15">
            <v>-229228.42</v>
          </cell>
        </row>
        <row r="16">
          <cell r="A16" t="str">
            <v>%,V121172</v>
          </cell>
          <cell r="B16" t="str">
            <v>121172</v>
          </cell>
          <cell r="D16" t="str">
            <v>Bk of America-ConcentrAcct-VNG</v>
          </cell>
          <cell r="F16">
            <v>421832.27</v>
          </cell>
          <cell r="H16">
            <v>-14211422.869999999</v>
          </cell>
        </row>
        <row r="17">
          <cell r="A17" t="str">
            <v>%,V121181</v>
          </cell>
          <cell r="B17" t="str">
            <v>121181</v>
          </cell>
          <cell r="D17" t="str">
            <v>Cash-Chase Manhattan Bank</v>
          </cell>
          <cell r="F17">
            <v>5752.25</v>
          </cell>
          <cell r="H17">
            <v>11245.35</v>
          </cell>
        </row>
        <row r="18">
          <cell r="A18" t="str">
            <v>%,V121200</v>
          </cell>
          <cell r="B18" t="str">
            <v>121200</v>
          </cell>
          <cell r="D18" t="str">
            <v>Petty Cash</v>
          </cell>
          <cell r="F18">
            <v>4500</v>
          </cell>
          <cell r="H18">
            <v>4500</v>
          </cell>
        </row>
        <row r="19">
          <cell r="A19" t="str">
            <v>%,V122600</v>
          </cell>
          <cell r="B19" t="str">
            <v>122600</v>
          </cell>
          <cell r="D19" t="str">
            <v>Investment-Federated</v>
          </cell>
          <cell r="F19">
            <v>0</v>
          </cell>
          <cell r="H19">
            <v>3864576.59</v>
          </cell>
        </row>
        <row r="20">
          <cell r="A20" t="str">
            <v>%,V122602</v>
          </cell>
          <cell r="B20" t="str">
            <v>122602</v>
          </cell>
          <cell r="D20" t="str">
            <v>Cash General Acct Local VNG</v>
          </cell>
          <cell r="F20">
            <v>0</v>
          </cell>
          <cell r="H20">
            <v>9366936.8699999992</v>
          </cell>
        </row>
        <row r="21">
          <cell r="A21" t="str">
            <v>%,V122605</v>
          </cell>
          <cell r="B21" t="str">
            <v>122605</v>
          </cell>
          <cell r="D21" t="str">
            <v>Cash Customer Refund Check VNG</v>
          </cell>
          <cell r="F21">
            <v>102927.47</v>
          </cell>
          <cell r="H21">
            <v>84675.34</v>
          </cell>
        </row>
        <row r="22">
          <cell r="A22" t="str">
            <v>%,V122609</v>
          </cell>
          <cell r="B22" t="str">
            <v>122609</v>
          </cell>
          <cell r="D22" t="str">
            <v>VNG Credit Card</v>
          </cell>
          <cell r="F22">
            <v>14170.75</v>
          </cell>
          <cell r="H22">
            <v>6531.84</v>
          </cell>
        </row>
        <row r="23">
          <cell r="A23" t="str">
            <v>%,V122702</v>
          </cell>
          <cell r="B23" t="str">
            <v>122702</v>
          </cell>
          <cell r="D23" t="str">
            <v>Wachovia AGSC Gen Disburse</v>
          </cell>
          <cell r="F23">
            <v>-99126.57</v>
          </cell>
          <cell r="H23">
            <v>0</v>
          </cell>
        </row>
        <row r="24">
          <cell r="A24" t="str">
            <v>%,FACCOUNT,TAGL_STARPLUSROLLUP,X,NCASH_CASH EQUIIVALEN</v>
          </cell>
          <cell r="D24" t="str">
            <v>Cash &amp; Cash Equivalents</v>
          </cell>
          <cell r="F24">
            <v>283309.98</v>
          </cell>
          <cell r="H24">
            <v>-1787744.11</v>
          </cell>
        </row>
        <row r="25">
          <cell r="A25" t="str">
            <v>%,V132840</v>
          </cell>
          <cell r="B25" t="str">
            <v>132840</v>
          </cell>
          <cell r="D25" t="str">
            <v>A/R Gas - VNG</v>
          </cell>
          <cell r="F25">
            <v>14883287.550000001</v>
          </cell>
          <cell r="H25">
            <v>9710699.8200000003</v>
          </cell>
        </row>
        <row r="26">
          <cell r="A26" t="str">
            <v>%,V132842</v>
          </cell>
          <cell r="B26" t="str">
            <v>132842</v>
          </cell>
          <cell r="D26" t="str">
            <v>A/R - Pipeline - VNG</v>
          </cell>
          <cell r="F26">
            <v>605656.67000000004</v>
          </cell>
          <cell r="H26">
            <v>720669.45</v>
          </cell>
        </row>
        <row r="27">
          <cell r="A27" t="str">
            <v>%,V132843</v>
          </cell>
          <cell r="B27" t="str">
            <v>132843</v>
          </cell>
          <cell r="D27" t="str">
            <v>A/R - Commodity - VNG</v>
          </cell>
          <cell r="F27">
            <v>-0.16</v>
          </cell>
          <cell r="H27">
            <v>-0.16</v>
          </cell>
        </row>
        <row r="28">
          <cell r="A28" t="str">
            <v>%,V132844</v>
          </cell>
          <cell r="B28" t="str">
            <v>132844</v>
          </cell>
          <cell r="D28" t="str">
            <v>A/R - Manual - VNG</v>
          </cell>
          <cell r="F28">
            <v>8560.7099999999991</v>
          </cell>
          <cell r="H28">
            <v>8289.58</v>
          </cell>
        </row>
        <row r="29">
          <cell r="A29" t="str">
            <v>%,V134052</v>
          </cell>
          <cell r="B29" t="str">
            <v>134052</v>
          </cell>
          <cell r="D29" t="str">
            <v>AGSC Cash Clearing - Lockbox</v>
          </cell>
          <cell r="F29">
            <v>1512229.08</v>
          </cell>
          <cell r="H29">
            <v>0</v>
          </cell>
        </row>
        <row r="30">
          <cell r="A30" t="str">
            <v>%,V134053</v>
          </cell>
          <cell r="B30" t="str">
            <v>134053</v>
          </cell>
          <cell r="D30" t="str">
            <v>AGSC Cash Clearing - Miscellan</v>
          </cell>
          <cell r="F30">
            <v>-16511.41</v>
          </cell>
          <cell r="H30">
            <v>0</v>
          </cell>
        </row>
        <row r="31">
          <cell r="A31" t="str">
            <v>%,V134100</v>
          </cell>
          <cell r="B31" t="str">
            <v>134100</v>
          </cell>
          <cell r="D31" t="str">
            <v>Accts Receivable - Employee</v>
          </cell>
          <cell r="F31">
            <v>163968.01</v>
          </cell>
          <cell r="H31">
            <v>233523.79</v>
          </cell>
        </row>
        <row r="32">
          <cell r="A32" t="str">
            <v>%,V134200</v>
          </cell>
          <cell r="B32" t="str">
            <v>134200</v>
          </cell>
          <cell r="D32" t="str">
            <v>A/R Misc</v>
          </cell>
          <cell r="F32">
            <v>-87169.61</v>
          </cell>
          <cell r="H32">
            <v>30788.22</v>
          </cell>
        </row>
        <row r="33">
          <cell r="A33" t="str">
            <v>%,V134210</v>
          </cell>
          <cell r="B33" t="str">
            <v>134210</v>
          </cell>
          <cell r="D33" t="str">
            <v>A/R Pension Exp</v>
          </cell>
          <cell r="F33">
            <v>0</v>
          </cell>
          <cell r="H33">
            <v>57708</v>
          </cell>
        </row>
        <row r="34">
          <cell r="A34" t="str">
            <v>%,V134610</v>
          </cell>
          <cell r="B34" t="str">
            <v>134610</v>
          </cell>
          <cell r="D34" t="str">
            <v>Accts Rec - Damage Mains</v>
          </cell>
          <cell r="F34">
            <v>116928.79</v>
          </cell>
          <cell r="H34">
            <v>168102.61</v>
          </cell>
        </row>
        <row r="35">
          <cell r="A35" t="str">
            <v>%,V134640</v>
          </cell>
          <cell r="B35" t="str">
            <v>134640</v>
          </cell>
          <cell r="D35" t="str">
            <v>Miscellaneous A/R - VNG</v>
          </cell>
          <cell r="F35">
            <v>1493.82</v>
          </cell>
          <cell r="H35">
            <v>0</v>
          </cell>
        </row>
        <row r="36">
          <cell r="A36" t="str">
            <v>%,V135400</v>
          </cell>
          <cell r="B36" t="str">
            <v>135400</v>
          </cell>
          <cell r="D36" t="str">
            <v>A/R - Virginia Natural Gas</v>
          </cell>
          <cell r="F36">
            <v>0</v>
          </cell>
          <cell r="H36">
            <v>-126573.92</v>
          </cell>
        </row>
        <row r="37">
          <cell r="A37" t="str">
            <v>%,V139100</v>
          </cell>
          <cell r="B37" t="str">
            <v>139100</v>
          </cell>
          <cell r="D37" t="str">
            <v>Provision for Uncollectibles</v>
          </cell>
          <cell r="F37">
            <v>-619856.98</v>
          </cell>
          <cell r="H37">
            <v>-400969.47</v>
          </cell>
        </row>
        <row r="38">
          <cell r="A38" t="str">
            <v>%,V139160</v>
          </cell>
          <cell r="B38" t="str">
            <v>139160</v>
          </cell>
          <cell r="D38" t="str">
            <v>Net Chargeoffs - Poolers</v>
          </cell>
          <cell r="F38">
            <v>-210.88</v>
          </cell>
          <cell r="H38">
            <v>0</v>
          </cell>
        </row>
        <row r="39">
          <cell r="A39" t="str">
            <v>%,V139200</v>
          </cell>
          <cell r="B39" t="str">
            <v>139200</v>
          </cell>
          <cell r="D39" t="str">
            <v>Reserve for Uncollectible Acct</v>
          </cell>
          <cell r="F39">
            <v>-57387.22</v>
          </cell>
          <cell r="H39">
            <v>0</v>
          </cell>
        </row>
        <row r="40">
          <cell r="A40" t="str">
            <v>%,V139610</v>
          </cell>
          <cell r="B40" t="str">
            <v>139610</v>
          </cell>
          <cell r="D40" t="str">
            <v>Provn for Uncoll - Damage Main</v>
          </cell>
          <cell r="F40">
            <v>-984.07</v>
          </cell>
          <cell r="H40">
            <v>-554.75</v>
          </cell>
        </row>
        <row r="41">
          <cell r="A41" t="str">
            <v>%,FACCOUNT,TAGL_STARPLUSROLLUP,X,NRECEIVABLES</v>
          </cell>
          <cell r="D41" t="str">
            <v>Receivables</v>
          </cell>
          <cell r="F41">
            <v>16510004.300000001</v>
          </cell>
          <cell r="H41">
            <v>10401683.169999998</v>
          </cell>
        </row>
        <row r="42">
          <cell r="A42" t="str">
            <v>%,V135450</v>
          </cell>
          <cell r="B42" t="str">
            <v>135450</v>
          </cell>
          <cell r="D42" t="str">
            <v>Interco Funding-Unrestricted</v>
          </cell>
          <cell r="F42">
            <v>12668983.58</v>
          </cell>
          <cell r="H42">
            <v>20892612.68</v>
          </cell>
        </row>
        <row r="43">
          <cell r="A43" t="str">
            <v>%,V135451</v>
          </cell>
          <cell r="B43" t="str">
            <v>135451</v>
          </cell>
          <cell r="D43" t="str">
            <v>Interco Funding - Restricted</v>
          </cell>
          <cell r="F43">
            <v>-12497915.75</v>
          </cell>
          <cell r="H43">
            <v>0</v>
          </cell>
        </row>
        <row r="44">
          <cell r="A44" t="str">
            <v>%,V135460</v>
          </cell>
          <cell r="B44" t="str">
            <v>135460</v>
          </cell>
          <cell r="D44" t="str">
            <v>Interco Int on Restrict Fund</v>
          </cell>
          <cell r="F44">
            <v>0</v>
          </cell>
          <cell r="H44">
            <v>223558.53</v>
          </cell>
        </row>
        <row r="45">
          <cell r="A45" t="str">
            <v>%,V136070</v>
          </cell>
          <cell r="B45" t="str">
            <v>136070</v>
          </cell>
          <cell r="D45" t="str">
            <v>Accts Receivable - Assoc Comp</v>
          </cell>
          <cell r="F45">
            <v>4351.34</v>
          </cell>
          <cell r="H45">
            <v>-7306806.1699999999</v>
          </cell>
        </row>
        <row r="46">
          <cell r="A46" t="str">
            <v>%,V136071</v>
          </cell>
          <cell r="B46" t="str">
            <v>136071</v>
          </cell>
          <cell r="D46" t="str">
            <v>A/R Assoc Co - I/U Transfers</v>
          </cell>
          <cell r="F46">
            <v>13567.32</v>
          </cell>
          <cell r="H46">
            <v>-7582124.8700000001</v>
          </cell>
        </row>
        <row r="47">
          <cell r="A47" t="str">
            <v>%,V136073</v>
          </cell>
          <cell r="B47" t="str">
            <v>136073</v>
          </cell>
          <cell r="D47" t="str">
            <v>Intercompany Chargebacks</v>
          </cell>
          <cell r="F47">
            <v>-1418566.33</v>
          </cell>
          <cell r="H47">
            <v>-849289.32</v>
          </cell>
        </row>
        <row r="48">
          <cell r="A48" t="str">
            <v>%,V136990</v>
          </cell>
          <cell r="B48" t="str">
            <v>136990</v>
          </cell>
          <cell r="D48" t="str">
            <v>Intercompany Transfers - Debit</v>
          </cell>
          <cell r="F48">
            <v>1229579.8400000001</v>
          </cell>
          <cell r="H48">
            <v>0</v>
          </cell>
        </row>
        <row r="49">
          <cell r="A49" t="str">
            <v>%,FACCOUNT,TAGL_STARPLUSROLLUP,X,NINTERCO_RECEIVABLES</v>
          </cell>
          <cell r="D49" t="str">
            <v>Intercompany Receivables</v>
          </cell>
          <cell r="F49">
            <v>0</v>
          </cell>
          <cell r="H49">
            <v>5377950.8500000006</v>
          </cell>
        </row>
        <row r="50">
          <cell r="A50" t="str">
            <v>%,V132100</v>
          </cell>
          <cell r="B50" t="str">
            <v>132100</v>
          </cell>
          <cell r="D50" t="str">
            <v>A/R Unbilled Revenue</v>
          </cell>
          <cell r="F50">
            <v>15860000</v>
          </cell>
          <cell r="H50">
            <v>3742000</v>
          </cell>
        </row>
        <row r="51">
          <cell r="A51" t="str">
            <v>%,FACCOUNT,TAGL_STARPLUSROLLUP,X,NACT_REC_UNBILLED_REV</v>
          </cell>
          <cell r="D51" t="str">
            <v>A/R Unbilled Revenue</v>
          </cell>
          <cell r="F51">
            <v>15860000</v>
          </cell>
          <cell r="H51">
            <v>3742000</v>
          </cell>
        </row>
        <row r="52">
          <cell r="A52" t="str">
            <v>%,V145300</v>
          </cell>
          <cell r="B52" t="str">
            <v>145300</v>
          </cell>
          <cell r="D52" t="str">
            <v>Materials and Operating Suppli</v>
          </cell>
          <cell r="F52">
            <v>699471.51</v>
          </cell>
          <cell r="H52">
            <v>775307.66</v>
          </cell>
        </row>
        <row r="53">
          <cell r="A53" t="str">
            <v>%,V145330</v>
          </cell>
          <cell r="B53" t="str">
            <v>145330</v>
          </cell>
          <cell r="D53" t="str">
            <v>Vehicle Parts and Supplies</v>
          </cell>
          <cell r="F53">
            <v>-7473</v>
          </cell>
          <cell r="H53">
            <v>-7631.37</v>
          </cell>
        </row>
        <row r="54">
          <cell r="A54" t="str">
            <v>%,V145340</v>
          </cell>
          <cell r="B54" t="str">
            <v>145340</v>
          </cell>
          <cell r="D54" t="str">
            <v>Stationery Supplies</v>
          </cell>
          <cell r="F54">
            <v>-207.26</v>
          </cell>
          <cell r="H54">
            <v>-156.99</v>
          </cell>
        </row>
        <row r="55">
          <cell r="A55" t="str">
            <v>%,V145600</v>
          </cell>
          <cell r="B55" t="str">
            <v>145600</v>
          </cell>
          <cell r="D55" t="str">
            <v>Inventory Suspense</v>
          </cell>
          <cell r="F55">
            <v>0</v>
          </cell>
          <cell r="H55">
            <v>2895.02</v>
          </cell>
        </row>
        <row r="56">
          <cell r="A56" t="str">
            <v>%,V145601</v>
          </cell>
          <cell r="B56" t="str">
            <v>145601</v>
          </cell>
          <cell r="D56" t="str">
            <v>Stores Expenses - Labor VNG</v>
          </cell>
          <cell r="F56">
            <v>0</v>
          </cell>
          <cell r="H56">
            <v>6501.17</v>
          </cell>
        </row>
        <row r="57">
          <cell r="A57" t="str">
            <v>%,V145602</v>
          </cell>
          <cell r="B57" t="str">
            <v>145602</v>
          </cell>
          <cell r="D57" t="str">
            <v>Stores Expenses Cleared VNG</v>
          </cell>
          <cell r="F57">
            <v>0</v>
          </cell>
          <cell r="H57">
            <v>5970.61</v>
          </cell>
        </row>
        <row r="58">
          <cell r="A58" t="str">
            <v>%,V145606</v>
          </cell>
          <cell r="B58" t="str">
            <v>145606</v>
          </cell>
          <cell r="D58" t="str">
            <v>Sales &amp; Use Tax LDC's VNG</v>
          </cell>
          <cell r="F58">
            <v>4189.25</v>
          </cell>
          <cell r="H58">
            <v>4189.25</v>
          </cell>
        </row>
        <row r="59">
          <cell r="A59" t="str">
            <v>%,V145660</v>
          </cell>
          <cell r="B59" t="str">
            <v>145660</v>
          </cell>
          <cell r="D59" t="str">
            <v>Propane Inventory</v>
          </cell>
          <cell r="F59">
            <v>2299643.21</v>
          </cell>
          <cell r="H59">
            <v>2140258.21</v>
          </cell>
        </row>
        <row r="60">
          <cell r="A60" t="str">
            <v>%,FACCOUNT,TAGL_STARPLUSROLLUP,X,NINVENTORY</v>
          </cell>
          <cell r="D60" t="str">
            <v>Inventories</v>
          </cell>
          <cell r="F60">
            <v>2995623.71</v>
          </cell>
          <cell r="H60">
            <v>2927333.56</v>
          </cell>
        </row>
        <row r="61">
          <cell r="A61" t="str">
            <v>%,V162203</v>
          </cell>
          <cell r="B61" t="str">
            <v>162203</v>
          </cell>
          <cell r="D61" t="str">
            <v>Deferred Gas Cost-Gsr</v>
          </cell>
          <cell r="F61">
            <v>16327894.02</v>
          </cell>
          <cell r="H61">
            <v>3796756.02</v>
          </cell>
        </row>
        <row r="62">
          <cell r="A62" t="str">
            <v>%,V162204</v>
          </cell>
          <cell r="B62" t="str">
            <v>162204</v>
          </cell>
          <cell r="D62" t="str">
            <v>Deferred Gas Costs-Commod</v>
          </cell>
          <cell r="F62">
            <v>95257.71</v>
          </cell>
          <cell r="H62">
            <v>0</v>
          </cell>
        </row>
        <row r="63">
          <cell r="A63" t="str">
            <v>%,V162205</v>
          </cell>
          <cell r="B63" t="str">
            <v>162205</v>
          </cell>
          <cell r="D63" t="str">
            <v>Deferred Gas Cost-Demand</v>
          </cell>
          <cell r="F63">
            <v>289934.28999999998</v>
          </cell>
          <cell r="H63">
            <v>0</v>
          </cell>
        </row>
        <row r="64">
          <cell r="A64" t="str">
            <v>%,V191000</v>
          </cell>
          <cell r="B64" t="str">
            <v>191000</v>
          </cell>
          <cell r="D64" t="str">
            <v>UPGC Actual Cost Adjustment 0</v>
          </cell>
          <cell r="F64">
            <v>-7311086.1900000004</v>
          </cell>
          <cell r="H64">
            <v>-3837694.19</v>
          </cell>
        </row>
        <row r="65">
          <cell r="A65" t="str">
            <v>%,V191001</v>
          </cell>
          <cell r="B65" t="str">
            <v>191001</v>
          </cell>
          <cell r="D65" t="str">
            <v>UPCG Actual Cost Adjustment 1</v>
          </cell>
          <cell r="F65">
            <v>-13609849</v>
          </cell>
          <cell r="H65">
            <v>1090396</v>
          </cell>
        </row>
        <row r="66">
          <cell r="A66" t="str">
            <v>%,V191002</v>
          </cell>
          <cell r="B66" t="str">
            <v>191002</v>
          </cell>
          <cell r="D66" t="str">
            <v>UPGC Actual Cost Adjustment 2</v>
          </cell>
          <cell r="F66">
            <v>-7702993</v>
          </cell>
          <cell r="H66">
            <v>-17573916</v>
          </cell>
        </row>
        <row r="67">
          <cell r="A67" t="str">
            <v>%,V191003</v>
          </cell>
          <cell r="B67" t="str">
            <v>191003</v>
          </cell>
          <cell r="D67" t="str">
            <v>UPGC Actual Cost Adjustment 3</v>
          </cell>
          <cell r="F67">
            <v>-79342</v>
          </cell>
          <cell r="H67">
            <v>0</v>
          </cell>
        </row>
        <row r="68">
          <cell r="A68" t="str">
            <v>%,V191004</v>
          </cell>
          <cell r="B68" t="str">
            <v>191004</v>
          </cell>
          <cell r="D68" t="str">
            <v>UPGC Actual Cost Adjustment 4</v>
          </cell>
          <cell r="F68">
            <v>-36532</v>
          </cell>
          <cell r="H68">
            <v>-36532</v>
          </cell>
        </row>
        <row r="69">
          <cell r="A69" t="str">
            <v>%,V191005</v>
          </cell>
          <cell r="B69" t="str">
            <v>191005</v>
          </cell>
          <cell r="D69" t="str">
            <v>UPGC Actual Cost Adjustment 5</v>
          </cell>
          <cell r="F69">
            <v>0</v>
          </cell>
          <cell r="H69">
            <v>1021866</v>
          </cell>
        </row>
        <row r="70">
          <cell r="A70" t="str">
            <v>%,V191006</v>
          </cell>
          <cell r="B70" t="str">
            <v>191006</v>
          </cell>
          <cell r="D70" t="str">
            <v>UPGC Actual Cost Adjustment 6</v>
          </cell>
          <cell r="F70">
            <v>0</v>
          </cell>
          <cell r="H70">
            <v>-502173</v>
          </cell>
        </row>
        <row r="71">
          <cell r="A71" t="str">
            <v>%,V191007</v>
          </cell>
          <cell r="B71" t="str">
            <v>191007</v>
          </cell>
          <cell r="D71" t="str">
            <v>UPGC Actual Cost Adjustment 7</v>
          </cell>
          <cell r="F71">
            <v>-3895253</v>
          </cell>
          <cell r="H71">
            <v>-2717295</v>
          </cell>
        </row>
        <row r="72">
          <cell r="A72" t="str">
            <v>%,V191008</v>
          </cell>
          <cell r="B72" t="str">
            <v>191008</v>
          </cell>
          <cell r="D72" t="str">
            <v>UPGC Actual Cost Adjustment 8</v>
          </cell>
          <cell r="F72">
            <v>12894245</v>
          </cell>
          <cell r="H72">
            <v>15683356</v>
          </cell>
        </row>
        <row r="73">
          <cell r="A73" t="str">
            <v>%,V191009</v>
          </cell>
          <cell r="B73" t="str">
            <v>191009</v>
          </cell>
          <cell r="D73" t="str">
            <v>UPGC Actual Cost Adjustment 9</v>
          </cell>
          <cell r="F73">
            <v>-1356825.83</v>
          </cell>
          <cell r="H73">
            <v>-1810508.83</v>
          </cell>
        </row>
        <row r="74">
          <cell r="A74" t="str">
            <v>%,V191111</v>
          </cell>
          <cell r="B74" t="str">
            <v>191111</v>
          </cell>
          <cell r="D74" t="str">
            <v>UPGC Actual Cost Adjustment</v>
          </cell>
          <cell r="F74">
            <v>0</v>
          </cell>
          <cell r="H74">
            <v>501195</v>
          </cell>
        </row>
        <row r="75">
          <cell r="A75" t="str">
            <v>%,V191112</v>
          </cell>
          <cell r="B75" t="str">
            <v>191112</v>
          </cell>
          <cell r="D75" t="str">
            <v>UPGC Actual Cost Adjustment</v>
          </cell>
          <cell r="F75">
            <v>4384550</v>
          </cell>
          <cell r="H75">
            <v>4384550</v>
          </cell>
        </row>
        <row r="76">
          <cell r="A76" t="str">
            <v>%,FACCOUNT,TAGL_STARPLUSROLLUP,X,NDEF_PURCH_GAS_ADJ</v>
          </cell>
          <cell r="D76" t="str">
            <v>Deferred Purchased Gas Adj</v>
          </cell>
          <cell r="F76">
            <v>-1.862645149230957E-9</v>
          </cell>
          <cell r="H76">
            <v>-1.862645149230957E-9</v>
          </cell>
        </row>
        <row r="77">
          <cell r="A77" t="str">
            <v>%,V157100</v>
          </cell>
          <cell r="B77" t="str">
            <v>157100</v>
          </cell>
          <cell r="D77" t="str">
            <v>Insurance Prepayments</v>
          </cell>
          <cell r="F77">
            <v>0.08</v>
          </cell>
          <cell r="H77">
            <v>5619.08</v>
          </cell>
        </row>
        <row r="78">
          <cell r="A78" t="str">
            <v>%,V157400</v>
          </cell>
          <cell r="B78" t="str">
            <v>157400</v>
          </cell>
          <cell r="D78" t="str">
            <v>Prepayments - Other</v>
          </cell>
          <cell r="F78">
            <v>-9999.61</v>
          </cell>
          <cell r="H78">
            <v>0.39</v>
          </cell>
        </row>
        <row r="79">
          <cell r="A79" t="str">
            <v>%,V157500</v>
          </cell>
          <cell r="B79" t="str">
            <v>157500</v>
          </cell>
          <cell r="D79" t="str">
            <v>Prepayments-Misc</v>
          </cell>
          <cell r="F79">
            <v>34159819.719999999</v>
          </cell>
          <cell r="H79">
            <v>1960487.4</v>
          </cell>
        </row>
        <row r="80">
          <cell r="A80" t="str">
            <v>%,FACCOUNT,TAGL_STARPLUSROLLUP,X,NOTHER_CURRENT_ASSETS</v>
          </cell>
          <cell r="D80" t="str">
            <v>Other Current Assets</v>
          </cell>
          <cell r="F80">
            <v>34149820.189999998</v>
          </cell>
          <cell r="H80">
            <v>1966106.87</v>
          </cell>
        </row>
        <row r="81">
          <cell r="D81" t="str">
            <v xml:space="preserve">  Total Current Assets</v>
          </cell>
          <cell r="F81">
            <v>69798758.180000007</v>
          </cell>
          <cell r="H81">
            <v>22627330.34</v>
          </cell>
        </row>
        <row r="82">
          <cell r="A82" t="str">
            <v>%,FACCOUNT,TAGL_STARPLUSROLLUP,X,NINV_EQUITY_ASSOC_CO</v>
          </cell>
          <cell r="D82" t="str">
            <v>Investment &amp; Equity in Assoc</v>
          </cell>
          <cell r="F82">
            <v>0</v>
          </cell>
          <cell r="H82">
            <v>0</v>
          </cell>
        </row>
        <row r="83">
          <cell r="C83" t="str">
            <v>Property, Plant &amp; Equipment</v>
          </cell>
        </row>
        <row r="84">
          <cell r="A84" t="str">
            <v>%,V100100</v>
          </cell>
          <cell r="B84" t="str">
            <v>100100</v>
          </cell>
          <cell r="D84" t="str">
            <v>Property and Plant in Service</v>
          </cell>
          <cell r="F84">
            <v>522706126.69999999</v>
          </cell>
          <cell r="H84">
            <v>520027224.95999998</v>
          </cell>
        </row>
        <row r="85">
          <cell r="A85" t="str">
            <v>%,FACCOUNT,TAGL_STARPLUSROLLUP,X,NREGULATED_ASSETS</v>
          </cell>
          <cell r="D85" t="str">
            <v>Regulated Assets</v>
          </cell>
          <cell r="F85">
            <v>522706126.69999999</v>
          </cell>
          <cell r="H85">
            <v>520027224.95999998</v>
          </cell>
        </row>
        <row r="86">
          <cell r="A86" t="str">
            <v>%,V100120</v>
          </cell>
          <cell r="B86" t="str">
            <v>100120</v>
          </cell>
          <cell r="D86" t="str">
            <v>Construction Work in Progress</v>
          </cell>
          <cell r="F86">
            <v>19785289.739999998</v>
          </cell>
          <cell r="H86">
            <v>19154829.559999999</v>
          </cell>
        </row>
        <row r="87">
          <cell r="A87" t="str">
            <v>%,V100121</v>
          </cell>
          <cell r="B87" t="str">
            <v>100121</v>
          </cell>
          <cell r="D87" t="str">
            <v>Capitalized Payroll - Utility</v>
          </cell>
          <cell r="F87">
            <v>4308.2700000000004</v>
          </cell>
          <cell r="H87">
            <v>32941.19</v>
          </cell>
        </row>
        <row r="88">
          <cell r="A88" t="str">
            <v>%,FACCOUNT,TAGL_STARPLUSROLLUP,X,NREGULATED_CAPITAL_PR</v>
          </cell>
          <cell r="D88" t="str">
            <v>Regulated Capital Projects</v>
          </cell>
          <cell r="F88">
            <v>19789598.009999998</v>
          </cell>
          <cell r="H88">
            <v>19187770.75</v>
          </cell>
        </row>
        <row r="89">
          <cell r="A89" t="str">
            <v>%,V101000</v>
          </cell>
          <cell r="B89" t="str">
            <v>101000</v>
          </cell>
          <cell r="D89" t="str">
            <v>Contribution for Constr-Res</v>
          </cell>
          <cell r="F89">
            <v>-65579.649999999994</v>
          </cell>
          <cell r="H89">
            <v>-2300.9899999999998</v>
          </cell>
        </row>
        <row r="90">
          <cell r="A90" t="str">
            <v>%,V101100</v>
          </cell>
          <cell r="B90" t="str">
            <v>101100</v>
          </cell>
          <cell r="D90" t="str">
            <v>Contribution for Constr-Nonres</v>
          </cell>
          <cell r="F90">
            <v>-218921.7</v>
          </cell>
          <cell r="H90">
            <v>-102829.88</v>
          </cell>
        </row>
        <row r="91">
          <cell r="A91" t="str">
            <v>%,V101120</v>
          </cell>
          <cell r="B91" t="str">
            <v>101120</v>
          </cell>
          <cell r="D91" t="str">
            <v>Contribution for DOT</v>
          </cell>
          <cell r="F91">
            <v>-3900</v>
          </cell>
          <cell r="H91">
            <v>-3900</v>
          </cell>
        </row>
        <row r="92">
          <cell r="A92" t="str">
            <v>%,FACCOUNT,TAGL_STARPLUSROLLUP,X,NCONTRIBUTION_IN_AID</v>
          </cell>
          <cell r="D92" t="str">
            <v>Contribution in Aid of Const</v>
          </cell>
          <cell r="F92">
            <v>-288401.34999999998</v>
          </cell>
          <cell r="H92">
            <v>-109030.87</v>
          </cell>
        </row>
        <row r="93">
          <cell r="A93" t="str">
            <v>%,V100200</v>
          </cell>
          <cell r="B93" t="str">
            <v>100200</v>
          </cell>
          <cell r="D93" t="str">
            <v>Utility Plant in Service-Gas</v>
          </cell>
          <cell r="F93">
            <v>-172567584.43000001</v>
          </cell>
          <cell r="H93">
            <v>-169213107.65000001</v>
          </cell>
        </row>
        <row r="94">
          <cell r="A94" t="str">
            <v>%,V100210</v>
          </cell>
          <cell r="B94" t="str">
            <v>100210</v>
          </cell>
          <cell r="D94" t="str">
            <v>Transportation Equipment</v>
          </cell>
          <cell r="F94">
            <v>21490.639999999999</v>
          </cell>
          <cell r="H94">
            <v>50094.3</v>
          </cell>
        </row>
        <row r="95">
          <cell r="A95" t="str">
            <v>%,V100220</v>
          </cell>
          <cell r="B95" t="str">
            <v>100220</v>
          </cell>
          <cell r="D95" t="str">
            <v>Retirement Work in Progress</v>
          </cell>
          <cell r="F95">
            <v>852671.68</v>
          </cell>
          <cell r="H95">
            <v>812815.47</v>
          </cell>
        </row>
        <row r="96">
          <cell r="A96" t="str">
            <v>%,FACCOUNT,TAGL_STARPLUSROLLUP,X,NACCUM_DEPR_REGULATED</v>
          </cell>
          <cell r="D96" t="str">
            <v>Accumulated Depr - Regulated</v>
          </cell>
          <cell r="F96">
            <v>-171693422.11000001</v>
          </cell>
          <cell r="H96">
            <v>-168350197.88</v>
          </cell>
        </row>
        <row r="97">
          <cell r="D97" t="str">
            <v xml:space="preserve">  Total Regulated Assets-Net</v>
          </cell>
          <cell r="F97">
            <v>370513901.25</v>
          </cell>
          <cell r="H97">
            <v>370755766.96000004</v>
          </cell>
        </row>
        <row r="98">
          <cell r="A98" t="str">
            <v>%,V112001</v>
          </cell>
          <cell r="B98" t="str">
            <v>112001</v>
          </cell>
          <cell r="D98" t="str">
            <v>Invest Insur Spl Dollar Keelin</v>
          </cell>
          <cell r="F98">
            <v>543731.36</v>
          </cell>
          <cell r="H98">
            <v>543731.36</v>
          </cell>
        </row>
        <row r="99">
          <cell r="A99" t="str">
            <v>%,V112003</v>
          </cell>
          <cell r="B99" t="str">
            <v>112003</v>
          </cell>
          <cell r="D99" t="str">
            <v>Inv Insur Spl Dollar Ins Keeli</v>
          </cell>
          <cell r="F99">
            <v>-511836.67</v>
          </cell>
          <cell r="H99">
            <v>-511836.67</v>
          </cell>
        </row>
        <row r="100">
          <cell r="A100" t="str">
            <v>%,V112007</v>
          </cell>
          <cell r="B100" t="str">
            <v>112007</v>
          </cell>
          <cell r="D100" t="str">
            <v>Invest VEDCORP Partnership</v>
          </cell>
          <cell r="F100">
            <v>54035.89</v>
          </cell>
          <cell r="H100">
            <v>54035.89</v>
          </cell>
        </row>
        <row r="101">
          <cell r="A101" t="str">
            <v>%,V112009</v>
          </cell>
          <cell r="B101" t="str">
            <v>112009</v>
          </cell>
          <cell r="D101" t="str">
            <v>Investments Misc - Other</v>
          </cell>
          <cell r="F101">
            <v>11866.49</v>
          </cell>
          <cell r="H101">
            <v>11866.49</v>
          </cell>
        </row>
        <row r="102">
          <cell r="A102" t="str">
            <v>%,V112100</v>
          </cell>
          <cell r="B102" t="str">
            <v>112100</v>
          </cell>
          <cell r="D102" t="str">
            <v>Other Special Funds</v>
          </cell>
          <cell r="F102">
            <v>15000</v>
          </cell>
          <cell r="H102">
            <v>15000</v>
          </cell>
        </row>
        <row r="103">
          <cell r="A103" t="str">
            <v>%,FACCOUNT,TAGL_STARPLUSROLLUP,X,NNONREGULATED_ASSETS</v>
          </cell>
          <cell r="D103" t="str">
            <v>Nonregulated Assets</v>
          </cell>
          <cell r="F103">
            <v>112797.07</v>
          </cell>
          <cell r="H103">
            <v>112797.07</v>
          </cell>
        </row>
        <row r="104">
          <cell r="A104" t="str">
            <v>%,V113120</v>
          </cell>
          <cell r="B104" t="str">
            <v>113120</v>
          </cell>
          <cell r="D104" t="str">
            <v>Nonutility Construction WIP</v>
          </cell>
          <cell r="F104">
            <v>12018</v>
          </cell>
          <cell r="H104">
            <v>0</v>
          </cell>
        </row>
        <row r="105">
          <cell r="A105" t="str">
            <v>%,FACCOUNT,TAGL_STARPLUSROLLUP,X,NNONREG_CAPITAL_PROJE</v>
          </cell>
          <cell r="D105" t="str">
            <v>Nonregulated Capital Projects</v>
          </cell>
          <cell r="F105">
            <v>12018</v>
          </cell>
          <cell r="H105">
            <v>0</v>
          </cell>
        </row>
        <row r="106">
          <cell r="A106" t="str">
            <v>%,FACCOUNT,TAGL_STARPLUSROLLUP,X,NACCUM_DEPR_NORREGULA</v>
          </cell>
          <cell r="D106" t="str">
            <v>Accumulated Depr - Nonregulated</v>
          </cell>
          <cell r="F106">
            <v>0</v>
          </cell>
          <cell r="H106">
            <v>0</v>
          </cell>
        </row>
        <row r="107">
          <cell r="D107" t="str">
            <v xml:space="preserve">  Total Nonregulated Assets-Net</v>
          </cell>
          <cell r="F107">
            <v>124815.07</v>
          </cell>
          <cell r="H107">
            <v>112797.07</v>
          </cell>
        </row>
        <row r="108">
          <cell r="D108" t="str">
            <v xml:space="preserve">  Total Property Plant &amp; Equipment</v>
          </cell>
          <cell r="F108">
            <v>370638716.31999999</v>
          </cell>
          <cell r="H108">
            <v>370868564.03000003</v>
          </cell>
        </row>
        <row r="109">
          <cell r="C109" t="str">
            <v>Deferred Debits and Other Assets</v>
          </cell>
        </row>
        <row r="110">
          <cell r="A110" t="str">
            <v>%,FACCOUNT,TAGL_STARPLUSROLLUP,X,NUNRECOVERED_ERC</v>
          </cell>
          <cell r="D110" t="str">
            <v>Unrecovered Envir Response Costs</v>
          </cell>
          <cell r="F110">
            <v>0</v>
          </cell>
          <cell r="H110">
            <v>0</v>
          </cell>
        </row>
        <row r="111">
          <cell r="A111" t="str">
            <v>%,FACCOUNT,TAGL_STARPLUSROLLUP,X,NINVESTMENT_JOINT_VEN</v>
          </cell>
          <cell r="D111" t="str">
            <v>Investment in Joint Ventures</v>
          </cell>
          <cell r="F111">
            <v>0</v>
          </cell>
          <cell r="H111">
            <v>0</v>
          </cell>
        </row>
        <row r="112">
          <cell r="A112" t="str">
            <v>%,FACCOUNT,TAGL_STARPLUSROLLUP,X,NUNRECOVERED_IRP</v>
          </cell>
          <cell r="D112" t="str">
            <v>Unrecovered Integrated Resource Plan</v>
          </cell>
          <cell r="F112">
            <v>0</v>
          </cell>
          <cell r="H112">
            <v>0</v>
          </cell>
        </row>
        <row r="113">
          <cell r="A113" t="str">
            <v>%,V161400</v>
          </cell>
          <cell r="B113" t="str">
            <v>161400</v>
          </cell>
          <cell r="D113" t="str">
            <v>VNG Pre-94 Reg Asset Amor</v>
          </cell>
          <cell r="F113">
            <v>4119658</v>
          </cell>
          <cell r="H113">
            <v>4042222</v>
          </cell>
        </row>
        <row r="114">
          <cell r="A114" t="str">
            <v>%,FACCOUNT,TAGL_STARPLUSROLLUP,X,NUNRECOV_POST_RET_BEN</v>
          </cell>
          <cell r="D114" t="str">
            <v>Unrecovered Postretirement Benefits</v>
          </cell>
          <cell r="F114">
            <v>4119658</v>
          </cell>
          <cell r="H114">
            <v>4042222</v>
          </cell>
        </row>
        <row r="115">
          <cell r="A115" t="str">
            <v>%,FACCOUNT,TAGL_STARPLUSROLLUP,X,NINTERCO_NOTES_RECEIV</v>
          </cell>
          <cell r="D115" t="str">
            <v>Intercompany Notes Receivables</v>
          </cell>
          <cell r="F115">
            <v>0</v>
          </cell>
          <cell r="H115">
            <v>0</v>
          </cell>
        </row>
        <row r="116">
          <cell r="A116" t="str">
            <v>%,V157200</v>
          </cell>
          <cell r="B116" t="str">
            <v>157200</v>
          </cell>
          <cell r="D116" t="str">
            <v>Pension Asset</v>
          </cell>
          <cell r="F116">
            <v>-2044451</v>
          </cell>
          <cell r="H116">
            <v>0</v>
          </cell>
        </row>
        <row r="117">
          <cell r="A117" t="str">
            <v>%,FACCOUNT,TAGL_STARPLUSROLLUP,X,NPREPAID_PENSION_COST</v>
          </cell>
          <cell r="D117" t="str">
            <v>Prepaid Pension Cost</v>
          </cell>
          <cell r="F117">
            <v>-2044451</v>
          </cell>
          <cell r="H117">
            <v>0</v>
          </cell>
        </row>
        <row r="118">
          <cell r="A118" t="str">
            <v>%,FACCOUNT,TAGL_STARPLUSROLLUP,X,NUNAMORT_CT_REPUR_LTD</v>
          </cell>
          <cell r="D118" t="str">
            <v>Unamortized Cost to Repurchase LTD</v>
          </cell>
          <cell r="F118">
            <v>0</v>
          </cell>
          <cell r="H118">
            <v>0</v>
          </cell>
        </row>
        <row r="119">
          <cell r="A119" t="str">
            <v>%,V100500</v>
          </cell>
          <cell r="B119" t="str">
            <v>100500</v>
          </cell>
          <cell r="D119" t="str">
            <v>Goodwill</v>
          </cell>
          <cell r="F119">
            <v>176184977.37</v>
          </cell>
          <cell r="H119">
            <v>176184977.37</v>
          </cell>
        </row>
        <row r="120">
          <cell r="A120" t="str">
            <v>%,V100600</v>
          </cell>
          <cell r="B120" t="str">
            <v>100600</v>
          </cell>
          <cell r="D120" t="str">
            <v>Software License</v>
          </cell>
          <cell r="F120">
            <v>318</v>
          </cell>
          <cell r="H120">
            <v>318</v>
          </cell>
        </row>
        <row r="121">
          <cell r="A121" t="str">
            <v>%,V100601</v>
          </cell>
          <cell r="B121" t="str">
            <v>100601</v>
          </cell>
          <cell r="D121" t="str">
            <v>Intangible Asset</v>
          </cell>
          <cell r="F121">
            <v>0</v>
          </cell>
          <cell r="H121">
            <v>161663</v>
          </cell>
        </row>
        <row r="122">
          <cell r="A122" t="str">
            <v>%,V161500</v>
          </cell>
          <cell r="B122" t="str">
            <v>161500</v>
          </cell>
          <cell r="D122" t="str">
            <v>Deferred Interest Refund Exp</v>
          </cell>
          <cell r="F122">
            <v>41796.85</v>
          </cell>
          <cell r="H122">
            <v>59471.03</v>
          </cell>
        </row>
        <row r="123">
          <cell r="A123" t="str">
            <v>%,V161700</v>
          </cell>
          <cell r="B123" t="str">
            <v>161700</v>
          </cell>
          <cell r="D123" t="str">
            <v>Regulatory Post73 Assets</v>
          </cell>
          <cell r="F123">
            <v>924001</v>
          </cell>
          <cell r="H123">
            <v>924001</v>
          </cell>
        </row>
        <row r="124">
          <cell r="A124" t="str">
            <v>%,V161800</v>
          </cell>
          <cell r="B124" t="str">
            <v>161800</v>
          </cell>
          <cell r="D124" t="str">
            <v>Regulatory Pre74 Assets</v>
          </cell>
          <cell r="F124">
            <v>137129</v>
          </cell>
          <cell r="H124">
            <v>137129</v>
          </cell>
        </row>
        <row r="125">
          <cell r="A125" t="str">
            <v>%,V162140</v>
          </cell>
          <cell r="B125" t="str">
            <v>162140</v>
          </cell>
          <cell r="D125" t="str">
            <v>Transportation Clearing</v>
          </cell>
          <cell r="F125">
            <v>0</v>
          </cell>
          <cell r="H125">
            <v>-111920</v>
          </cell>
        </row>
        <row r="126">
          <cell r="A126" t="str">
            <v>%,V162150</v>
          </cell>
          <cell r="B126" t="str">
            <v>162150</v>
          </cell>
          <cell r="D126" t="str">
            <v>Other Long-Term Assets</v>
          </cell>
          <cell r="F126">
            <v>1815942.53</v>
          </cell>
          <cell r="H126">
            <v>0</v>
          </cell>
        </row>
        <row r="127">
          <cell r="A127" t="str">
            <v>%,V162178</v>
          </cell>
          <cell r="B127" t="str">
            <v>162178</v>
          </cell>
          <cell r="D127" t="str">
            <v>Transportation Capital Clearin</v>
          </cell>
          <cell r="F127">
            <v>5122.8</v>
          </cell>
          <cell r="H127">
            <v>0</v>
          </cell>
        </row>
        <row r="128">
          <cell r="A128" t="str">
            <v>%,V162179</v>
          </cell>
          <cell r="B128" t="str">
            <v>162179</v>
          </cell>
          <cell r="D128" t="str">
            <v>A&amp;G Salaries Capital Clearing</v>
          </cell>
          <cell r="F128">
            <v>21.2</v>
          </cell>
          <cell r="H128">
            <v>-159858.95000000001</v>
          </cell>
        </row>
        <row r="129">
          <cell r="A129" t="str">
            <v>%,V162180</v>
          </cell>
          <cell r="B129" t="str">
            <v>162180</v>
          </cell>
          <cell r="D129" t="str">
            <v>A&amp;G Expenses Capital Clearing</v>
          </cell>
          <cell r="F129">
            <v>1.1000000000000001</v>
          </cell>
          <cell r="H129">
            <v>-15.2</v>
          </cell>
        </row>
        <row r="130">
          <cell r="A130" t="str">
            <v>%,V162185</v>
          </cell>
          <cell r="B130" t="str">
            <v>162185</v>
          </cell>
          <cell r="D130" t="str">
            <v>A&amp;G Salary Capitalized-Pension</v>
          </cell>
          <cell r="F130">
            <v>0.8</v>
          </cell>
          <cell r="H130">
            <v>30.86</v>
          </cell>
        </row>
        <row r="131">
          <cell r="A131" t="str">
            <v>%,V162186</v>
          </cell>
          <cell r="B131" t="str">
            <v>162186</v>
          </cell>
          <cell r="D131" t="str">
            <v>A&amp;G Salary Capitalized-Benefit</v>
          </cell>
          <cell r="F131">
            <v>2.75</v>
          </cell>
          <cell r="H131">
            <v>23.42</v>
          </cell>
        </row>
        <row r="132">
          <cell r="A132" t="str">
            <v>%,V162187</v>
          </cell>
          <cell r="B132" t="str">
            <v>162187</v>
          </cell>
          <cell r="D132" t="str">
            <v>A&amp;GSalaryCap-Post Retirement</v>
          </cell>
          <cell r="F132">
            <v>2.7</v>
          </cell>
          <cell r="H132">
            <v>0</v>
          </cell>
        </row>
        <row r="133">
          <cell r="A133" t="str">
            <v>%,V162188</v>
          </cell>
          <cell r="B133" t="str">
            <v>162188</v>
          </cell>
          <cell r="D133" t="str">
            <v>A&amp;G Salary Cap-Payroll Taxes</v>
          </cell>
          <cell r="F133">
            <v>1.74</v>
          </cell>
          <cell r="H133">
            <v>10.68</v>
          </cell>
        </row>
        <row r="134">
          <cell r="A134" t="str">
            <v>%,V162200</v>
          </cell>
          <cell r="B134" t="str">
            <v>162200</v>
          </cell>
          <cell r="D134" t="str">
            <v>Other Work in Progress-Misc</v>
          </cell>
          <cell r="F134">
            <v>0</v>
          </cell>
          <cell r="H134">
            <v>6518.5</v>
          </cell>
        </row>
        <row r="135">
          <cell r="A135" t="str">
            <v>%,V162450</v>
          </cell>
          <cell r="B135" t="str">
            <v>162450</v>
          </cell>
          <cell r="D135" t="str">
            <v>ATPI Capitalized Clearing</v>
          </cell>
          <cell r="F135">
            <v>1.19</v>
          </cell>
          <cell r="H135">
            <v>0</v>
          </cell>
        </row>
        <row r="136">
          <cell r="A136" t="str">
            <v>%,V162999</v>
          </cell>
          <cell r="B136" t="str">
            <v>162999</v>
          </cell>
          <cell r="D136" t="str">
            <v>Other Deferred Debits</v>
          </cell>
          <cell r="F136">
            <v>0</v>
          </cell>
          <cell r="H136">
            <v>-19435</v>
          </cell>
        </row>
        <row r="137">
          <cell r="A137" t="str">
            <v>%,V190020</v>
          </cell>
          <cell r="B137" t="str">
            <v>190020</v>
          </cell>
          <cell r="D137" t="str">
            <v>Accum DIT Fed Assets Inv</v>
          </cell>
          <cell r="F137">
            <v>0</v>
          </cell>
          <cell r="H137">
            <v>-27332</v>
          </cell>
        </row>
        <row r="138">
          <cell r="A138" t="str">
            <v>%,V192200</v>
          </cell>
          <cell r="B138" t="str">
            <v>192200</v>
          </cell>
          <cell r="D138" t="str">
            <v>VNG/Enron Assigned Gas</v>
          </cell>
          <cell r="F138">
            <v>0</v>
          </cell>
          <cell r="H138">
            <v>34055962.719999999</v>
          </cell>
        </row>
        <row r="139">
          <cell r="A139" t="str">
            <v>%,FACCOUNT,TAGL_STARPLUSROLLUP,X,NOTHER_ASSETS</v>
          </cell>
          <cell r="D139" t="str">
            <v>Other Assets</v>
          </cell>
          <cell r="F139">
            <v>179109319.03</v>
          </cell>
          <cell r="H139">
            <v>211211544.43000004</v>
          </cell>
        </row>
        <row r="140">
          <cell r="D140" t="str">
            <v xml:space="preserve">  Total Deferred Debits and Other Assets</v>
          </cell>
          <cell r="F140">
            <v>181184526.03</v>
          </cell>
          <cell r="H140">
            <v>215253766.43000004</v>
          </cell>
        </row>
        <row r="141">
          <cell r="D141" t="str">
            <v xml:space="preserve">  Total Assets</v>
          </cell>
          <cell r="F141">
            <v>621622000.52999997</v>
          </cell>
          <cell r="H141">
            <v>608749660.80000007</v>
          </cell>
        </row>
        <row r="143">
          <cell r="C143" t="str">
            <v>Liabilities and Capitalization</v>
          </cell>
        </row>
        <row r="144">
          <cell r="C144" t="str">
            <v>Current Liabilities</v>
          </cell>
        </row>
        <row r="145">
          <cell r="A145" t="str">
            <v>%,V225100</v>
          </cell>
          <cell r="B145" t="str">
            <v>225100</v>
          </cell>
          <cell r="D145" t="str">
            <v>General Accounts Payable</v>
          </cell>
          <cell r="F145">
            <v>-37128.589999999997</v>
          </cell>
          <cell r="H145">
            <v>-674270.84</v>
          </cell>
        </row>
        <row r="146">
          <cell r="A146" t="str">
            <v>%,V225105</v>
          </cell>
          <cell r="B146" t="str">
            <v>225105</v>
          </cell>
          <cell r="D146" t="str">
            <v>AP - Inventory</v>
          </cell>
          <cell r="F146">
            <v>9015.1</v>
          </cell>
          <cell r="H146">
            <v>-83064.929999999993</v>
          </cell>
        </row>
        <row r="147">
          <cell r="A147" t="str">
            <v>%,V225120</v>
          </cell>
          <cell r="B147" t="str">
            <v>225120</v>
          </cell>
          <cell r="D147" t="str">
            <v>Accounts Payable - Accrued</v>
          </cell>
          <cell r="F147">
            <v>-8271391.0499999998</v>
          </cell>
          <cell r="H147">
            <v>-12676755.33</v>
          </cell>
        </row>
        <row r="148">
          <cell r="A148" t="str">
            <v>%,V225140</v>
          </cell>
          <cell r="B148" t="str">
            <v>225140</v>
          </cell>
          <cell r="D148" t="str">
            <v>Misc Refund Acct</v>
          </cell>
          <cell r="F148">
            <v>-12.89</v>
          </cell>
          <cell r="H148">
            <v>0</v>
          </cell>
        </row>
        <row r="149">
          <cell r="A149" t="str">
            <v>%,V225191</v>
          </cell>
          <cell r="B149" t="str">
            <v>225191</v>
          </cell>
          <cell r="D149" t="str">
            <v>A/P Misc Sales &amp; Use VNG</v>
          </cell>
          <cell r="F149">
            <v>-0.31</v>
          </cell>
          <cell r="H149">
            <v>-0.31</v>
          </cell>
        </row>
        <row r="150">
          <cell r="A150" t="str">
            <v>%,V225192</v>
          </cell>
          <cell r="B150" t="str">
            <v>225192</v>
          </cell>
          <cell r="D150" t="str">
            <v>A/P Misc VNG Divest Sund</v>
          </cell>
          <cell r="F150">
            <v>0</v>
          </cell>
          <cell r="H150">
            <v>-19894.54</v>
          </cell>
        </row>
        <row r="151">
          <cell r="A151" t="str">
            <v>%,V225500</v>
          </cell>
          <cell r="B151" t="str">
            <v>225500</v>
          </cell>
          <cell r="D151" t="str">
            <v>Payroll Deductions</v>
          </cell>
          <cell r="F151">
            <v>0</v>
          </cell>
          <cell r="H151">
            <v>2882.13</v>
          </cell>
        </row>
        <row r="152">
          <cell r="A152" t="str">
            <v>%,V225501</v>
          </cell>
          <cell r="B152" t="str">
            <v>225501</v>
          </cell>
          <cell r="D152" t="str">
            <v>U S Savings Bonds Payable</v>
          </cell>
          <cell r="F152">
            <v>112.5</v>
          </cell>
          <cell r="H152">
            <v>112.5</v>
          </cell>
        </row>
        <row r="153">
          <cell r="A153" t="str">
            <v>%,V225507</v>
          </cell>
          <cell r="B153" t="str">
            <v>225507</v>
          </cell>
          <cell r="D153" t="str">
            <v>One Pledge Club Atlanta</v>
          </cell>
          <cell r="F153">
            <v>-20</v>
          </cell>
          <cell r="H153">
            <v>0</v>
          </cell>
        </row>
        <row r="154">
          <cell r="A154" t="str">
            <v>%,V225521</v>
          </cell>
          <cell r="B154" t="str">
            <v>225521</v>
          </cell>
          <cell r="D154" t="str">
            <v>P.A.C Payable</v>
          </cell>
          <cell r="F154">
            <v>-89.89</v>
          </cell>
          <cell r="H154">
            <v>-97.39</v>
          </cell>
        </row>
        <row r="155">
          <cell r="A155" t="str">
            <v>%,V225526</v>
          </cell>
          <cell r="B155" t="str">
            <v>225526</v>
          </cell>
          <cell r="D155" t="str">
            <v>Employee Court Orders</v>
          </cell>
          <cell r="F155">
            <v>-3836.21</v>
          </cell>
          <cell r="H155">
            <v>-1764.54</v>
          </cell>
        </row>
        <row r="156">
          <cell r="A156" t="str">
            <v>%,V225536</v>
          </cell>
          <cell r="B156" t="str">
            <v>225536</v>
          </cell>
          <cell r="D156" t="str">
            <v>Flx Ben Health Reim Payable</v>
          </cell>
          <cell r="F156">
            <v>-1876.11</v>
          </cell>
          <cell r="H156">
            <v>-1974.6</v>
          </cell>
        </row>
        <row r="157">
          <cell r="A157" t="str">
            <v>%,V225537</v>
          </cell>
          <cell r="B157" t="str">
            <v>225537</v>
          </cell>
          <cell r="D157" t="str">
            <v>Flx Ben Dep Daycare Payable</v>
          </cell>
          <cell r="F157">
            <v>-5145.55</v>
          </cell>
          <cell r="H157">
            <v>-3894.91</v>
          </cell>
        </row>
        <row r="158">
          <cell r="A158" t="str">
            <v>%,V225550</v>
          </cell>
          <cell r="B158" t="str">
            <v>225550</v>
          </cell>
          <cell r="D158" t="str">
            <v>Group Life Insurance VNG</v>
          </cell>
          <cell r="F158">
            <v>0</v>
          </cell>
          <cell r="H158">
            <v>-37045.07</v>
          </cell>
        </row>
        <row r="159">
          <cell r="A159" t="str">
            <v>%,V225551</v>
          </cell>
          <cell r="B159" t="str">
            <v>225551</v>
          </cell>
          <cell r="D159" t="str">
            <v>Thrift Alternate VNG</v>
          </cell>
          <cell r="F159">
            <v>0</v>
          </cell>
          <cell r="H159">
            <v>-156069.67000000001</v>
          </cell>
        </row>
        <row r="160">
          <cell r="A160" t="str">
            <v>%,V225552</v>
          </cell>
          <cell r="B160" t="str">
            <v>225552</v>
          </cell>
          <cell r="D160" t="str">
            <v>Thrift General VNG</v>
          </cell>
          <cell r="F160">
            <v>0</v>
          </cell>
          <cell r="H160">
            <v>-133870.79</v>
          </cell>
        </row>
        <row r="161">
          <cell r="A161" t="str">
            <v>%,V225553</v>
          </cell>
          <cell r="B161" t="str">
            <v>225553</v>
          </cell>
          <cell r="D161" t="str">
            <v>Thrift Loans VNG</v>
          </cell>
          <cell r="F161">
            <v>0</v>
          </cell>
          <cell r="H161">
            <v>-69788.149999999994</v>
          </cell>
        </row>
        <row r="162">
          <cell r="A162" t="str">
            <v>%,V225555</v>
          </cell>
          <cell r="B162" t="str">
            <v>225555</v>
          </cell>
          <cell r="D162" t="str">
            <v>Thrift Company Portion VNG</v>
          </cell>
          <cell r="F162">
            <v>0</v>
          </cell>
          <cell r="H162">
            <v>-84269.61</v>
          </cell>
        </row>
        <row r="163">
          <cell r="A163" t="str">
            <v>%,V225556</v>
          </cell>
          <cell r="B163" t="str">
            <v>225556</v>
          </cell>
          <cell r="D163" t="str">
            <v>VNG Savings Plan</v>
          </cell>
          <cell r="F163">
            <v>0</v>
          </cell>
          <cell r="H163">
            <v>-150731.99</v>
          </cell>
        </row>
        <row r="164">
          <cell r="A164" t="str">
            <v>%,V225557</v>
          </cell>
          <cell r="B164" t="str">
            <v>225557</v>
          </cell>
          <cell r="D164" t="str">
            <v>GUL Cash Accumulation EE - VNG</v>
          </cell>
          <cell r="F164">
            <v>-1883.56</v>
          </cell>
          <cell r="H164">
            <v>-1425.32</v>
          </cell>
        </row>
        <row r="165">
          <cell r="A165" t="str">
            <v>%,V225558</v>
          </cell>
          <cell r="B165" t="str">
            <v>225558</v>
          </cell>
          <cell r="D165" t="str">
            <v>GUL Cash Accum Spouse - VNG</v>
          </cell>
          <cell r="F165">
            <v>-2900.16</v>
          </cell>
          <cell r="H165">
            <v>-2708</v>
          </cell>
        </row>
        <row r="166">
          <cell r="A166" t="str">
            <v>%,V225559</v>
          </cell>
          <cell r="B166" t="str">
            <v>225559</v>
          </cell>
          <cell r="D166" t="str">
            <v>Voluntary Benefits Assn - VNG</v>
          </cell>
          <cell r="F166">
            <v>-3180</v>
          </cell>
          <cell r="H166">
            <v>-13810</v>
          </cell>
        </row>
        <row r="167">
          <cell r="A167" t="str">
            <v>%,V225560</v>
          </cell>
          <cell r="B167" t="str">
            <v>225560</v>
          </cell>
          <cell r="D167" t="str">
            <v>Union Dues VNG Local 50</v>
          </cell>
          <cell r="F167">
            <v>-2663.65</v>
          </cell>
          <cell r="H167">
            <v>0</v>
          </cell>
        </row>
        <row r="168">
          <cell r="A168" t="str">
            <v>%,V225561</v>
          </cell>
          <cell r="B168" t="str">
            <v>225561</v>
          </cell>
          <cell r="D168" t="str">
            <v>United Way Richmond</v>
          </cell>
          <cell r="F168">
            <v>-47.7</v>
          </cell>
          <cell r="H168">
            <v>0</v>
          </cell>
        </row>
        <row r="169">
          <cell r="A169" t="str">
            <v>%,V225562</v>
          </cell>
          <cell r="B169" t="str">
            <v>225562</v>
          </cell>
          <cell r="D169" t="str">
            <v>United Way South Hampton</v>
          </cell>
          <cell r="F169">
            <v>-1681.73</v>
          </cell>
          <cell r="H169">
            <v>-6529.16</v>
          </cell>
        </row>
        <row r="170">
          <cell r="A170" t="str">
            <v>%,V225563</v>
          </cell>
          <cell r="B170" t="str">
            <v>225563</v>
          </cell>
          <cell r="D170" t="str">
            <v>United Way Peninsula</v>
          </cell>
          <cell r="F170">
            <v>-592.51</v>
          </cell>
          <cell r="H170">
            <v>-3210.97</v>
          </cell>
        </row>
        <row r="171">
          <cell r="A171" t="str">
            <v>%,V225565</v>
          </cell>
          <cell r="B171" t="str">
            <v>225565</v>
          </cell>
          <cell r="D171" t="str">
            <v>Computer Purchase Plan - VNG</v>
          </cell>
          <cell r="F171">
            <v>0</v>
          </cell>
          <cell r="H171">
            <v>-50</v>
          </cell>
        </row>
        <row r="172">
          <cell r="A172" t="str">
            <v>%,FACCOUNT,TAGL_STARPLUSROLLUP,X,NACCOUNTS_PAYABLE</v>
          </cell>
          <cell r="D172" t="str">
            <v>Accounts Payable</v>
          </cell>
          <cell r="F172">
            <v>-8323322.3099999996</v>
          </cell>
          <cell r="H172">
            <v>-14118231.489999998</v>
          </cell>
        </row>
        <row r="173">
          <cell r="A173" t="str">
            <v>%,FACCOUNT,TAGL_STARPLUSROLLUP,X,NSHORT_TERM DEBT</v>
          </cell>
          <cell r="D173" t="str">
            <v>Short-Term Debt</v>
          </cell>
          <cell r="F173">
            <v>0</v>
          </cell>
          <cell r="H173">
            <v>0</v>
          </cell>
        </row>
        <row r="174">
          <cell r="A174" t="str">
            <v>%,V227110</v>
          </cell>
          <cell r="B174" t="str">
            <v>227110</v>
          </cell>
          <cell r="D174" t="str">
            <v>Interest Payable - VNGC/AGLR</v>
          </cell>
          <cell r="F174">
            <v>-419622.15</v>
          </cell>
          <cell r="H174">
            <v>0</v>
          </cell>
        </row>
        <row r="175">
          <cell r="A175" t="str">
            <v>%,V230990</v>
          </cell>
          <cell r="B175" t="str">
            <v>230990</v>
          </cell>
          <cell r="D175" t="str">
            <v>Intercompany Trsfers - Credit</v>
          </cell>
          <cell r="F175">
            <v>-1229579.8400000001</v>
          </cell>
          <cell r="H175">
            <v>0</v>
          </cell>
        </row>
        <row r="176">
          <cell r="A176" t="str">
            <v>%,FACCOUNT,TAGL_STARPLUSROLLUP,X,NINTERCOMPANY_PAYABLE</v>
          </cell>
          <cell r="D176" t="str">
            <v>Intercompany Payables</v>
          </cell>
          <cell r="F176">
            <v>-1649201.99</v>
          </cell>
          <cell r="H176">
            <v>0</v>
          </cell>
        </row>
        <row r="177">
          <cell r="A177" t="str">
            <v>%,V235201</v>
          </cell>
          <cell r="B177" t="str">
            <v>235201</v>
          </cell>
          <cell r="D177" t="str">
            <v>Customer Deposits</v>
          </cell>
          <cell r="F177">
            <v>-10281853</v>
          </cell>
          <cell r="H177">
            <v>-9372618</v>
          </cell>
        </row>
        <row r="178">
          <cell r="A178" t="str">
            <v>%,FACCOUNT,TAGL_STARPLUSROLLUP,X,NCUSTOMER_DEPOSITS</v>
          </cell>
          <cell r="D178" t="str">
            <v>Customer Deposits</v>
          </cell>
          <cell r="F178">
            <v>-10281853</v>
          </cell>
          <cell r="H178">
            <v>-9372618</v>
          </cell>
        </row>
        <row r="179">
          <cell r="A179" t="str">
            <v>%,V241990</v>
          </cell>
          <cell r="B179" t="str">
            <v>241990</v>
          </cell>
          <cell r="D179" t="str">
            <v>Interest Acc-Customer Deposits</v>
          </cell>
          <cell r="F179">
            <v>-279699.59000000003</v>
          </cell>
          <cell r="H179">
            <v>-256769.22</v>
          </cell>
        </row>
        <row r="180">
          <cell r="A180" t="str">
            <v>%,FACCOUNT,TAGL_STARPLUSROLLUP,X,NINTEREST_PAYABLE</v>
          </cell>
          <cell r="D180" t="str">
            <v>Interest</v>
          </cell>
          <cell r="F180">
            <v>-279699.59000000003</v>
          </cell>
          <cell r="H180">
            <v>-256769.22</v>
          </cell>
        </row>
        <row r="181">
          <cell r="A181" t="str">
            <v>%,V225200</v>
          </cell>
          <cell r="B181" t="str">
            <v>225200</v>
          </cell>
          <cell r="D181" t="str">
            <v>Payroll Payable</v>
          </cell>
          <cell r="F181">
            <v>-483056.49</v>
          </cell>
          <cell r="H181">
            <v>-291402.78999999998</v>
          </cell>
        </row>
        <row r="182">
          <cell r="A182" t="str">
            <v>%,V225210</v>
          </cell>
          <cell r="B182" t="str">
            <v>225210</v>
          </cell>
          <cell r="D182" t="str">
            <v>Accrued Severance Pay</v>
          </cell>
          <cell r="F182">
            <v>-1997107.76</v>
          </cell>
          <cell r="H182">
            <v>-4867283.2300000004</v>
          </cell>
        </row>
        <row r="183">
          <cell r="A183" t="str">
            <v>%,V225250</v>
          </cell>
          <cell r="B183" t="str">
            <v>225250</v>
          </cell>
          <cell r="D183" t="str">
            <v>Accrued Bonus</v>
          </cell>
          <cell r="F183">
            <v>0</v>
          </cell>
          <cell r="H183">
            <v>-697498.48</v>
          </cell>
        </row>
        <row r="184">
          <cell r="A184" t="str">
            <v>%,V237100</v>
          </cell>
          <cell r="B184" t="str">
            <v>237100</v>
          </cell>
          <cell r="D184" t="str">
            <v>Accrued Relocation Liability</v>
          </cell>
          <cell r="F184">
            <v>0</v>
          </cell>
          <cell r="H184">
            <v>-26000</v>
          </cell>
        </row>
        <row r="185">
          <cell r="A185" t="str">
            <v>%,V238100</v>
          </cell>
          <cell r="B185" t="str">
            <v>238100</v>
          </cell>
          <cell r="D185" t="str">
            <v>Taxes Accrued-Federal Income</v>
          </cell>
          <cell r="F185">
            <v>-8903494.1099999994</v>
          </cell>
          <cell r="H185">
            <v>-8401257.8100000005</v>
          </cell>
        </row>
        <row r="186">
          <cell r="A186" t="str">
            <v>%,V238101</v>
          </cell>
          <cell r="B186" t="str">
            <v>238101</v>
          </cell>
          <cell r="D186" t="str">
            <v>Taxes Accrued Other-FUI</v>
          </cell>
          <cell r="F186">
            <v>-6309.58</v>
          </cell>
          <cell r="H186">
            <v>-886.35</v>
          </cell>
        </row>
        <row r="187">
          <cell r="A187" t="str">
            <v>%,V238102</v>
          </cell>
          <cell r="B187" t="str">
            <v>238102</v>
          </cell>
          <cell r="D187" t="str">
            <v>Taxes Accrued Other-FICA</v>
          </cell>
          <cell r="F187">
            <v>-61189.11</v>
          </cell>
          <cell r="H187">
            <v>-51962.82</v>
          </cell>
        </row>
        <row r="188">
          <cell r="A188" t="str">
            <v>%,V238103</v>
          </cell>
          <cell r="B188" t="str">
            <v>238103</v>
          </cell>
          <cell r="D188" t="str">
            <v>Tax Accr Othr-Real&amp;Pers. Prop.</v>
          </cell>
          <cell r="F188">
            <v>-250597.59</v>
          </cell>
          <cell r="H188">
            <v>-1001275.12</v>
          </cell>
        </row>
        <row r="189">
          <cell r="A189" t="str">
            <v>%,V238104</v>
          </cell>
          <cell r="B189" t="str">
            <v>238104</v>
          </cell>
          <cell r="D189" t="str">
            <v>Tax Accr Other-W.VA.Prop.</v>
          </cell>
          <cell r="F189">
            <v>0</v>
          </cell>
          <cell r="H189">
            <v>-87341.36</v>
          </cell>
        </row>
        <row r="190">
          <cell r="A190" t="str">
            <v>%,V238105</v>
          </cell>
          <cell r="B190" t="str">
            <v>238105</v>
          </cell>
          <cell r="D190" t="str">
            <v>Tax Accr Othr-SUI</v>
          </cell>
          <cell r="F190">
            <v>-7117.84</v>
          </cell>
          <cell r="H190">
            <v>-6434.63</v>
          </cell>
        </row>
        <row r="191">
          <cell r="A191" t="str">
            <v>%,V238106</v>
          </cell>
          <cell r="B191" t="str">
            <v>238106</v>
          </cell>
          <cell r="D191" t="str">
            <v>Tax Accru Othr-MotorFuelRd Tax</v>
          </cell>
          <cell r="F191">
            <v>-492.51</v>
          </cell>
          <cell r="H191">
            <v>-298.39</v>
          </cell>
        </row>
        <row r="192">
          <cell r="A192" t="str">
            <v>%,V238107</v>
          </cell>
          <cell r="B192" t="str">
            <v>238107</v>
          </cell>
          <cell r="D192" t="str">
            <v>Taxes Accr Othr-Compr Nat Gas</v>
          </cell>
          <cell r="F192">
            <v>-3085.56</v>
          </cell>
          <cell r="H192">
            <v>-2683.22</v>
          </cell>
        </row>
        <row r="193">
          <cell r="A193" t="str">
            <v>%,V238109</v>
          </cell>
          <cell r="B193" t="str">
            <v>238109</v>
          </cell>
          <cell r="D193" t="str">
            <v>Tax Accru Othr-Spec Fuel Tax</v>
          </cell>
          <cell r="F193">
            <v>-1836.93</v>
          </cell>
          <cell r="H193">
            <v>-747.03</v>
          </cell>
        </row>
        <row r="194">
          <cell r="A194" t="str">
            <v>%,V238140</v>
          </cell>
          <cell r="B194" t="str">
            <v>238140</v>
          </cell>
          <cell r="D194" t="str">
            <v>Tax Accr Other-State Valuation</v>
          </cell>
          <cell r="F194">
            <v>-52169.66</v>
          </cell>
          <cell r="H194">
            <v>-280379.65000000002</v>
          </cell>
        </row>
        <row r="195">
          <cell r="A195" t="str">
            <v>%,V238142</v>
          </cell>
          <cell r="B195" t="str">
            <v>238142</v>
          </cell>
          <cell r="D195" t="str">
            <v>Tax Accru Othr-Franchise Taxes</v>
          </cell>
          <cell r="F195">
            <v>-7363.25</v>
          </cell>
          <cell r="H195">
            <v>-7288.25</v>
          </cell>
        </row>
        <row r="196">
          <cell r="A196" t="str">
            <v>%,V238143</v>
          </cell>
          <cell r="B196" t="str">
            <v>238143</v>
          </cell>
          <cell r="D196" t="str">
            <v>Tax Accru Othr-Gross Receipts</v>
          </cell>
          <cell r="F196">
            <v>0</v>
          </cell>
          <cell r="H196">
            <v>225000</v>
          </cell>
        </row>
        <row r="197">
          <cell r="A197" t="str">
            <v>%,V238144</v>
          </cell>
          <cell r="B197" t="str">
            <v>238144</v>
          </cell>
          <cell r="D197" t="str">
            <v>Taxes Accr Othr-Sales &amp; UseTax</v>
          </cell>
          <cell r="F197">
            <v>2405.0700000000002</v>
          </cell>
          <cell r="H197">
            <v>3790.47</v>
          </cell>
        </row>
        <row r="198">
          <cell r="A198" t="str">
            <v>%,V238145</v>
          </cell>
          <cell r="B198" t="str">
            <v>238145</v>
          </cell>
          <cell r="D198" t="str">
            <v>Tax Accr Othr-Workman Comp Tax</v>
          </cell>
          <cell r="F198">
            <v>13.42</v>
          </cell>
          <cell r="H198">
            <v>1012.42</v>
          </cell>
        </row>
        <row r="199">
          <cell r="A199" t="str">
            <v>%,V238200</v>
          </cell>
          <cell r="B199" t="str">
            <v>238200</v>
          </cell>
          <cell r="D199" t="str">
            <v>Taxes Accrued-State Income</v>
          </cell>
          <cell r="F199">
            <v>-63690.21</v>
          </cell>
          <cell r="H199">
            <v>29325.33</v>
          </cell>
        </row>
        <row r="200">
          <cell r="A200" t="str">
            <v>%,FACCOUNT,TAGL_STARPLUSROLLUP,X,NOTHER_ACCRUED_LIAB</v>
          </cell>
          <cell r="D200" t="str">
            <v>Other Accrued Liabilities</v>
          </cell>
          <cell r="F200">
            <v>-11835092.109999999</v>
          </cell>
          <cell r="H200">
            <v>-15463610.91</v>
          </cell>
        </row>
        <row r="201">
          <cell r="A201" t="str">
            <v>%,FACCOUNT,TAGL_STARPLUSROLLUP,X,NREDEMP_REQUI_PRF_STK</v>
          </cell>
          <cell r="D201" t="str">
            <v>Redemption Requir - Preferred Stock</v>
          </cell>
          <cell r="F201">
            <v>0</v>
          </cell>
          <cell r="H201">
            <v>0</v>
          </cell>
        </row>
        <row r="202">
          <cell r="A202" t="str">
            <v>%,V252998</v>
          </cell>
          <cell r="B202" t="str">
            <v>252998</v>
          </cell>
          <cell r="D202" t="str">
            <v>Deferred PGA - Credit Balance</v>
          </cell>
          <cell r="F202">
            <v>-16327894.02</v>
          </cell>
          <cell r="H202">
            <v>-3796756.02</v>
          </cell>
        </row>
        <row r="203">
          <cell r="A203" t="str">
            <v>%,FACCOUNT,TAGL_STARPLUSROLLUP,X,NDEF_PURCH_GAS_ADJUST</v>
          </cell>
          <cell r="D203" t="str">
            <v>Deferred Purchase Gas Adj Credit</v>
          </cell>
          <cell r="F203">
            <v>-16327894.02</v>
          </cell>
          <cell r="H203">
            <v>-3796756.02</v>
          </cell>
        </row>
        <row r="204">
          <cell r="A204" t="str">
            <v>%,V245500</v>
          </cell>
          <cell r="B204" t="str">
            <v>245500</v>
          </cell>
          <cell r="D204" t="str">
            <v>FICA Taxes Payable - EE</v>
          </cell>
          <cell r="F204">
            <v>-51855.51</v>
          </cell>
          <cell r="H204">
            <v>-51962.82</v>
          </cell>
        </row>
        <row r="205">
          <cell r="A205" t="str">
            <v>%,V245501</v>
          </cell>
          <cell r="B205" t="str">
            <v>245501</v>
          </cell>
          <cell r="D205" t="str">
            <v>Fed. Withholding Taxes -  EE</v>
          </cell>
          <cell r="F205">
            <v>-99575.01</v>
          </cell>
          <cell r="H205">
            <v>-106236.28</v>
          </cell>
        </row>
        <row r="206">
          <cell r="A206" t="str">
            <v>%,V245502</v>
          </cell>
          <cell r="B206" t="str">
            <v>245502</v>
          </cell>
          <cell r="D206" t="str">
            <v>State Withholding Tax - EE</v>
          </cell>
          <cell r="F206">
            <v>-30059.54</v>
          </cell>
          <cell r="H206">
            <v>65698.36</v>
          </cell>
        </row>
        <row r="207">
          <cell r="A207" t="str">
            <v>%,V245503</v>
          </cell>
          <cell r="B207" t="str">
            <v>245503</v>
          </cell>
          <cell r="D207" t="str">
            <v>State Sales &amp; Use Tax Payble</v>
          </cell>
          <cell r="F207">
            <v>-235954.88</v>
          </cell>
          <cell r="H207">
            <v>-65506.94</v>
          </cell>
        </row>
        <row r="208">
          <cell r="A208" t="str">
            <v>%,V245513</v>
          </cell>
          <cell r="B208" t="str">
            <v>245513</v>
          </cell>
          <cell r="D208" t="str">
            <v>City Local Option Tax</v>
          </cell>
          <cell r="F208">
            <v>-54161.94</v>
          </cell>
          <cell r="H208">
            <v>-13913.14</v>
          </cell>
        </row>
        <row r="209">
          <cell r="A209" t="str">
            <v>%,V245514</v>
          </cell>
          <cell r="B209" t="str">
            <v>245514</v>
          </cell>
          <cell r="D209" t="str">
            <v>Utility Tax Collection Pay VNG</v>
          </cell>
          <cell r="F209">
            <v>-813868.5</v>
          </cell>
          <cell r="H209">
            <v>-627107.86</v>
          </cell>
        </row>
        <row r="210">
          <cell r="A210" t="str">
            <v>%,V245600</v>
          </cell>
          <cell r="B210" t="str">
            <v>245600</v>
          </cell>
          <cell r="D210" t="str">
            <v>Escheat - Deposit Balance-2001</v>
          </cell>
          <cell r="F210">
            <v>-130418.55</v>
          </cell>
          <cell r="H210">
            <v>-131271.54999999999</v>
          </cell>
        </row>
        <row r="211">
          <cell r="A211" t="str">
            <v>%,V245601</v>
          </cell>
          <cell r="B211" t="str">
            <v>245601</v>
          </cell>
          <cell r="D211" t="str">
            <v>Escheat Credit Balance-2001</v>
          </cell>
          <cell r="F211">
            <v>-34241.910000000003</v>
          </cell>
          <cell r="H211">
            <v>-34275.1</v>
          </cell>
        </row>
        <row r="212">
          <cell r="A212" t="str">
            <v>%,V245602</v>
          </cell>
          <cell r="B212" t="str">
            <v>245602</v>
          </cell>
          <cell r="D212" t="str">
            <v>Escheat Deposit Balance-2000</v>
          </cell>
          <cell r="F212">
            <v>-22267.46</v>
          </cell>
          <cell r="H212">
            <v>-57376</v>
          </cell>
        </row>
        <row r="213">
          <cell r="A213" t="str">
            <v>%,V245603</v>
          </cell>
          <cell r="B213" t="str">
            <v>245603</v>
          </cell>
          <cell r="D213" t="str">
            <v>Escheat Credit Balance-2000</v>
          </cell>
          <cell r="F213">
            <v>-17063.150000000001</v>
          </cell>
          <cell r="H213">
            <v>-17733.37</v>
          </cell>
        </row>
        <row r="214">
          <cell r="A214" t="str">
            <v>%,V245604</v>
          </cell>
          <cell r="B214" t="str">
            <v>245604</v>
          </cell>
          <cell r="D214" t="str">
            <v>Escheat Credit Balance-1999</v>
          </cell>
          <cell r="F214">
            <v>-19492.669999999998</v>
          </cell>
          <cell r="H214">
            <v>-19523.939999999999</v>
          </cell>
        </row>
        <row r="215">
          <cell r="A215" t="str">
            <v>%,V245605</v>
          </cell>
          <cell r="B215" t="str">
            <v>245605</v>
          </cell>
          <cell r="D215" t="str">
            <v>Escheat Credit Balance-1998</v>
          </cell>
          <cell r="F215">
            <v>-6015.45</v>
          </cell>
          <cell r="H215">
            <v>-6015.45</v>
          </cell>
        </row>
        <row r="216">
          <cell r="A216" t="str">
            <v>%,V245606</v>
          </cell>
          <cell r="B216" t="str">
            <v>245606</v>
          </cell>
          <cell r="D216" t="str">
            <v>Escheat Credit Balance-1997</v>
          </cell>
          <cell r="F216">
            <v>-7896.81</v>
          </cell>
          <cell r="H216">
            <v>-7896.81</v>
          </cell>
        </row>
        <row r="217">
          <cell r="A217" t="str">
            <v>%,V245607</v>
          </cell>
          <cell r="B217" t="str">
            <v>245607</v>
          </cell>
          <cell r="D217" t="str">
            <v>Escheat Credit Balance-1996</v>
          </cell>
          <cell r="F217">
            <v>-8079.78</v>
          </cell>
          <cell r="H217">
            <v>-11100.45</v>
          </cell>
        </row>
        <row r="218">
          <cell r="A218" t="str">
            <v>%,V250020</v>
          </cell>
          <cell r="B218" t="str">
            <v>250020</v>
          </cell>
          <cell r="D218" t="str">
            <v>Ret Sav Plus/Co Matching</v>
          </cell>
          <cell r="F218">
            <v>-43945.42</v>
          </cell>
          <cell r="H218">
            <v>9383.4</v>
          </cell>
        </row>
        <row r="219">
          <cell r="A219" t="str">
            <v>%,V250030</v>
          </cell>
          <cell r="B219" t="str">
            <v>250030</v>
          </cell>
          <cell r="D219" t="str">
            <v>Ret Sav Plus/Employee Portion</v>
          </cell>
          <cell r="F219">
            <v>-83381.91</v>
          </cell>
          <cell r="H219">
            <v>12251.31</v>
          </cell>
        </row>
        <row r="220">
          <cell r="A220" t="str">
            <v>%,V250050</v>
          </cell>
          <cell r="B220" t="str">
            <v>250050</v>
          </cell>
          <cell r="D220" t="str">
            <v>Ret Sav Plus/General Loan</v>
          </cell>
          <cell r="F220">
            <v>-18697.12</v>
          </cell>
          <cell r="H220">
            <v>3682.44</v>
          </cell>
        </row>
        <row r="221">
          <cell r="A221" t="str">
            <v>%,V250100</v>
          </cell>
          <cell r="B221" t="str">
            <v>250100</v>
          </cell>
          <cell r="D221" t="str">
            <v>NSP Employee Contribution</v>
          </cell>
          <cell r="F221">
            <v>-13127.34</v>
          </cell>
          <cell r="H221">
            <v>-3443.72</v>
          </cell>
        </row>
        <row r="222">
          <cell r="A222" t="str">
            <v>%,V251109</v>
          </cell>
          <cell r="B222" t="str">
            <v>251109</v>
          </cell>
          <cell r="D222" t="str">
            <v>Miscellaneous Accrued Lia</v>
          </cell>
          <cell r="F222">
            <v>0</v>
          </cell>
          <cell r="H222">
            <v>-8729.4500000000007</v>
          </cell>
        </row>
        <row r="223">
          <cell r="A223" t="str">
            <v>%,V251110</v>
          </cell>
          <cell r="B223" t="str">
            <v>251110</v>
          </cell>
          <cell r="D223" t="str">
            <v>Misc Accr Lia Imcr Commodity</v>
          </cell>
          <cell r="F223">
            <v>-2705636.92</v>
          </cell>
          <cell r="H223">
            <v>-435323.76</v>
          </cell>
        </row>
        <row r="224">
          <cell r="A224" t="str">
            <v>%,V251112</v>
          </cell>
          <cell r="B224" t="str">
            <v>251112</v>
          </cell>
          <cell r="D224" t="str">
            <v>Misc Current &amp; Accrued Liabili</v>
          </cell>
          <cell r="F224">
            <v>-753010.98</v>
          </cell>
          <cell r="H224">
            <v>-1548053.7</v>
          </cell>
        </row>
        <row r="225">
          <cell r="A225" t="str">
            <v>%,V251400</v>
          </cell>
          <cell r="B225" t="str">
            <v>251400</v>
          </cell>
          <cell r="D225" t="str">
            <v>VNG Supplier Refunds Recon</v>
          </cell>
          <cell r="F225">
            <v>59910.91</v>
          </cell>
          <cell r="H225">
            <v>76984.649999999994</v>
          </cell>
        </row>
        <row r="226">
          <cell r="A226" t="str">
            <v>%,V251401</v>
          </cell>
          <cell r="B226" t="str">
            <v>251401</v>
          </cell>
          <cell r="D226" t="str">
            <v>VNG Supplier Refuns Phase 1</v>
          </cell>
          <cell r="F226">
            <v>-23729.95</v>
          </cell>
          <cell r="H226">
            <v>-29215.95</v>
          </cell>
        </row>
        <row r="227">
          <cell r="A227" t="str">
            <v>%,V251402</v>
          </cell>
          <cell r="B227" t="str">
            <v>251402</v>
          </cell>
          <cell r="D227" t="str">
            <v>VNG Supplier Refunds Phase 2</v>
          </cell>
          <cell r="F227">
            <v>115991.99</v>
          </cell>
          <cell r="H227">
            <v>25677.99</v>
          </cell>
        </row>
        <row r="228">
          <cell r="A228" t="str">
            <v>%,V251403</v>
          </cell>
          <cell r="B228" t="str">
            <v>251403</v>
          </cell>
          <cell r="D228" t="str">
            <v>VNG Supplier Refunds Phase 3</v>
          </cell>
          <cell r="F228">
            <v>-27715.33</v>
          </cell>
          <cell r="H228">
            <v>-33071.61</v>
          </cell>
        </row>
        <row r="229">
          <cell r="A229" t="str">
            <v>%,V251404</v>
          </cell>
          <cell r="B229" t="str">
            <v>251404</v>
          </cell>
          <cell r="D229" t="str">
            <v>VNG Supplier Refunds Phase 4</v>
          </cell>
          <cell r="F229">
            <v>-7224.35</v>
          </cell>
          <cell r="H229">
            <v>10892.34</v>
          </cell>
        </row>
        <row r="230">
          <cell r="A230" t="str">
            <v>%,V251405</v>
          </cell>
          <cell r="B230" t="str">
            <v>251405</v>
          </cell>
          <cell r="D230" t="str">
            <v>VNG Supplier Refunds Phase 5</v>
          </cell>
          <cell r="F230">
            <v>-0.55000000000000004</v>
          </cell>
          <cell r="H230">
            <v>-0.55000000000000004</v>
          </cell>
        </row>
        <row r="231">
          <cell r="A231" t="str">
            <v>%,V251406</v>
          </cell>
          <cell r="B231" t="str">
            <v>251406</v>
          </cell>
          <cell r="D231" t="str">
            <v>VNG Supplier Refunds Phase 6</v>
          </cell>
          <cell r="F231">
            <v>-217.68</v>
          </cell>
          <cell r="H231">
            <v>49031.38</v>
          </cell>
        </row>
        <row r="232">
          <cell r="A232" t="str">
            <v>%,V251408</v>
          </cell>
          <cell r="B232" t="str">
            <v>251408</v>
          </cell>
          <cell r="D232" t="str">
            <v>VNG Supplier Refunds Phase 8</v>
          </cell>
          <cell r="F232">
            <v>-65104.63</v>
          </cell>
          <cell r="H232">
            <v>-178631.63</v>
          </cell>
        </row>
        <row r="233">
          <cell r="A233" t="str">
            <v>%,FACCOUNT,TAGL_STARPLUSROLLUP,X,NOTHER_CURRENT_LIAB</v>
          </cell>
          <cell r="D233" t="str">
            <v>Other Current Liabilities</v>
          </cell>
          <cell r="F233">
            <v>-5096840.4400000004</v>
          </cell>
          <cell r="H233">
            <v>-3132788.21</v>
          </cell>
        </row>
        <row r="234">
          <cell r="D234" t="str">
            <v xml:space="preserve">  Total Current Liabilities</v>
          </cell>
          <cell r="F234">
            <v>-53793903.459999993</v>
          </cell>
          <cell r="H234">
            <v>-46140773.850000001</v>
          </cell>
        </row>
        <row r="235">
          <cell r="A235" t="str">
            <v>%,V279200</v>
          </cell>
          <cell r="B235" t="str">
            <v>279200</v>
          </cell>
          <cell r="D235" t="str">
            <v>Other Timing Difference-Fed</v>
          </cell>
          <cell r="F235">
            <v>-1343415.45</v>
          </cell>
          <cell r="H235">
            <v>1293011.55</v>
          </cell>
        </row>
        <row r="236">
          <cell r="A236" t="str">
            <v>%,V279250</v>
          </cell>
          <cell r="B236" t="str">
            <v>279250</v>
          </cell>
          <cell r="D236" t="str">
            <v>Other Timing Differences-State</v>
          </cell>
          <cell r="F236">
            <v>-634324</v>
          </cell>
          <cell r="H236">
            <v>-153517</v>
          </cell>
        </row>
        <row r="237">
          <cell r="A237" t="str">
            <v>%,FACCOUNT,TAGL_STARPLUSROLLUP,X,NACCUM_DEF_INCOME_TAX</v>
          </cell>
          <cell r="D237" t="str">
            <v>Accumulated Deferred Income Tax</v>
          </cell>
          <cell r="F237">
            <v>-1977739.45</v>
          </cell>
          <cell r="H237">
            <v>1139494.55</v>
          </cell>
        </row>
        <row r="238">
          <cell r="C238" t="str">
            <v>Long-Term Liabilities</v>
          </cell>
        </row>
        <row r="239">
          <cell r="A239" t="str">
            <v>%,FACCOUNT,TAGL_STARPLUSROLLUP,X,NACCRUED_ERC</v>
          </cell>
          <cell r="D239" t="str">
            <v>Accrued Envir Response Costs</v>
          </cell>
          <cell r="F239">
            <v>0</v>
          </cell>
          <cell r="H239">
            <v>0</v>
          </cell>
        </row>
        <row r="240">
          <cell r="A240" t="str">
            <v>%,V247400</v>
          </cell>
          <cell r="B240" t="str">
            <v>247400</v>
          </cell>
          <cell r="D240" t="str">
            <v>Pension Liab System Plan VNG</v>
          </cell>
          <cell r="F240">
            <v>0</v>
          </cell>
          <cell r="H240">
            <v>-1788089.39</v>
          </cell>
        </row>
        <row r="241">
          <cell r="A241" t="str">
            <v>%,V247402</v>
          </cell>
          <cell r="B241" t="str">
            <v>247402</v>
          </cell>
          <cell r="D241" t="str">
            <v>Pension Liab Erisa Exces VNG</v>
          </cell>
          <cell r="F241">
            <v>0</v>
          </cell>
          <cell r="H241">
            <v>-5225.45</v>
          </cell>
        </row>
        <row r="242">
          <cell r="A242" t="str">
            <v>%,V247403</v>
          </cell>
          <cell r="B242" t="str">
            <v>247403</v>
          </cell>
          <cell r="D242" t="str">
            <v>Pension Liab VNG Executives</v>
          </cell>
          <cell r="F242">
            <v>0</v>
          </cell>
          <cell r="H242">
            <v>-12327.75</v>
          </cell>
        </row>
        <row r="243">
          <cell r="A243" t="str">
            <v>%,V247406</v>
          </cell>
          <cell r="B243" t="str">
            <v>247406</v>
          </cell>
          <cell r="D243" t="str">
            <v>Acc Prov Pens &amp; Bene NonUnion</v>
          </cell>
          <cell r="F243">
            <v>0</v>
          </cell>
          <cell r="H243">
            <v>734.79</v>
          </cell>
        </row>
        <row r="244">
          <cell r="A244" t="str">
            <v>%,FACCOUNT,TAGL_STARPLUSROLLUP,X,NACCRD_PEINSION_COSTS</v>
          </cell>
          <cell r="D244" t="str">
            <v>Accrued Pension Costs</v>
          </cell>
          <cell r="F244">
            <v>0</v>
          </cell>
          <cell r="H244">
            <v>-1804907.8</v>
          </cell>
        </row>
        <row r="245">
          <cell r="A245" t="str">
            <v>%,V248800</v>
          </cell>
          <cell r="B245" t="str">
            <v>248800</v>
          </cell>
          <cell r="D245" t="str">
            <v>Other Postretirement Benefits</v>
          </cell>
          <cell r="F245">
            <v>-13795122.720000001</v>
          </cell>
          <cell r="H245">
            <v>-13570355.34</v>
          </cell>
        </row>
        <row r="246">
          <cell r="A246" t="str">
            <v>%,FACCOUNT,TAGL_STARPLUSROLLUP,X,NACCRD_POST_RETIR_BEN</v>
          </cell>
          <cell r="D246" t="str">
            <v>Accrued Other Postretirement Benefits</v>
          </cell>
          <cell r="F246">
            <v>-13795122.720000001</v>
          </cell>
          <cell r="H246">
            <v>-13570355.34</v>
          </cell>
        </row>
        <row r="247">
          <cell r="A247" t="str">
            <v>%,FACCOUNT,TAGL_STARPLUSROLLUP,X,NCAPITAL_LEASE_LIABIL</v>
          </cell>
          <cell r="D247" t="str">
            <v>Capital Lease Liability</v>
          </cell>
          <cell r="F247">
            <v>0</v>
          </cell>
          <cell r="H247">
            <v>0</v>
          </cell>
        </row>
        <row r="248">
          <cell r="A248" t="str">
            <v>%,FACCOUNT,TAGL_STARPLUSROLLUP,X,NOTHER_LIABILITIES</v>
          </cell>
          <cell r="D248" t="str">
            <v>Other Liabilities</v>
          </cell>
          <cell r="F248">
            <v>0</v>
          </cell>
          <cell r="H248">
            <v>0</v>
          </cell>
        </row>
        <row r="249">
          <cell r="D249" t="str">
            <v xml:space="preserve">  Total Long-Term Liabilities</v>
          </cell>
          <cell r="F249">
            <v>-13795122.720000001</v>
          </cell>
          <cell r="H249">
            <v>-15375263.140000001</v>
          </cell>
        </row>
        <row r="250">
          <cell r="A250" t="str">
            <v>%,FACCOUNT,TAGL_STARPLUSROLLUP,X,NMINORITY_INTER_EARN</v>
          </cell>
          <cell r="D250" t="str">
            <v>Minority Interest</v>
          </cell>
          <cell r="F250">
            <v>0</v>
          </cell>
          <cell r="H250">
            <v>0</v>
          </cell>
        </row>
        <row r="251">
          <cell r="C251" t="str">
            <v>Deferred Credits</v>
          </cell>
        </row>
        <row r="252">
          <cell r="A252" t="str">
            <v>%,FACCOUNT,TAGL_STARPLUSROLLUP,X,NUNAMORTIZED_ITC</v>
          </cell>
          <cell r="D252" t="str">
            <v>Unamortized Investment Tax Credit</v>
          </cell>
          <cell r="F252">
            <v>0</v>
          </cell>
          <cell r="H252">
            <v>0</v>
          </cell>
        </row>
        <row r="253">
          <cell r="A253" t="str">
            <v>%,V259999</v>
          </cell>
          <cell r="B253" t="str">
            <v>259999</v>
          </cell>
          <cell r="D253" t="str">
            <v>Regulatory Tax Liability</v>
          </cell>
          <cell r="F253">
            <v>26585</v>
          </cell>
          <cell r="H253">
            <v>26585</v>
          </cell>
        </row>
        <row r="254">
          <cell r="A254" t="str">
            <v>%,FACCOUNT,TAGL_STARPLUSROLLUP,X,NREGULA_TAX_LIABILITY</v>
          </cell>
          <cell r="D254" t="str">
            <v>Regulatory Tax Liability</v>
          </cell>
          <cell r="F254">
            <v>26585</v>
          </cell>
          <cell r="H254">
            <v>26585</v>
          </cell>
        </row>
        <row r="255">
          <cell r="A255" t="str">
            <v>%,V258890</v>
          </cell>
          <cell r="B255" t="str">
            <v>258890</v>
          </cell>
          <cell r="D255" t="str">
            <v>Restructuring  Liability</v>
          </cell>
          <cell r="F255">
            <v>283.33</v>
          </cell>
          <cell r="H255">
            <v>283.33</v>
          </cell>
        </row>
        <row r="256">
          <cell r="A256" t="str">
            <v>%,FACCOUNT,TAGL_STARPLUSROLLUP,X,NOTHER_DEF_CREDIT</v>
          </cell>
          <cell r="D256" t="str">
            <v>Other Deferred Credits</v>
          </cell>
          <cell r="F256">
            <v>283.33</v>
          </cell>
          <cell r="H256">
            <v>283.33</v>
          </cell>
        </row>
        <row r="257">
          <cell r="D257" t="str">
            <v xml:space="preserve">  Total Deferred Credits</v>
          </cell>
          <cell r="F257">
            <v>26868.33</v>
          </cell>
          <cell r="H257">
            <v>26868.33</v>
          </cell>
        </row>
        <row r="258">
          <cell r="A258" t="str">
            <v>%,FACCOUNT,TAGL_STARPLUSROLLUP,X,NEQUITY_INV_PARENT</v>
          </cell>
          <cell r="D258" t="str">
            <v>Equity from Parent</v>
          </cell>
          <cell r="F258">
            <v>0</v>
          </cell>
          <cell r="H258">
            <v>0</v>
          </cell>
        </row>
        <row r="259">
          <cell r="C259" t="str">
            <v>Capitalization</v>
          </cell>
        </row>
        <row r="260">
          <cell r="A260" t="str">
            <v>%,V217110</v>
          </cell>
          <cell r="B260" t="str">
            <v>217110</v>
          </cell>
          <cell r="D260" t="str">
            <v>Notes Payable - VNGC/AGLR</v>
          </cell>
          <cell r="F260">
            <v>-20312763</v>
          </cell>
          <cell r="H260">
            <v>-20312763</v>
          </cell>
        </row>
        <row r="261">
          <cell r="A261" t="str">
            <v>%,FACCOUNT,TAGL_STARPLUSROLLUP,X,NLONG_TERM_DEBT</v>
          </cell>
          <cell r="D261" t="str">
            <v>Long-Term Debt</v>
          </cell>
          <cell r="F261">
            <v>-20312763</v>
          </cell>
          <cell r="H261">
            <v>-20312763</v>
          </cell>
        </row>
        <row r="262">
          <cell r="A262" t="str">
            <v>%,FACCOUNT,TAGL_STARPLUSROLLUP,X,NPREFERRED_STOCK</v>
          </cell>
          <cell r="D262" t="str">
            <v>Preferred Stock</v>
          </cell>
          <cell r="F262">
            <v>0</v>
          </cell>
          <cell r="H262">
            <v>0</v>
          </cell>
        </row>
        <row r="263">
          <cell r="A263" t="str">
            <v>%,V200101</v>
          </cell>
          <cell r="B263" t="str">
            <v>200101</v>
          </cell>
          <cell r="D263" t="str">
            <v>Common Stock</v>
          </cell>
          <cell r="F263">
            <v>-520357264.43000001</v>
          </cell>
          <cell r="H263">
            <v>-520357264.43000001</v>
          </cell>
        </row>
        <row r="264">
          <cell r="A264" t="str">
            <v>%,V207200</v>
          </cell>
          <cell r="B264" t="str">
            <v>207200</v>
          </cell>
          <cell r="D264" t="str">
            <v>Balance Transferred from Incom</v>
          </cell>
          <cell r="F264">
            <v>-31601327.870000001</v>
          </cell>
          <cell r="H264">
            <v>-25766531.260000002</v>
          </cell>
        </row>
        <row r="265">
          <cell r="A265" t="str">
            <v>%,V207601</v>
          </cell>
          <cell r="B265" t="str">
            <v>207601</v>
          </cell>
          <cell r="D265" t="str">
            <v>Dividends Declared Parent/Sub</v>
          </cell>
          <cell r="F265">
            <v>20189252.07</v>
          </cell>
          <cell r="H265">
            <v>18036572</v>
          </cell>
        </row>
        <row r="266">
          <cell r="A266" t="str">
            <v>%,FACCOUNT,TAGL_STARPLUSROLLUP,X,NCOMMON_STOCK_EQUITY</v>
          </cell>
          <cell r="D266" t="str">
            <v>Common Stockholders Equity</v>
          </cell>
          <cell r="F266">
            <v>-531769340.22999996</v>
          </cell>
          <cell r="H266">
            <v>-528087223.69000006</v>
          </cell>
        </row>
        <row r="267">
          <cell r="D267" t="str">
            <v xml:space="preserve">  Total Capitalization</v>
          </cell>
          <cell r="F267">
            <v>-552082103.23000002</v>
          </cell>
          <cell r="H267">
            <v>-548399986.69000006</v>
          </cell>
        </row>
        <row r="268">
          <cell r="D268" t="str">
            <v xml:space="preserve">  Total Liabilities and Capitalization</v>
          </cell>
          <cell r="F268">
            <v>-621622000.52999997</v>
          </cell>
          <cell r="H268">
            <v>-608749660.80000007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Club Dues"/>
      <sheetName val="Depreciation"/>
      <sheetName val="Pension SERP"/>
      <sheetName val="NSP"/>
      <sheetName val="Restricted Stock"/>
      <sheetName val="Fines and Penalties"/>
      <sheetName val="Balance Sheet"/>
      <sheetName val="Income Statement"/>
      <sheetName val="LTSIP"/>
      <sheetName val="Payable CF"/>
      <sheetName val="Perm-Qtly"/>
      <sheetName val="Timing-Qtly"/>
      <sheetName val="Timing1"/>
      <sheetName val="Download"/>
      <sheetName val="is"/>
      <sheetName val="b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">
          <cell r="B12" t="str">
            <v>121150</v>
          </cell>
          <cell r="D12" t="str">
            <v>BK OF AMERICA- AGL INVESTMENT</v>
          </cell>
          <cell r="F12">
            <v>0</v>
          </cell>
          <cell r="H12">
            <v>0</v>
          </cell>
          <cell r="J12">
            <v>9272.67</v>
          </cell>
        </row>
        <row r="13">
          <cell r="B13" t="str">
            <v>121206</v>
          </cell>
          <cell r="D13" t="str">
            <v>AGLI - Payroll Account</v>
          </cell>
          <cell r="F13">
            <v>0</v>
          </cell>
          <cell r="H13">
            <v>0</v>
          </cell>
          <cell r="J13">
            <v>-2101.0300000000002</v>
          </cell>
        </row>
        <row r="14">
          <cell r="B14" t="str">
            <v>125100</v>
          </cell>
          <cell r="D14" t="str">
            <v>Temporary Cash Investments</v>
          </cell>
          <cell r="F14">
            <v>0</v>
          </cell>
          <cell r="H14">
            <v>0</v>
          </cell>
          <cell r="J14">
            <v>320000</v>
          </cell>
        </row>
        <row r="15">
          <cell r="D15" t="str">
            <v>Cash &amp; Cash Equivalents</v>
          </cell>
          <cell r="F15">
            <v>0</v>
          </cell>
          <cell r="H15">
            <v>0</v>
          </cell>
          <cell r="J15">
            <v>327171.64</v>
          </cell>
        </row>
        <row r="16">
          <cell r="B16" t="str">
            <v>134051</v>
          </cell>
          <cell r="D16" t="str">
            <v>Cash Posting Clearing</v>
          </cell>
          <cell r="F16">
            <v>0</v>
          </cell>
          <cell r="H16">
            <v>0</v>
          </cell>
          <cell r="J16">
            <v>-6300</v>
          </cell>
        </row>
        <row r="17">
          <cell r="B17" t="str">
            <v>134053</v>
          </cell>
          <cell r="D17" t="str">
            <v>AGSC Cash Clearing - Miscellan</v>
          </cell>
          <cell r="F17">
            <v>0</v>
          </cell>
          <cell r="H17">
            <v>0</v>
          </cell>
          <cell r="J17">
            <v>6300</v>
          </cell>
        </row>
        <row r="18">
          <cell r="B18" t="str">
            <v>134200</v>
          </cell>
          <cell r="D18" t="str">
            <v>A/R Misc</v>
          </cell>
          <cell r="F18">
            <v>0</v>
          </cell>
          <cell r="H18">
            <v>-1482.76</v>
          </cell>
          <cell r="J18">
            <v>0</v>
          </cell>
        </row>
        <row r="19">
          <cell r="B19" t="str">
            <v>134500</v>
          </cell>
          <cell r="D19" t="str">
            <v>A/R Rental Property</v>
          </cell>
          <cell r="F19">
            <v>23934.68</v>
          </cell>
          <cell r="H19">
            <v>23934.68</v>
          </cell>
          <cell r="J19">
            <v>675</v>
          </cell>
        </row>
        <row r="20">
          <cell r="B20" t="str">
            <v>137200</v>
          </cell>
          <cell r="D20" t="str">
            <v>Interest and Dividends Recvble</v>
          </cell>
          <cell r="F20">
            <v>0</v>
          </cell>
          <cell r="H20">
            <v>0</v>
          </cell>
          <cell r="J20">
            <v>30784.78</v>
          </cell>
        </row>
        <row r="21">
          <cell r="D21" t="str">
            <v>Receivables</v>
          </cell>
          <cell r="F21">
            <v>23934.68</v>
          </cell>
          <cell r="H21">
            <v>22451.919999999998</v>
          </cell>
          <cell r="J21">
            <v>31459.78</v>
          </cell>
        </row>
        <row r="22">
          <cell r="B22" t="str">
            <v>135450</v>
          </cell>
          <cell r="D22" t="str">
            <v>Interco Funding-Unrestricted</v>
          </cell>
          <cell r="F22">
            <v>19726804.039999999</v>
          </cell>
          <cell r="H22">
            <v>19612431.25</v>
          </cell>
          <cell r="J22">
            <v>21574461.170000002</v>
          </cell>
        </row>
        <row r="23">
          <cell r="B23" t="str">
            <v>135451</v>
          </cell>
          <cell r="D23" t="str">
            <v>Interco Funding - Restricted</v>
          </cell>
          <cell r="F23">
            <v>701683.56</v>
          </cell>
          <cell r="H23">
            <v>1250822.8799999999</v>
          </cell>
          <cell r="J23">
            <v>757420.82</v>
          </cell>
        </row>
        <row r="24">
          <cell r="B24" t="str">
            <v>136073</v>
          </cell>
          <cell r="D24" t="str">
            <v>Intercompany Chargebacks</v>
          </cell>
          <cell r="F24">
            <v>-73183.27</v>
          </cell>
          <cell r="H24">
            <v>-49201.78</v>
          </cell>
          <cell r="J24">
            <v>-10166.59</v>
          </cell>
        </row>
        <row r="25">
          <cell r="D25" t="str">
            <v>Intercompany Receivables</v>
          </cell>
          <cell r="F25">
            <v>20355304.329999998</v>
          </cell>
          <cell r="H25">
            <v>20814052.349999998</v>
          </cell>
          <cell r="J25">
            <v>22321715.400000002</v>
          </cell>
        </row>
        <row r="26">
          <cell r="D26" t="str">
            <v>A/R Unbilled Revenue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Inventories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>Deferred Purchased Gas Adj</v>
          </cell>
          <cell r="F28">
            <v>0</v>
          </cell>
          <cell r="H28">
            <v>0</v>
          </cell>
          <cell r="J28">
            <v>0</v>
          </cell>
        </row>
        <row r="29">
          <cell r="D29" t="str">
            <v>Unrecovered Envir Resp Costs-Current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Unrecovered Pipeline Costs-Current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Unrecovered Seasonal Rates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Energy Marketing and Risk Mgmt Asset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Other Current Assets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 xml:space="preserve">  Total Current Assets</v>
          </cell>
          <cell r="F34">
            <v>20379239.009999998</v>
          </cell>
          <cell r="H34">
            <v>20836504.27</v>
          </cell>
          <cell r="J34">
            <v>22680346.820000004</v>
          </cell>
        </row>
        <row r="35">
          <cell r="B35" t="str">
            <v>111200</v>
          </cell>
          <cell r="D35" t="str">
            <v>Investment in Utilipro</v>
          </cell>
          <cell r="F35">
            <v>-96951.66</v>
          </cell>
          <cell r="H35">
            <v>-96951.66</v>
          </cell>
          <cell r="J35">
            <v>-96951.66</v>
          </cell>
        </row>
        <row r="36">
          <cell r="B36" t="str">
            <v>111400</v>
          </cell>
          <cell r="D36" t="str">
            <v>Investment in Trustees</v>
          </cell>
          <cell r="F36">
            <v>288346.57</v>
          </cell>
          <cell r="H36">
            <v>288346.57</v>
          </cell>
          <cell r="J36">
            <v>288346.57</v>
          </cell>
        </row>
        <row r="37">
          <cell r="B37" t="str">
            <v>111625</v>
          </cell>
          <cell r="D37" t="str">
            <v>Inv in Pivotal Energy Svcs Inc</v>
          </cell>
          <cell r="F37">
            <v>100</v>
          </cell>
          <cell r="H37">
            <v>100</v>
          </cell>
          <cell r="J37">
            <v>100</v>
          </cell>
        </row>
        <row r="38">
          <cell r="B38" t="str">
            <v>111650</v>
          </cell>
          <cell r="D38" t="str">
            <v>Inv in Network Energies, Inc</v>
          </cell>
          <cell r="F38">
            <v>-12180179.48</v>
          </cell>
          <cell r="H38">
            <v>-12180179.48</v>
          </cell>
          <cell r="J38">
            <v>-12180179.48</v>
          </cell>
        </row>
        <row r="39">
          <cell r="B39" t="str">
            <v>111655</v>
          </cell>
          <cell r="D39" t="str">
            <v>Inv in Network Energies, LP</v>
          </cell>
          <cell r="F39">
            <v>595.74</v>
          </cell>
          <cell r="H39">
            <v>595.74</v>
          </cell>
          <cell r="J39">
            <v>595.74</v>
          </cell>
        </row>
        <row r="40">
          <cell r="B40" t="str">
            <v>111706</v>
          </cell>
          <cell r="D40" t="str">
            <v>Investment in AGL Propane Svcs</v>
          </cell>
          <cell r="F40">
            <v>8322701.96</v>
          </cell>
          <cell r="H40">
            <v>8322701.96</v>
          </cell>
          <cell r="J40">
            <v>8322701.96</v>
          </cell>
        </row>
        <row r="41">
          <cell r="B41" t="str">
            <v>111707</v>
          </cell>
          <cell r="D41" t="str">
            <v>Investment in AGL Energy Corp</v>
          </cell>
          <cell r="F41">
            <v>9327.25</v>
          </cell>
          <cell r="H41">
            <v>9327.25</v>
          </cell>
          <cell r="J41">
            <v>9327.25</v>
          </cell>
        </row>
        <row r="42">
          <cell r="B42" t="str">
            <v>111800</v>
          </cell>
          <cell r="D42" t="str">
            <v>Investment in Georgia Energy</v>
          </cell>
          <cell r="F42">
            <v>0</v>
          </cell>
          <cell r="H42">
            <v>0</v>
          </cell>
          <cell r="J42">
            <v>459461.4</v>
          </cell>
        </row>
        <row r="43">
          <cell r="B43" t="str">
            <v>111805</v>
          </cell>
          <cell r="D43" t="str">
            <v>Investment in Energy Wise</v>
          </cell>
          <cell r="F43">
            <v>0</v>
          </cell>
          <cell r="H43">
            <v>0</v>
          </cell>
          <cell r="J43">
            <v>540771.68000000005</v>
          </cell>
        </row>
        <row r="44">
          <cell r="B44" t="str">
            <v>111905</v>
          </cell>
          <cell r="D44" t="str">
            <v>Investment in AGL Consumer Ser</v>
          </cell>
          <cell r="F44">
            <v>0</v>
          </cell>
          <cell r="H44">
            <v>0</v>
          </cell>
          <cell r="J44">
            <v>-345783.16</v>
          </cell>
        </row>
        <row r="45">
          <cell r="D45" t="str">
            <v>Investment &amp; Equity in Assoc</v>
          </cell>
          <cell r="F45">
            <v>-3656059.62</v>
          </cell>
          <cell r="H45">
            <v>-3656059.62</v>
          </cell>
          <cell r="J45">
            <v>-3001609.7</v>
          </cell>
        </row>
        <row r="46">
          <cell r="C46" t="str">
            <v>Property, Plant &amp; Equipment</v>
          </cell>
        </row>
        <row r="47">
          <cell r="D47" t="str">
            <v>Regulated Assets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Regulated Capital Projects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Contribution in Aid of Const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Accumulated Depr - Regulated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 xml:space="preserve">  Total Regulated Assets-Net</v>
          </cell>
          <cell r="F51">
            <v>0</v>
          </cell>
          <cell r="H51">
            <v>0</v>
          </cell>
          <cell r="J51">
            <v>0</v>
          </cell>
        </row>
        <row r="52">
          <cell r="B52" t="str">
            <v>113100</v>
          </cell>
          <cell r="D52" t="str">
            <v>Nonutility Property in Service</v>
          </cell>
          <cell r="F52">
            <v>24171.53</v>
          </cell>
          <cell r="H52">
            <v>24171.53</v>
          </cell>
          <cell r="J52">
            <v>24171.53</v>
          </cell>
        </row>
        <row r="53">
          <cell r="D53" t="str">
            <v>Nonregulated Assets</v>
          </cell>
          <cell r="F53">
            <v>24171.53</v>
          </cell>
          <cell r="H53">
            <v>24171.53</v>
          </cell>
          <cell r="J53">
            <v>24171.53</v>
          </cell>
        </row>
        <row r="54">
          <cell r="D54" t="str">
            <v>Nonregulated Capital Projects</v>
          </cell>
          <cell r="F54">
            <v>0</v>
          </cell>
          <cell r="H54">
            <v>0</v>
          </cell>
          <cell r="J54">
            <v>0</v>
          </cell>
        </row>
        <row r="55">
          <cell r="B55" t="str">
            <v>113200</v>
          </cell>
          <cell r="D55" t="str">
            <v>Accum Depr Nonutility Property</v>
          </cell>
          <cell r="F55">
            <v>-14734.19</v>
          </cell>
          <cell r="H55">
            <v>-14631.1</v>
          </cell>
          <cell r="J55">
            <v>-275634.26</v>
          </cell>
        </row>
        <row r="56">
          <cell r="D56" t="str">
            <v>Accumulated Depr - Nonregulated</v>
          </cell>
          <cell r="F56">
            <v>-14734.19</v>
          </cell>
          <cell r="H56">
            <v>-14631.1</v>
          </cell>
          <cell r="J56">
            <v>-275634.26</v>
          </cell>
        </row>
        <row r="57">
          <cell r="D57" t="str">
            <v xml:space="preserve">  Total Nonregulated Assets-Net</v>
          </cell>
          <cell r="F57">
            <v>9437.3399999999983</v>
          </cell>
          <cell r="H57">
            <v>9540.4299999999985</v>
          </cell>
          <cell r="J57">
            <v>-251462.73</v>
          </cell>
        </row>
        <row r="58">
          <cell r="D58" t="str">
            <v xml:space="preserve">  Total Property Plant &amp; Equipment</v>
          </cell>
          <cell r="F58">
            <v>9437.3399999999983</v>
          </cell>
          <cell r="H58">
            <v>9540.4299999999985</v>
          </cell>
          <cell r="J58">
            <v>-251462.73</v>
          </cell>
        </row>
        <row r="59">
          <cell r="C59" t="str">
            <v>Deferred Debits and Other Assets</v>
          </cell>
        </row>
        <row r="60">
          <cell r="D60" t="str">
            <v>Unrecovered Envir Response Costs</v>
          </cell>
          <cell r="F60">
            <v>0</v>
          </cell>
          <cell r="H60">
            <v>0</v>
          </cell>
          <cell r="J60">
            <v>0</v>
          </cell>
        </row>
        <row r="61">
          <cell r="D61" t="str">
            <v>Unrecovered Pipeline Replacemnt Costs</v>
          </cell>
          <cell r="F61">
            <v>0</v>
          </cell>
          <cell r="H61">
            <v>0</v>
          </cell>
          <cell r="J61">
            <v>0</v>
          </cell>
        </row>
        <row r="62">
          <cell r="D62" t="str">
            <v>Goodwill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Investment in Joint Ventures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Unrecovered Integrated Resource Plan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Unrecovered Postretirement Benefits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Intercompany Notes Receivables</v>
          </cell>
          <cell r="F66">
            <v>0</v>
          </cell>
          <cell r="H66">
            <v>0</v>
          </cell>
          <cell r="J66">
            <v>0</v>
          </cell>
        </row>
        <row r="67">
          <cell r="B67" t="str">
            <v>157200</v>
          </cell>
          <cell r="D67" t="str">
            <v>Pension Asset</v>
          </cell>
          <cell r="F67">
            <v>305826.09999999998</v>
          </cell>
          <cell r="H67">
            <v>289032.94</v>
          </cell>
          <cell r="J67">
            <v>237506.25</v>
          </cell>
        </row>
        <row r="68">
          <cell r="D68" t="str">
            <v>Prepaid Pension Cost</v>
          </cell>
          <cell r="F68">
            <v>305826.09999999998</v>
          </cell>
          <cell r="H68">
            <v>289032.94</v>
          </cell>
          <cell r="J68">
            <v>237506.25</v>
          </cell>
        </row>
        <row r="69">
          <cell r="D69" t="str">
            <v>Unamortized Cost to Repurchase LTD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Other Assets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 xml:space="preserve">  Total Deferred Debits and Other Assets</v>
          </cell>
          <cell r="F71">
            <v>305826.09999999998</v>
          </cell>
          <cell r="H71">
            <v>289032.94</v>
          </cell>
          <cell r="J71">
            <v>237506.25</v>
          </cell>
        </row>
        <row r="72">
          <cell r="D72" t="str">
            <v xml:space="preserve">  Total Assets</v>
          </cell>
          <cell r="F72">
            <v>17038442.829999998</v>
          </cell>
          <cell r="H72">
            <v>17479018.02</v>
          </cell>
          <cell r="J72">
            <v>19664780.640000004</v>
          </cell>
        </row>
        <row r="74">
          <cell r="C74" t="str">
            <v>Liabilities and Capitalization</v>
          </cell>
        </row>
        <row r="75">
          <cell r="C75" t="str">
            <v>Current Liabilities</v>
          </cell>
        </row>
        <row r="76">
          <cell r="B76" t="str">
            <v>225100</v>
          </cell>
          <cell r="D76" t="str">
            <v>General Accounts Payable</v>
          </cell>
          <cell r="F76">
            <v>391.06</v>
          </cell>
          <cell r="H76">
            <v>391.06</v>
          </cell>
          <cell r="J76">
            <v>391.06</v>
          </cell>
        </row>
        <row r="77">
          <cell r="B77" t="str">
            <v>225500</v>
          </cell>
          <cell r="D77" t="str">
            <v>Payroll Deductions</v>
          </cell>
          <cell r="F77">
            <v>2041.38</v>
          </cell>
          <cell r="H77">
            <v>3524.14</v>
          </cell>
          <cell r="J77">
            <v>0</v>
          </cell>
        </row>
        <row r="78">
          <cell r="B78" t="str">
            <v>225501</v>
          </cell>
          <cell r="D78" t="str">
            <v>U S Savings Bonds Payable</v>
          </cell>
          <cell r="F78">
            <v>-150</v>
          </cell>
          <cell r="H78">
            <v>-125</v>
          </cell>
          <cell r="J78">
            <v>-25</v>
          </cell>
        </row>
        <row r="79">
          <cell r="B79" t="str">
            <v>225507</v>
          </cell>
          <cell r="D79" t="str">
            <v>One Pledge Club Atlanta</v>
          </cell>
          <cell r="F79">
            <v>-1581.66</v>
          </cell>
          <cell r="H79">
            <v>-2020.27</v>
          </cell>
          <cell r="J79">
            <v>-283.61</v>
          </cell>
        </row>
        <row r="80">
          <cell r="B80" t="str">
            <v>225508</v>
          </cell>
          <cell r="D80" t="str">
            <v>Flame Club Payable</v>
          </cell>
          <cell r="F80">
            <v>0</v>
          </cell>
          <cell r="H80">
            <v>-12</v>
          </cell>
          <cell r="J80">
            <v>-12</v>
          </cell>
        </row>
        <row r="81">
          <cell r="B81" t="str">
            <v>225512</v>
          </cell>
          <cell r="D81" t="str">
            <v>Employee Stock Purchase Plan</v>
          </cell>
          <cell r="F81">
            <v>-8125</v>
          </cell>
          <cell r="H81">
            <v>-3125</v>
          </cell>
          <cell r="J81">
            <v>0</v>
          </cell>
        </row>
        <row r="82">
          <cell r="B82" t="str">
            <v>225521</v>
          </cell>
          <cell r="D82" t="str">
            <v>P.A.C Payable</v>
          </cell>
          <cell r="F82">
            <v>0</v>
          </cell>
          <cell r="H82">
            <v>-50</v>
          </cell>
          <cell r="J82">
            <v>-50</v>
          </cell>
        </row>
        <row r="83">
          <cell r="B83" t="str">
            <v>225536</v>
          </cell>
          <cell r="D83" t="str">
            <v>Flx Ben Health Reim Payable</v>
          </cell>
          <cell r="F83">
            <v>36.24</v>
          </cell>
          <cell r="H83">
            <v>36.24</v>
          </cell>
          <cell r="J83">
            <v>36.24</v>
          </cell>
        </row>
        <row r="84">
          <cell r="B84" t="str">
            <v>225537</v>
          </cell>
          <cell r="D84" t="str">
            <v>Flx Ben Dep Daycare Payable</v>
          </cell>
          <cell r="F84">
            <v>108.67</v>
          </cell>
          <cell r="H84">
            <v>108.67</v>
          </cell>
          <cell r="J84">
            <v>-208.33</v>
          </cell>
        </row>
        <row r="85">
          <cell r="B85" t="str">
            <v>225546</v>
          </cell>
          <cell r="D85" t="str">
            <v>Health Care Reim Payable 2000</v>
          </cell>
          <cell r="F85">
            <v>-1657.93</v>
          </cell>
          <cell r="H85">
            <v>-1460.93</v>
          </cell>
          <cell r="J85">
            <v>0</v>
          </cell>
        </row>
        <row r="86">
          <cell r="B86" t="str">
            <v>225547</v>
          </cell>
          <cell r="D86" t="str">
            <v>Dep Care Reim Payable</v>
          </cell>
          <cell r="F86">
            <v>-698.61</v>
          </cell>
          <cell r="H86">
            <v>-853.96</v>
          </cell>
          <cell r="J86">
            <v>0</v>
          </cell>
        </row>
        <row r="87">
          <cell r="D87" t="str">
            <v>Accounts Payable</v>
          </cell>
          <cell r="F87">
            <v>-9635.85</v>
          </cell>
          <cell r="H87">
            <v>-3587.05</v>
          </cell>
          <cell r="J87">
            <v>-151.63999999999999</v>
          </cell>
        </row>
        <row r="88">
          <cell r="D88" t="str">
            <v>Short-Term Debt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Intercompany Payables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Customer Deposits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Interest</v>
          </cell>
          <cell r="F91">
            <v>0</v>
          </cell>
          <cell r="H91">
            <v>0</v>
          </cell>
          <cell r="J91">
            <v>0</v>
          </cell>
        </row>
        <row r="92">
          <cell r="B92" t="str">
            <v>225200</v>
          </cell>
          <cell r="D92" t="str">
            <v>Payroll Payable</v>
          </cell>
          <cell r="F92">
            <v>-49703.14</v>
          </cell>
          <cell r="H92">
            <v>-51061.54</v>
          </cell>
          <cell r="J92">
            <v>-36529.11</v>
          </cell>
        </row>
        <row r="93">
          <cell r="B93" t="str">
            <v>237100</v>
          </cell>
          <cell r="D93" t="str">
            <v>Accrued Relocation Liability</v>
          </cell>
          <cell r="F93">
            <v>30989.81</v>
          </cell>
          <cell r="H93">
            <v>26616.67</v>
          </cell>
          <cell r="J93">
            <v>0</v>
          </cell>
        </row>
        <row r="94">
          <cell r="B94" t="str">
            <v>238100</v>
          </cell>
          <cell r="D94" t="str">
            <v>Taxes Accrued-Federal Income</v>
          </cell>
          <cell r="F94">
            <v>1402876.71</v>
          </cell>
          <cell r="H94">
            <v>1515854.79</v>
          </cell>
          <cell r="J94">
            <v>1101583.8899999999</v>
          </cell>
        </row>
        <row r="95">
          <cell r="B95" t="str">
            <v>238101</v>
          </cell>
          <cell r="D95" t="str">
            <v>Taxes Accrued Other-FUI</v>
          </cell>
          <cell r="F95">
            <v>-391.98</v>
          </cell>
          <cell r="H95">
            <v>-524.71</v>
          </cell>
          <cell r="J95">
            <v>-403.03</v>
          </cell>
        </row>
        <row r="96">
          <cell r="B96" t="str">
            <v>238102</v>
          </cell>
          <cell r="D96" t="str">
            <v>Taxes Accrued Other-FICA</v>
          </cell>
          <cell r="F96">
            <v>-4644.78</v>
          </cell>
          <cell r="H96">
            <v>-4194.82</v>
          </cell>
          <cell r="J96">
            <v>-3478.76</v>
          </cell>
        </row>
        <row r="97">
          <cell r="B97" t="str">
            <v>238103</v>
          </cell>
          <cell r="D97" t="str">
            <v>Tax Accr Othr-Real&amp;Pers. Prop.</v>
          </cell>
          <cell r="F97">
            <v>147.47</v>
          </cell>
          <cell r="H97">
            <v>0</v>
          </cell>
          <cell r="J97">
            <v>0</v>
          </cell>
        </row>
        <row r="98">
          <cell r="B98" t="str">
            <v>238105</v>
          </cell>
          <cell r="D98" t="str">
            <v>Tax Accr Othr-SUI</v>
          </cell>
          <cell r="F98">
            <v>239.77</v>
          </cell>
          <cell r="H98">
            <v>24.62</v>
          </cell>
          <cell r="J98">
            <v>12.2</v>
          </cell>
        </row>
        <row r="99">
          <cell r="B99" t="str">
            <v>238200</v>
          </cell>
          <cell r="D99" t="str">
            <v>Taxes Accrued-State Income</v>
          </cell>
          <cell r="F99">
            <v>747410.09</v>
          </cell>
          <cell r="H99">
            <v>579973.06000000006</v>
          </cell>
          <cell r="J99">
            <v>294271.57</v>
          </cell>
        </row>
        <row r="100">
          <cell r="D100" t="str">
            <v>Other Accrued Liabilities</v>
          </cell>
          <cell r="F100">
            <v>2126923.9500000002</v>
          </cell>
          <cell r="H100">
            <v>2066688.07</v>
          </cell>
          <cell r="J100">
            <v>1355456.76</v>
          </cell>
        </row>
        <row r="101">
          <cell r="D101" t="str">
            <v>Redemption Requir - Preferred Stock</v>
          </cell>
          <cell r="F101">
            <v>0</v>
          </cell>
          <cell r="H101">
            <v>0</v>
          </cell>
          <cell r="J101">
            <v>0</v>
          </cell>
        </row>
        <row r="102">
          <cell r="D102" t="str">
            <v>Deferred Purchase Gas Adj Credit</v>
          </cell>
          <cell r="F102">
            <v>0</v>
          </cell>
          <cell r="H102">
            <v>0</v>
          </cell>
          <cell r="J102">
            <v>0</v>
          </cell>
        </row>
        <row r="103">
          <cell r="D103" t="str">
            <v>Current Portion of Long Term Debt</v>
          </cell>
          <cell r="F103">
            <v>0</v>
          </cell>
          <cell r="H103">
            <v>0</v>
          </cell>
          <cell r="J103">
            <v>0</v>
          </cell>
        </row>
        <row r="104">
          <cell r="D104" t="str">
            <v>Accrued Eviron Response-Current</v>
          </cell>
          <cell r="F104">
            <v>0</v>
          </cell>
          <cell r="H104">
            <v>0</v>
          </cell>
          <cell r="J104">
            <v>0</v>
          </cell>
        </row>
        <row r="105">
          <cell r="D105" t="str">
            <v>Accrued Pipeline Replacement-Current</v>
          </cell>
          <cell r="F105">
            <v>0</v>
          </cell>
          <cell r="H105">
            <v>0</v>
          </cell>
          <cell r="J105">
            <v>0</v>
          </cell>
        </row>
        <row r="106">
          <cell r="D106" t="str">
            <v>Deferred Seasonal Rates</v>
          </cell>
          <cell r="F106">
            <v>0</v>
          </cell>
          <cell r="H106">
            <v>0</v>
          </cell>
          <cell r="J106">
            <v>0</v>
          </cell>
        </row>
        <row r="107">
          <cell r="D107" t="str">
            <v>Energy Marketing and Risk Mgmt Liab</v>
          </cell>
          <cell r="F107">
            <v>0</v>
          </cell>
          <cell r="H107">
            <v>0</v>
          </cell>
          <cell r="J107">
            <v>0</v>
          </cell>
        </row>
        <row r="108">
          <cell r="B108" t="str">
            <v>245500</v>
          </cell>
          <cell r="D108" t="str">
            <v>FICA Taxes Payable - EE</v>
          </cell>
          <cell r="F108">
            <v>0</v>
          </cell>
          <cell r="H108">
            <v>-4194.82</v>
          </cell>
          <cell r="J108">
            <v>-3478.76</v>
          </cell>
        </row>
        <row r="109">
          <cell r="B109" t="str">
            <v>245501</v>
          </cell>
          <cell r="D109" t="str">
            <v>Fed. Withholding Taxes -  EE</v>
          </cell>
          <cell r="F109">
            <v>4644.78</v>
          </cell>
          <cell r="H109">
            <v>-13090.72</v>
          </cell>
          <cell r="J109">
            <v>-8245.73</v>
          </cell>
        </row>
        <row r="110">
          <cell r="B110" t="str">
            <v>245502</v>
          </cell>
          <cell r="D110" t="str">
            <v>State Withholding Tax - EE</v>
          </cell>
          <cell r="F110">
            <v>-6762.81</v>
          </cell>
          <cell r="H110">
            <v>-9507.91</v>
          </cell>
          <cell r="J110">
            <v>-3002.06</v>
          </cell>
        </row>
        <row r="111">
          <cell r="B111" t="str">
            <v>245503</v>
          </cell>
          <cell r="D111" t="str">
            <v>State Sales &amp; Use Tax Payble</v>
          </cell>
          <cell r="F111">
            <v>-12</v>
          </cell>
          <cell r="H111">
            <v>-12</v>
          </cell>
          <cell r="J111">
            <v>-12</v>
          </cell>
        </row>
        <row r="112">
          <cell r="B112" t="str">
            <v>245504</v>
          </cell>
          <cell r="D112" t="str">
            <v>Marta Tax Payable</v>
          </cell>
          <cell r="F112">
            <v>-3</v>
          </cell>
          <cell r="H112">
            <v>-3</v>
          </cell>
          <cell r="J112">
            <v>-3</v>
          </cell>
        </row>
        <row r="113">
          <cell r="B113" t="str">
            <v>245516</v>
          </cell>
          <cell r="D113" t="str">
            <v>Educational Tax Payable</v>
          </cell>
          <cell r="F113">
            <v>-3</v>
          </cell>
          <cell r="H113">
            <v>-3</v>
          </cell>
          <cell r="J113">
            <v>-3</v>
          </cell>
        </row>
        <row r="114">
          <cell r="B114" t="str">
            <v>245517</v>
          </cell>
          <cell r="D114" t="str">
            <v>Homestead Tax Payable</v>
          </cell>
          <cell r="F114">
            <v>-3</v>
          </cell>
          <cell r="H114">
            <v>-3</v>
          </cell>
          <cell r="J114">
            <v>-3</v>
          </cell>
        </row>
        <row r="115">
          <cell r="D115" t="str">
            <v>Other Current Liabilities</v>
          </cell>
          <cell r="F115">
            <v>-2139.0300000000002</v>
          </cell>
          <cell r="H115">
            <v>-26814.45</v>
          </cell>
          <cell r="J115">
            <v>-14747.55</v>
          </cell>
        </row>
        <row r="116">
          <cell r="D116" t="str">
            <v xml:space="preserve">  Total Current Liabilities</v>
          </cell>
          <cell r="F116">
            <v>2115149.0700000003</v>
          </cell>
          <cell r="H116">
            <v>2036286.57</v>
          </cell>
          <cell r="J116">
            <v>1340557.57</v>
          </cell>
        </row>
        <row r="117">
          <cell r="B117" t="str">
            <v>279200</v>
          </cell>
          <cell r="D117" t="str">
            <v>Other Timing Difference-Fed</v>
          </cell>
          <cell r="F117">
            <v>16256.58</v>
          </cell>
          <cell r="H117">
            <v>68523.58</v>
          </cell>
          <cell r="J117">
            <v>80040.58</v>
          </cell>
        </row>
        <row r="118">
          <cell r="B118" t="str">
            <v>279250</v>
          </cell>
          <cell r="D118" t="str">
            <v>Other Timing Differences-State</v>
          </cell>
          <cell r="F118">
            <v>2896.45</v>
          </cell>
          <cell r="H118">
            <v>11856.45</v>
          </cell>
          <cell r="J118">
            <v>13830.45</v>
          </cell>
        </row>
        <row r="119">
          <cell r="D119" t="str">
            <v>Accumulated Deferred Income Tax</v>
          </cell>
          <cell r="F119">
            <v>19153.03</v>
          </cell>
          <cell r="H119">
            <v>80380.03</v>
          </cell>
          <cell r="J119">
            <v>93871.03</v>
          </cell>
        </row>
        <row r="120">
          <cell r="C120" t="str">
            <v>Long-Term Liabilities</v>
          </cell>
        </row>
        <row r="121">
          <cell r="D121" t="str">
            <v>Accrued Envir Response Costs</v>
          </cell>
          <cell r="F121">
            <v>0</v>
          </cell>
          <cell r="H121">
            <v>0</v>
          </cell>
          <cell r="J121">
            <v>0</v>
          </cell>
        </row>
        <row r="122">
          <cell r="D122" t="str">
            <v>Accrued Pipeline Replacement Costs</v>
          </cell>
          <cell r="F122">
            <v>0</v>
          </cell>
          <cell r="H122">
            <v>0</v>
          </cell>
          <cell r="J122">
            <v>0</v>
          </cell>
        </row>
        <row r="123">
          <cell r="B123" t="str">
            <v>247020</v>
          </cell>
          <cell r="D123" t="str">
            <v>Pension Liability/Non-Qualifie</v>
          </cell>
          <cell r="F123">
            <v>305826.09999999998</v>
          </cell>
          <cell r="H123">
            <v>289032.94</v>
          </cell>
          <cell r="J123">
            <v>237506.25</v>
          </cell>
        </row>
        <row r="124">
          <cell r="B124" t="str">
            <v>247030</v>
          </cell>
          <cell r="D124" t="str">
            <v>Pension Liability/Qualified Pl</v>
          </cell>
          <cell r="F124">
            <v>-305826.09999999998</v>
          </cell>
          <cell r="H124">
            <v>-289032.94</v>
          </cell>
          <cell r="J124">
            <v>-237506.25</v>
          </cell>
        </row>
        <row r="125">
          <cell r="D125" t="str">
            <v>Accrued Pension Costs</v>
          </cell>
          <cell r="F125">
            <v>0</v>
          </cell>
          <cell r="H125">
            <v>0</v>
          </cell>
          <cell r="J125">
            <v>0</v>
          </cell>
        </row>
        <row r="126">
          <cell r="D126" t="str">
            <v>Accrued Other Postretirement Benefits</v>
          </cell>
          <cell r="F126">
            <v>0</v>
          </cell>
          <cell r="H126">
            <v>0</v>
          </cell>
          <cell r="J126">
            <v>0</v>
          </cell>
        </row>
        <row r="127">
          <cell r="D127" t="str">
            <v>Capital Lease Liability</v>
          </cell>
          <cell r="F127">
            <v>0</v>
          </cell>
          <cell r="H127">
            <v>0</v>
          </cell>
          <cell r="J127">
            <v>0</v>
          </cell>
        </row>
        <row r="128">
          <cell r="D128" t="str">
            <v>Other Liabilities</v>
          </cell>
          <cell r="F128">
            <v>0</v>
          </cell>
          <cell r="H128">
            <v>0</v>
          </cell>
          <cell r="J128">
            <v>0</v>
          </cell>
        </row>
        <row r="129">
          <cell r="D129" t="str">
            <v xml:space="preserve">  Total Long-Term Liabilities</v>
          </cell>
          <cell r="F129">
            <v>0</v>
          </cell>
          <cell r="H129">
            <v>0</v>
          </cell>
          <cell r="J129">
            <v>0</v>
          </cell>
        </row>
        <row r="130">
          <cell r="D130" t="str">
            <v>Minority Interest</v>
          </cell>
          <cell r="F130">
            <v>0</v>
          </cell>
          <cell r="H130">
            <v>0</v>
          </cell>
          <cell r="J130">
            <v>0</v>
          </cell>
        </row>
        <row r="131">
          <cell r="C131" t="str">
            <v>Deferred Credits</v>
          </cell>
        </row>
        <row r="132">
          <cell r="D132" t="str">
            <v>Unamortized Investment Tax Credit</v>
          </cell>
          <cell r="F132">
            <v>0</v>
          </cell>
          <cell r="H132">
            <v>0</v>
          </cell>
          <cell r="J132">
            <v>0</v>
          </cell>
        </row>
        <row r="133">
          <cell r="D133" t="str">
            <v>Regulatory Tax Liability</v>
          </cell>
          <cell r="F133">
            <v>0</v>
          </cell>
          <cell r="H133">
            <v>0</v>
          </cell>
          <cell r="J133">
            <v>0</v>
          </cell>
        </row>
        <row r="134">
          <cell r="D134" t="str">
            <v>Other Deferred Credits</v>
          </cell>
          <cell r="F134">
            <v>0</v>
          </cell>
          <cell r="H134">
            <v>0</v>
          </cell>
          <cell r="J134">
            <v>0</v>
          </cell>
        </row>
        <row r="135">
          <cell r="D135" t="str">
            <v xml:space="preserve">  Total Deferred Credits</v>
          </cell>
          <cell r="F135">
            <v>0</v>
          </cell>
          <cell r="H135">
            <v>0</v>
          </cell>
          <cell r="J135">
            <v>0</v>
          </cell>
        </row>
        <row r="136">
          <cell r="D136" t="str">
            <v>Equity from Parent</v>
          </cell>
          <cell r="F136">
            <v>0</v>
          </cell>
          <cell r="H136">
            <v>0</v>
          </cell>
          <cell r="J136">
            <v>0</v>
          </cell>
        </row>
        <row r="137">
          <cell r="C137" t="str">
            <v>Capitalization</v>
          </cell>
        </row>
        <row r="138">
          <cell r="D138" t="str">
            <v>Long-Term Debt</v>
          </cell>
          <cell r="F138">
            <v>0</v>
          </cell>
          <cell r="H138">
            <v>0</v>
          </cell>
          <cell r="J138">
            <v>0</v>
          </cell>
        </row>
        <row r="139">
          <cell r="D139" t="str">
            <v>Preferred Stock</v>
          </cell>
          <cell r="F139">
            <v>0</v>
          </cell>
          <cell r="H139">
            <v>0</v>
          </cell>
          <cell r="J139">
            <v>0</v>
          </cell>
        </row>
        <row r="140">
          <cell r="B140" t="str">
            <v>200101</v>
          </cell>
          <cell r="D140" t="str">
            <v>Common Stock</v>
          </cell>
          <cell r="F140">
            <v>-0.01</v>
          </cell>
          <cell r="H140">
            <v>-0.01</v>
          </cell>
          <cell r="J140">
            <v>-0.01</v>
          </cell>
        </row>
        <row r="141">
          <cell r="B141" t="str">
            <v>203101</v>
          </cell>
          <cell r="D141" t="str">
            <v>Premium on Common</v>
          </cell>
          <cell r="F141">
            <v>-40475768.170000002</v>
          </cell>
          <cell r="H141">
            <v>-40475768.170000002</v>
          </cell>
          <cell r="J141">
            <v>-40475768.170000002</v>
          </cell>
        </row>
        <row r="142">
          <cell r="B142" t="str">
            <v>203102</v>
          </cell>
          <cell r="D142" t="str">
            <v>Additional Paid-In-Capital</v>
          </cell>
          <cell r="F142">
            <v>37639738.090000004</v>
          </cell>
          <cell r="H142">
            <v>37639738.090000004</v>
          </cell>
          <cell r="J142">
            <v>37639738.090000004</v>
          </cell>
        </row>
        <row r="143">
          <cell r="B143" t="str">
            <v>207100</v>
          </cell>
          <cell r="D143" t="str">
            <v>Unappropriated Ret Earnings</v>
          </cell>
          <cell r="F143">
            <v>-18263179.149999999</v>
          </cell>
          <cell r="H143">
            <v>-18263179.149999999</v>
          </cell>
          <cell r="J143">
            <v>-18406764.059999999</v>
          </cell>
        </row>
        <row r="144">
          <cell r="B144" t="str">
            <v>207200</v>
          </cell>
          <cell r="D144" t="str">
            <v>Balance Transferred from Incom</v>
          </cell>
          <cell r="F144">
            <v>1926464.31</v>
          </cell>
          <cell r="H144">
            <v>1503524.62</v>
          </cell>
          <cell r="J144">
            <v>143584.91</v>
          </cell>
        </row>
        <row r="145">
          <cell r="D145" t="str">
            <v>Common Stockholders Equity</v>
          </cell>
          <cell r="F145">
            <v>-19172744.929999996</v>
          </cell>
          <cell r="H145">
            <v>-19595684.619999994</v>
          </cell>
          <cell r="J145">
            <v>-21099209.239999995</v>
          </cell>
        </row>
        <row r="146">
          <cell r="D146" t="str">
            <v xml:space="preserve">  Total Capitalization</v>
          </cell>
          <cell r="F146">
            <v>-19172744.929999996</v>
          </cell>
          <cell r="H146">
            <v>-19595684.619999994</v>
          </cell>
          <cell r="J146">
            <v>-21099209.239999995</v>
          </cell>
        </row>
        <row r="147">
          <cell r="D147" t="str">
            <v xml:space="preserve">  Total Liabilities and Capitalization</v>
          </cell>
          <cell r="F147">
            <v>-17038442.829999994</v>
          </cell>
          <cell r="H147">
            <v>-17479018.019999992</v>
          </cell>
          <cell r="J147">
            <v>-19664780.639999993</v>
          </cell>
        </row>
      </sheetData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Startup Costs"/>
      <sheetName val="Amort-Org Costs"/>
      <sheetName val="Orig Issue Discount"/>
      <sheetName val="Balance Sheet"/>
      <sheetName val="Income Statement"/>
      <sheetName val="Download"/>
      <sheetName val="BS"/>
      <sheetName val="IS"/>
      <sheetName val="Payable CF"/>
      <sheetName val="Timing1-Qtly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>
        <row r="12">
          <cell r="B12" t="str">
            <v>121167</v>
          </cell>
          <cell r="D12" t="str">
            <v>Bankof NY-Money Pool Clrg-AGCC</v>
          </cell>
          <cell r="F12">
            <v>0</v>
          </cell>
          <cell r="H12">
            <v>-1076596.94</v>
          </cell>
          <cell r="J12">
            <v>-1076596.94</v>
          </cell>
        </row>
        <row r="13">
          <cell r="B13" t="str">
            <v>121168</v>
          </cell>
          <cell r="D13" t="str">
            <v>Bank of Amer Pool Acct - AGCC</v>
          </cell>
          <cell r="F13">
            <v>261.45</v>
          </cell>
          <cell r="H13">
            <v>789.75</v>
          </cell>
          <cell r="J13">
            <v>789.75</v>
          </cell>
        </row>
        <row r="14">
          <cell r="B14" t="str">
            <v>121188</v>
          </cell>
          <cell r="D14" t="str">
            <v>AGL Cap Corp-Nevada</v>
          </cell>
          <cell r="F14">
            <v>89736.52</v>
          </cell>
          <cell r="H14">
            <v>7772.93</v>
          </cell>
          <cell r="J14">
            <v>7772.93</v>
          </cell>
        </row>
        <row r="15">
          <cell r="B15" t="str">
            <v>121201</v>
          </cell>
          <cell r="D15" t="str">
            <v>AGL Capital Corp. - Suntrust</v>
          </cell>
          <cell r="F15">
            <v>-81.2</v>
          </cell>
          <cell r="H15">
            <v>-71.569999999999993</v>
          </cell>
          <cell r="J15">
            <v>-71.569999999999993</v>
          </cell>
        </row>
        <row r="16">
          <cell r="D16" t="str">
            <v>Cash &amp; Cash Equivalents</v>
          </cell>
          <cell r="F16">
            <v>89916.77</v>
          </cell>
          <cell r="H16">
            <v>-1068105.83</v>
          </cell>
          <cell r="J16">
            <v>-1068105.83</v>
          </cell>
        </row>
        <row r="17">
          <cell r="B17" t="str">
            <v>134053</v>
          </cell>
          <cell r="D17" t="str">
            <v>AGSC Cash Clearing - Miscellan</v>
          </cell>
          <cell r="F17">
            <v>163.55000000000001</v>
          </cell>
          <cell r="H17">
            <v>345500</v>
          </cell>
          <cell r="J17">
            <v>345500</v>
          </cell>
        </row>
        <row r="18">
          <cell r="B18" t="str">
            <v>137200</v>
          </cell>
          <cell r="D18" t="str">
            <v>Interest and Dividends Recvble</v>
          </cell>
          <cell r="F18">
            <v>750000</v>
          </cell>
          <cell r="H18">
            <v>500000</v>
          </cell>
          <cell r="J18">
            <v>500000</v>
          </cell>
        </row>
        <row r="19">
          <cell r="B19" t="str">
            <v>137400</v>
          </cell>
          <cell r="D19" t="str">
            <v>Div Receivable-AGL Capital</v>
          </cell>
          <cell r="F19">
            <v>47422.59</v>
          </cell>
          <cell r="H19">
            <v>47422.59</v>
          </cell>
          <cell r="J19">
            <v>47422.59</v>
          </cell>
        </row>
        <row r="20">
          <cell r="D20" t="str">
            <v>Receivables</v>
          </cell>
          <cell r="F20">
            <v>797586.14</v>
          </cell>
          <cell r="H20">
            <v>892922.59</v>
          </cell>
          <cell r="J20">
            <v>892922.59</v>
          </cell>
        </row>
        <row r="21">
          <cell r="B21" t="str">
            <v>135191</v>
          </cell>
          <cell r="D21" t="str">
            <v>Long Term Debt</v>
          </cell>
          <cell r="F21">
            <v>0</v>
          </cell>
          <cell r="H21">
            <v>534486500</v>
          </cell>
          <cell r="J21">
            <v>534486500</v>
          </cell>
        </row>
        <row r="22">
          <cell r="B22" t="str">
            <v>135192</v>
          </cell>
          <cell r="D22" t="str">
            <v>Intercom 30 Yr Notes-AGLR/AGCC</v>
          </cell>
          <cell r="F22">
            <v>0</v>
          </cell>
          <cell r="H22">
            <v>565000000</v>
          </cell>
          <cell r="J22">
            <v>565000000</v>
          </cell>
        </row>
        <row r="23">
          <cell r="B23" t="str">
            <v>135300</v>
          </cell>
          <cell r="D23" t="str">
            <v>Int on LT Debt-AGCC/AGLR</v>
          </cell>
          <cell r="F23">
            <v>0</v>
          </cell>
          <cell r="H23">
            <v>65714961.909999996</v>
          </cell>
          <cell r="J23">
            <v>65714961.909999996</v>
          </cell>
        </row>
        <row r="24">
          <cell r="B24" t="str">
            <v>135301</v>
          </cell>
          <cell r="D24" t="str">
            <v>Int-IC 30 Yr Notes-AGLR/AGCC</v>
          </cell>
          <cell r="F24">
            <v>0.64</v>
          </cell>
          <cell r="H24">
            <v>44629833.340000004</v>
          </cell>
          <cell r="J24">
            <v>44629833.340000004</v>
          </cell>
        </row>
        <row r="25">
          <cell r="B25" t="str">
            <v>135450</v>
          </cell>
          <cell r="D25" t="str">
            <v>Interco Funding-Unrestricted</v>
          </cell>
          <cell r="F25">
            <v>-31621877.600000001</v>
          </cell>
          <cell r="H25">
            <v>11372214.890000001</v>
          </cell>
          <cell r="J25">
            <v>11372214.890000001</v>
          </cell>
        </row>
        <row r="26">
          <cell r="B26" t="str">
            <v>135451</v>
          </cell>
          <cell r="D26" t="str">
            <v>Interco Funding - Restricted</v>
          </cell>
          <cell r="F26">
            <v>251823794.31</v>
          </cell>
          <cell r="H26">
            <v>215365908.86000001</v>
          </cell>
          <cell r="J26">
            <v>215365908.86000001</v>
          </cell>
        </row>
        <row r="27">
          <cell r="B27" t="str">
            <v>136073</v>
          </cell>
          <cell r="D27" t="str">
            <v>Intercompany Chargebacks</v>
          </cell>
          <cell r="F27">
            <v>-6358.39</v>
          </cell>
          <cell r="H27">
            <v>1036.82</v>
          </cell>
          <cell r="J27">
            <v>1036.82</v>
          </cell>
        </row>
        <row r="28">
          <cell r="D28" t="str">
            <v>Intercompany Receivables</v>
          </cell>
          <cell r="F28">
            <v>220195558.96000001</v>
          </cell>
          <cell r="H28">
            <v>1436570455.8199999</v>
          </cell>
          <cell r="J28">
            <v>1436570455.8199999</v>
          </cell>
        </row>
        <row r="29">
          <cell r="D29" t="str">
            <v>A/R Unbilled Revenue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Inventories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Deferred Purchased Gas Adj</v>
          </cell>
          <cell r="F31">
            <v>0</v>
          </cell>
          <cell r="H31">
            <v>0</v>
          </cell>
          <cell r="J31">
            <v>0</v>
          </cell>
        </row>
        <row r="32">
          <cell r="B32" t="str">
            <v>157400</v>
          </cell>
          <cell r="D32" t="str">
            <v>Prepayments - Other</v>
          </cell>
          <cell r="F32">
            <v>527039.65</v>
          </cell>
          <cell r="H32">
            <v>1036438.38</v>
          </cell>
          <cell r="J32">
            <v>1036438.38</v>
          </cell>
        </row>
        <row r="33">
          <cell r="D33" t="str">
            <v>Other Current Assets</v>
          </cell>
          <cell r="F33">
            <v>527039.65</v>
          </cell>
          <cell r="H33">
            <v>1036438.38</v>
          </cell>
          <cell r="J33">
            <v>1036438.38</v>
          </cell>
        </row>
        <row r="34">
          <cell r="D34" t="str">
            <v xml:space="preserve">  Total Current Assets</v>
          </cell>
          <cell r="F34">
            <v>221610101.52000001</v>
          </cell>
          <cell r="H34">
            <v>1437431710.96</v>
          </cell>
          <cell r="J34">
            <v>1437431710.96</v>
          </cell>
        </row>
        <row r="35">
          <cell r="B35" t="str">
            <v>111066</v>
          </cell>
          <cell r="D35" t="str">
            <v>Investment in AGL Cap Trust II</v>
          </cell>
          <cell r="F35">
            <v>4639175</v>
          </cell>
          <cell r="H35">
            <v>4639175</v>
          </cell>
          <cell r="J35">
            <v>4639175</v>
          </cell>
        </row>
        <row r="36">
          <cell r="D36" t="str">
            <v>Investment &amp; Equity in Assoc</v>
          </cell>
          <cell r="F36">
            <v>4639175</v>
          </cell>
          <cell r="H36">
            <v>4639175</v>
          </cell>
          <cell r="J36">
            <v>4639175</v>
          </cell>
        </row>
        <row r="37">
          <cell r="C37" t="str">
            <v>Property, Plant &amp; Equipment</v>
          </cell>
        </row>
        <row r="38">
          <cell r="D38" t="str">
            <v>Regulated Assets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>Regulated Capital Projects</v>
          </cell>
          <cell r="F39">
            <v>0</v>
          </cell>
          <cell r="H39">
            <v>0</v>
          </cell>
          <cell r="J39">
            <v>0</v>
          </cell>
        </row>
        <row r="40">
          <cell r="D40" t="str">
            <v>Contribution in Aid of Const</v>
          </cell>
          <cell r="F40">
            <v>0</v>
          </cell>
          <cell r="H40">
            <v>0</v>
          </cell>
          <cell r="J40">
            <v>0</v>
          </cell>
        </row>
        <row r="41">
          <cell r="D41" t="str">
            <v>Accumulated Depr - Regulated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 xml:space="preserve">  Total Regulated Assets-Net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Nonregulated Assets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Nonregulated Capital Projects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Accumulated Depr - Nonregulated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 xml:space="preserve">  Total Nonregulated Assets-Net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 xml:space="preserve">  Total Property Plant &amp; Equipment</v>
          </cell>
          <cell r="F47">
            <v>0</v>
          </cell>
          <cell r="H47">
            <v>0</v>
          </cell>
          <cell r="J47">
            <v>0</v>
          </cell>
        </row>
        <row r="48">
          <cell r="C48" t="str">
            <v>Deferred Debits and Other Assets</v>
          </cell>
        </row>
        <row r="49">
          <cell r="D49" t="str">
            <v>Unrecovered Envir Response Costs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Investment in Joint Ventures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Unrecovered Integrated Resource Plan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Unrecovered Postretirement Benefits</v>
          </cell>
          <cell r="F52">
            <v>0</v>
          </cell>
          <cell r="H52">
            <v>0</v>
          </cell>
          <cell r="J52">
            <v>0</v>
          </cell>
        </row>
        <row r="53">
          <cell r="B53" t="str">
            <v>170110</v>
          </cell>
          <cell r="D53" t="str">
            <v>Notes Receiv - VNGC/AGLR</v>
          </cell>
          <cell r="F53">
            <v>1099486500</v>
          </cell>
          <cell r="H53">
            <v>0</v>
          </cell>
          <cell r="J53">
            <v>0</v>
          </cell>
        </row>
        <row r="54">
          <cell r="D54" t="str">
            <v>Intercompany Notes Receivables</v>
          </cell>
          <cell r="F54">
            <v>1099486500</v>
          </cell>
          <cell r="H54">
            <v>0</v>
          </cell>
          <cell r="J54">
            <v>0</v>
          </cell>
        </row>
        <row r="55">
          <cell r="D55" t="str">
            <v>Prepaid Pension Cost</v>
          </cell>
          <cell r="F55">
            <v>0</v>
          </cell>
          <cell r="H55">
            <v>0</v>
          </cell>
          <cell r="J55">
            <v>0</v>
          </cell>
        </row>
        <row r="56">
          <cell r="D56" t="str">
            <v>Unamortized Cost to Repurchase LTD</v>
          </cell>
          <cell r="F56">
            <v>0</v>
          </cell>
          <cell r="H56">
            <v>0</v>
          </cell>
          <cell r="J56">
            <v>0</v>
          </cell>
        </row>
        <row r="57">
          <cell r="B57" t="str">
            <v>161300</v>
          </cell>
          <cell r="D57" t="str">
            <v>Unamort Debt Discount and Exp</v>
          </cell>
          <cell r="F57">
            <v>1170850</v>
          </cell>
          <cell r="H57">
            <v>1160500</v>
          </cell>
          <cell r="J57">
            <v>1160500</v>
          </cell>
        </row>
        <row r="58">
          <cell r="B58" t="str">
            <v>161301</v>
          </cell>
          <cell r="D58" t="str">
            <v>10 Year Bond Issuance Costs</v>
          </cell>
          <cell r="F58">
            <v>2566579.11</v>
          </cell>
          <cell r="H58">
            <v>2628946.29</v>
          </cell>
          <cell r="J58">
            <v>2628946.29</v>
          </cell>
        </row>
        <row r="59">
          <cell r="D59" t="str">
            <v>Other Assets</v>
          </cell>
          <cell r="F59">
            <v>3737429.11</v>
          </cell>
          <cell r="H59">
            <v>3789446.29</v>
          </cell>
          <cell r="J59">
            <v>3789446.29</v>
          </cell>
        </row>
        <row r="60">
          <cell r="D60" t="str">
            <v xml:space="preserve">  Total Deferred Debits and Other Assets</v>
          </cell>
          <cell r="F60">
            <v>1103223929.1099999</v>
          </cell>
          <cell r="H60">
            <v>3789446.29</v>
          </cell>
          <cell r="J60">
            <v>3789446.29</v>
          </cell>
        </row>
        <row r="61">
          <cell r="D61" t="str">
            <v xml:space="preserve">  Total Assets</v>
          </cell>
          <cell r="F61">
            <v>1329473205.6299999</v>
          </cell>
          <cell r="H61">
            <v>1445860332.25</v>
          </cell>
          <cell r="J61">
            <v>1445860332.25</v>
          </cell>
        </row>
        <row r="63">
          <cell r="C63" t="str">
            <v>Liabilities and Capitalization</v>
          </cell>
        </row>
        <row r="64">
          <cell r="C64" t="str">
            <v>Current Liabilities</v>
          </cell>
        </row>
        <row r="65">
          <cell r="B65" t="str">
            <v>225120</v>
          </cell>
          <cell r="D65" t="str">
            <v>Accounts Payable - Accrued</v>
          </cell>
          <cell r="F65">
            <v>0</v>
          </cell>
          <cell r="H65">
            <v>-124500</v>
          </cell>
          <cell r="J65">
            <v>-124500</v>
          </cell>
        </row>
        <row r="66">
          <cell r="D66" t="str">
            <v>Accounts Payable</v>
          </cell>
          <cell r="F66">
            <v>0</v>
          </cell>
          <cell r="H66">
            <v>-124500</v>
          </cell>
          <cell r="J66">
            <v>-124500</v>
          </cell>
        </row>
        <row r="67">
          <cell r="B67" t="str">
            <v>221030</v>
          </cell>
          <cell r="D67" t="str">
            <v>Commercial Paper ST Debt-AGCC</v>
          </cell>
          <cell r="F67">
            <v>-262343000</v>
          </cell>
          <cell r="H67">
            <v>-384740000.30000001</v>
          </cell>
          <cell r="J67">
            <v>-384740000.30000001</v>
          </cell>
        </row>
        <row r="68">
          <cell r="D68" t="str">
            <v>Short-Term Debt</v>
          </cell>
          <cell r="F68">
            <v>-262343000</v>
          </cell>
          <cell r="H68">
            <v>-384740000.30000001</v>
          </cell>
          <cell r="J68">
            <v>-384740000.30000001</v>
          </cell>
        </row>
        <row r="69">
          <cell r="D69" t="str">
            <v>Intercompany Payables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Customer Deposits</v>
          </cell>
          <cell r="F70">
            <v>0</v>
          </cell>
          <cell r="H70">
            <v>0</v>
          </cell>
          <cell r="J70">
            <v>0</v>
          </cell>
        </row>
        <row r="71">
          <cell r="B71" t="str">
            <v>239200</v>
          </cell>
          <cell r="D71" t="str">
            <v>Accr Int-10Yr Bond/TrustPrefd</v>
          </cell>
          <cell r="F71">
            <v>-4571875</v>
          </cell>
          <cell r="H71">
            <v>-9915625</v>
          </cell>
          <cell r="J71">
            <v>-9915625</v>
          </cell>
        </row>
        <row r="72">
          <cell r="B72" t="str">
            <v>239400</v>
          </cell>
          <cell r="D72" t="str">
            <v>Int 8.17% Debentures</v>
          </cell>
          <cell r="F72">
            <v>-1580755.99</v>
          </cell>
          <cell r="H72">
            <v>-1580755.99</v>
          </cell>
          <cell r="J72">
            <v>-1580755.99</v>
          </cell>
        </row>
        <row r="73">
          <cell r="B73" t="str">
            <v>241980</v>
          </cell>
          <cell r="D73" t="str">
            <v>Accrued Interest Payable</v>
          </cell>
          <cell r="F73">
            <v>-304755.21999999997</v>
          </cell>
          <cell r="H73">
            <v>-220309.9</v>
          </cell>
          <cell r="J73">
            <v>-220309.9</v>
          </cell>
        </row>
        <row r="74">
          <cell r="D74" t="str">
            <v>Interest</v>
          </cell>
          <cell r="F74">
            <v>-6457386.21</v>
          </cell>
          <cell r="H74">
            <v>-11716690.890000001</v>
          </cell>
          <cell r="J74">
            <v>-11716690.890000001</v>
          </cell>
        </row>
        <row r="75">
          <cell r="B75" t="str">
            <v>238100</v>
          </cell>
          <cell r="D75" t="str">
            <v>Taxes Accrued-Federal Income</v>
          </cell>
          <cell r="F75">
            <v>-20324666.890000001</v>
          </cell>
          <cell r="H75">
            <v>-15685501.74</v>
          </cell>
          <cell r="J75">
            <v>-15685501.74</v>
          </cell>
        </row>
        <row r="76">
          <cell r="D76" t="str">
            <v>Other Accrued Liabilities</v>
          </cell>
          <cell r="F76">
            <v>-20324666.890000001</v>
          </cell>
          <cell r="H76">
            <v>-15685501.74</v>
          </cell>
          <cell r="J76">
            <v>-15685501.74</v>
          </cell>
        </row>
        <row r="77">
          <cell r="D77" t="str">
            <v>Redemption Requir - Preferred Stock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Deferred Purchase Gas Adj Credit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Other Current Liabilities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 xml:space="preserve">  Total Current Liabilities</v>
          </cell>
          <cell r="F80">
            <v>-289125053.09999996</v>
          </cell>
          <cell r="H80">
            <v>-412266692.93000001</v>
          </cell>
          <cell r="J80">
            <v>-412266692.93000001</v>
          </cell>
        </row>
        <row r="81">
          <cell r="B81" t="str">
            <v>279200</v>
          </cell>
          <cell r="D81" t="str">
            <v>Other Timing Difference-Fed</v>
          </cell>
          <cell r="F81">
            <v>-26080</v>
          </cell>
          <cell r="H81">
            <v>-7053</v>
          </cell>
          <cell r="J81">
            <v>-7053</v>
          </cell>
        </row>
        <row r="82">
          <cell r="D82" t="str">
            <v>Accumulated Deferred Income Tax</v>
          </cell>
          <cell r="F82">
            <v>-26080</v>
          </cell>
          <cell r="H82">
            <v>-7053</v>
          </cell>
          <cell r="J82">
            <v>-7053</v>
          </cell>
        </row>
        <row r="83">
          <cell r="C83" t="str">
            <v>Long-Term Liabilities</v>
          </cell>
        </row>
        <row r="84">
          <cell r="D84" t="str">
            <v>Accrued Envir Response Costs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Accrued Pension Costs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Accrued Other Postretirement Benefits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Capital Lease Liability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Other Liabilities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 xml:space="preserve">  Total Long-Term Liabilities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Minority Interest</v>
          </cell>
          <cell r="F90">
            <v>0</v>
          </cell>
          <cell r="H90">
            <v>0</v>
          </cell>
          <cell r="J90">
            <v>0</v>
          </cell>
        </row>
        <row r="91">
          <cell r="C91" t="str">
            <v>Deferred Credits</v>
          </cell>
        </row>
        <row r="92">
          <cell r="D92" t="str">
            <v>Unamortized Investment Tax Credit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Regulatory Tax Liability</v>
          </cell>
          <cell r="F93">
            <v>0</v>
          </cell>
          <cell r="H93">
            <v>0</v>
          </cell>
          <cell r="J93">
            <v>0</v>
          </cell>
        </row>
        <row r="94">
          <cell r="B94" t="str">
            <v>215101</v>
          </cell>
          <cell r="D94" t="str">
            <v>Fair Value of Int Rate Swap</v>
          </cell>
          <cell r="F94">
            <v>-2546356</v>
          </cell>
          <cell r="H94">
            <v>-2214093</v>
          </cell>
          <cell r="J94">
            <v>-2214093</v>
          </cell>
        </row>
        <row r="95">
          <cell r="D95" t="str">
            <v>Other Deferred Credits</v>
          </cell>
          <cell r="F95">
            <v>-2546356</v>
          </cell>
          <cell r="H95">
            <v>-2214093</v>
          </cell>
          <cell r="J95">
            <v>-2214093</v>
          </cell>
        </row>
        <row r="96">
          <cell r="D96" t="str">
            <v xml:space="preserve">  Total Deferred Credits</v>
          </cell>
          <cell r="F96">
            <v>-2546356</v>
          </cell>
          <cell r="H96">
            <v>-2214093</v>
          </cell>
          <cell r="J96">
            <v>-2214093</v>
          </cell>
        </row>
        <row r="97">
          <cell r="D97" t="str">
            <v>Equity from Parent</v>
          </cell>
          <cell r="F97">
            <v>0</v>
          </cell>
          <cell r="H97">
            <v>0</v>
          </cell>
          <cell r="J97">
            <v>0</v>
          </cell>
        </row>
        <row r="98">
          <cell r="C98" t="str">
            <v>Capitalization</v>
          </cell>
        </row>
        <row r="99">
          <cell r="B99" t="str">
            <v>215100</v>
          </cell>
          <cell r="D99" t="str">
            <v>Debentures 8.17%</v>
          </cell>
          <cell r="F99">
            <v>-154639175</v>
          </cell>
          <cell r="H99">
            <v>-154639175</v>
          </cell>
          <cell r="J99">
            <v>-154639175</v>
          </cell>
        </row>
        <row r="100">
          <cell r="B100" t="str">
            <v>215301</v>
          </cell>
          <cell r="D100" t="str">
            <v>Debt on 10 Year Bonds</v>
          </cell>
          <cell r="F100">
            <v>-300000000</v>
          </cell>
          <cell r="H100">
            <v>-300000000</v>
          </cell>
          <cell r="J100">
            <v>-300000000</v>
          </cell>
        </row>
        <row r="101">
          <cell r="D101" t="str">
            <v>Long-Term Debt</v>
          </cell>
          <cell r="F101">
            <v>-454639175</v>
          </cell>
          <cell r="H101">
            <v>-454639175</v>
          </cell>
          <cell r="J101">
            <v>-454639175</v>
          </cell>
        </row>
        <row r="102">
          <cell r="B102" t="str">
            <v>201400</v>
          </cell>
          <cell r="D102" t="str">
            <v>Preferred  Stock</v>
          </cell>
          <cell r="F102">
            <v>2546356</v>
          </cell>
          <cell r="H102">
            <v>2214093</v>
          </cell>
          <cell r="J102">
            <v>2214093</v>
          </cell>
        </row>
        <row r="103">
          <cell r="D103" t="str">
            <v>Preferred Stock</v>
          </cell>
          <cell r="F103">
            <v>2546356</v>
          </cell>
          <cell r="H103">
            <v>2214093</v>
          </cell>
          <cell r="J103">
            <v>2214093</v>
          </cell>
        </row>
        <row r="104">
          <cell r="B104" t="str">
            <v>200101</v>
          </cell>
          <cell r="D104" t="str">
            <v>Common Stock</v>
          </cell>
          <cell r="F104">
            <v>-10</v>
          </cell>
          <cell r="H104">
            <v>-10</v>
          </cell>
          <cell r="J104">
            <v>-10</v>
          </cell>
        </row>
        <row r="105">
          <cell r="B105" t="str">
            <v>202000</v>
          </cell>
          <cell r="D105" t="str">
            <v>Other Comprehensive Income</v>
          </cell>
          <cell r="F105">
            <v>478507.8</v>
          </cell>
          <cell r="H105">
            <v>478507.8</v>
          </cell>
          <cell r="J105">
            <v>478507.8</v>
          </cell>
        </row>
        <row r="106">
          <cell r="B106" t="str">
            <v>203101</v>
          </cell>
          <cell r="D106" t="str">
            <v>Premium on Common</v>
          </cell>
          <cell r="F106">
            <v>-9990</v>
          </cell>
          <cell r="H106">
            <v>-9990</v>
          </cell>
          <cell r="J106">
            <v>-9990</v>
          </cell>
        </row>
        <row r="107">
          <cell r="B107" t="str">
            <v>203102</v>
          </cell>
          <cell r="D107" t="str">
            <v>Additional Paid-In-Capital</v>
          </cell>
          <cell r="F107">
            <v>-565000000</v>
          </cell>
          <cell r="H107">
            <v>-565000000</v>
          </cell>
          <cell r="J107">
            <v>-565000000</v>
          </cell>
        </row>
        <row r="108">
          <cell r="B108" t="str">
            <v>207100</v>
          </cell>
          <cell r="D108" t="str">
            <v>Unappropriated Ret Earnings</v>
          </cell>
          <cell r="F108">
            <v>-14415919.119999999</v>
          </cell>
          <cell r="H108">
            <v>2850.78</v>
          </cell>
          <cell r="J108">
            <v>2850.78</v>
          </cell>
        </row>
        <row r="109">
          <cell r="B109" t="str">
            <v>207200</v>
          </cell>
          <cell r="D109" t="str">
            <v>Balance Transferred from Incom</v>
          </cell>
          <cell r="F109">
            <v>-8650925.8499999996</v>
          </cell>
          <cell r="H109">
            <v>-39244370.109999999</v>
          </cell>
          <cell r="J109">
            <v>-39244370.109999999</v>
          </cell>
        </row>
        <row r="110">
          <cell r="B110" t="str">
            <v>207601</v>
          </cell>
          <cell r="D110" t="str">
            <v>Dividends Declared Parent/Sub</v>
          </cell>
          <cell r="F110">
            <v>1915439.64</v>
          </cell>
          <cell r="H110">
            <v>24825600.210000001</v>
          </cell>
          <cell r="J110">
            <v>24825600.210000001</v>
          </cell>
        </row>
        <row r="111">
          <cell r="D111" t="str">
            <v>Common Stockholders Equity</v>
          </cell>
          <cell r="F111">
            <v>-585682897.53000009</v>
          </cell>
          <cell r="H111">
            <v>-578947411.32000005</v>
          </cell>
          <cell r="J111">
            <v>-578947411.32000005</v>
          </cell>
        </row>
        <row r="112">
          <cell r="D112" t="str">
            <v xml:space="preserve">  Total Capitalization</v>
          </cell>
          <cell r="F112">
            <v>-1037775716.5300001</v>
          </cell>
          <cell r="H112">
            <v>-1031372493.3200001</v>
          </cell>
          <cell r="J112">
            <v>-1031372493.3200001</v>
          </cell>
        </row>
        <row r="113">
          <cell r="D113" t="str">
            <v xml:space="preserve">  Total Liabilities and Capitalization</v>
          </cell>
          <cell r="F113">
            <v>-1329473205.6300001</v>
          </cell>
          <cell r="H113">
            <v>-1445860332.25</v>
          </cell>
          <cell r="J113">
            <v>-1445860332.25</v>
          </cell>
        </row>
      </sheetData>
      <sheetData sheetId="8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600120</v>
          </cell>
          <cell r="C18" t="str">
            <v>Pay-A&amp;G Salaries</v>
          </cell>
          <cell r="E18">
            <v>642</v>
          </cell>
          <cell r="F18">
            <v>0</v>
          </cell>
          <cell r="G18">
            <v>642</v>
          </cell>
        </row>
        <row r="19">
          <cell r="B19" t="str">
            <v>670050</v>
          </cell>
          <cell r="C19" t="str">
            <v>Utilities</v>
          </cell>
          <cell r="E19">
            <v>128.63</v>
          </cell>
          <cell r="F19">
            <v>0</v>
          </cell>
          <cell r="G19">
            <v>97.35</v>
          </cell>
        </row>
        <row r="20">
          <cell r="B20" t="str">
            <v>670080</v>
          </cell>
          <cell r="C20" t="str">
            <v>Tax and License</v>
          </cell>
          <cell r="E20">
            <v>155</v>
          </cell>
          <cell r="F20">
            <v>0</v>
          </cell>
          <cell r="G20">
            <v>5</v>
          </cell>
        </row>
        <row r="21">
          <cell r="B21" t="str">
            <v>670104</v>
          </cell>
          <cell r="C21" t="str">
            <v>Postage</v>
          </cell>
          <cell r="E21">
            <v>12.04</v>
          </cell>
          <cell r="F21">
            <v>0</v>
          </cell>
          <cell r="G21">
            <v>0</v>
          </cell>
        </row>
        <row r="22">
          <cell r="B22" t="str">
            <v>670130</v>
          </cell>
          <cell r="C22" t="str">
            <v>Bank Service Charges</v>
          </cell>
          <cell r="E22">
            <v>311.83</v>
          </cell>
          <cell r="F22">
            <v>0</v>
          </cell>
          <cell r="G22">
            <v>6124.91</v>
          </cell>
        </row>
        <row r="23">
          <cell r="B23" t="str">
            <v>670200</v>
          </cell>
          <cell r="C23" t="str">
            <v>Outside Svcs Employed</v>
          </cell>
          <cell r="E23">
            <v>0</v>
          </cell>
          <cell r="F23">
            <v>0</v>
          </cell>
          <cell r="G23">
            <v>41.7</v>
          </cell>
        </row>
        <row r="24">
          <cell r="B24" t="str">
            <v>670840</v>
          </cell>
          <cell r="C24" t="str">
            <v>Miscellaneous Expense</v>
          </cell>
          <cell r="E24">
            <v>523.70000000000005</v>
          </cell>
          <cell r="F24">
            <v>0</v>
          </cell>
          <cell r="G24">
            <v>257</v>
          </cell>
        </row>
        <row r="25">
          <cell r="B25" t="str">
            <v>670900</v>
          </cell>
          <cell r="C25" t="str">
            <v>Facilities Rent/Lease Expenses</v>
          </cell>
          <cell r="E25">
            <v>1284</v>
          </cell>
          <cell r="F25">
            <v>0</v>
          </cell>
          <cell r="G25">
            <v>1284</v>
          </cell>
        </row>
        <row r="26">
          <cell r="C26" t="str">
            <v>Operation Expenses</v>
          </cell>
          <cell r="E26">
            <v>3057.2</v>
          </cell>
          <cell r="F26">
            <v>0</v>
          </cell>
          <cell r="G26">
            <v>8451.9599999999991</v>
          </cell>
        </row>
        <row r="27">
          <cell r="C27" t="str">
            <v>Maintenance Expenses</v>
          </cell>
          <cell r="E27">
            <v>0</v>
          </cell>
          <cell r="F27">
            <v>0</v>
          </cell>
          <cell r="G27">
            <v>0</v>
          </cell>
        </row>
        <row r="28">
          <cell r="C28" t="str">
            <v>Capitalized &amp; Distributed Exp</v>
          </cell>
          <cell r="E28">
            <v>0</v>
          </cell>
          <cell r="F28">
            <v>0</v>
          </cell>
          <cell r="G28">
            <v>0</v>
          </cell>
        </row>
        <row r="29">
          <cell r="B29" t="str">
            <v>671009</v>
          </cell>
          <cell r="C29" t="str">
            <v>AGLR Alloc Cost of Capital</v>
          </cell>
          <cell r="E29">
            <v>729.42</v>
          </cell>
          <cell r="F29">
            <v>0</v>
          </cell>
          <cell r="G29">
            <v>576.29999999999995</v>
          </cell>
        </row>
        <row r="30">
          <cell r="B30" t="str">
            <v>671403</v>
          </cell>
          <cell r="C30" t="str">
            <v>Direct Assigned Chargeback</v>
          </cell>
          <cell r="E30">
            <v>10245.49</v>
          </cell>
          <cell r="F30">
            <v>0</v>
          </cell>
          <cell r="G30">
            <v>8487.89</v>
          </cell>
        </row>
        <row r="31">
          <cell r="B31" t="str">
            <v>671404</v>
          </cell>
          <cell r="C31" t="str">
            <v>Allocated-Distributed Chargebk</v>
          </cell>
          <cell r="E31">
            <v>5542.87</v>
          </cell>
          <cell r="F31">
            <v>0</v>
          </cell>
          <cell r="G31">
            <v>3894.68</v>
          </cell>
        </row>
        <row r="32">
          <cell r="C32" t="str">
            <v>Allocated Costs</v>
          </cell>
          <cell r="E32">
            <v>16517.78</v>
          </cell>
          <cell r="F32">
            <v>0</v>
          </cell>
          <cell r="G32">
            <v>12958.87</v>
          </cell>
        </row>
        <row r="33">
          <cell r="C33" t="str">
            <v>Depreciation and Amortization</v>
          </cell>
          <cell r="E33">
            <v>0</v>
          </cell>
          <cell r="F33">
            <v>0</v>
          </cell>
          <cell r="G33">
            <v>0</v>
          </cell>
        </row>
        <row r="34">
          <cell r="B34" t="str">
            <v>427100</v>
          </cell>
          <cell r="C34" t="str">
            <v>General Tax Expense-Payroll</v>
          </cell>
          <cell r="E34">
            <v>73.19</v>
          </cell>
          <cell r="F34">
            <v>0</v>
          </cell>
          <cell r="G34">
            <v>73.19</v>
          </cell>
        </row>
        <row r="35">
          <cell r="C35" t="str">
            <v>Taxes Other Than Income</v>
          </cell>
          <cell r="E35">
            <v>73.19</v>
          </cell>
          <cell r="F35">
            <v>0</v>
          </cell>
          <cell r="G35">
            <v>73.19</v>
          </cell>
        </row>
        <row r="37">
          <cell r="C37" t="str">
            <v>Operating Income</v>
          </cell>
          <cell r="E37">
            <v>-19648.169999999998</v>
          </cell>
          <cell r="F37">
            <v>0</v>
          </cell>
          <cell r="G37">
            <v>-21484.02</v>
          </cell>
        </row>
        <row r="39">
          <cell r="B39" t="str">
            <v>446200</v>
          </cell>
          <cell r="C39" t="str">
            <v>Interest and Dividend Income</v>
          </cell>
          <cell r="E39">
            <v>92783.49</v>
          </cell>
          <cell r="F39">
            <v>0</v>
          </cell>
          <cell r="G39">
            <v>92783.49</v>
          </cell>
        </row>
        <row r="40">
          <cell r="C40" t="str">
            <v>Other Income - Net</v>
          </cell>
          <cell r="E40">
            <v>92783.49</v>
          </cell>
          <cell r="F40">
            <v>0</v>
          </cell>
          <cell r="G40">
            <v>92783.49</v>
          </cell>
        </row>
        <row r="41">
          <cell r="C41" t="str">
            <v>Income Before Interest &amp; Taxes</v>
          </cell>
          <cell r="E41">
            <v>73135.320000000007</v>
          </cell>
          <cell r="F41">
            <v>0</v>
          </cell>
          <cell r="G41">
            <v>71299.47</v>
          </cell>
        </row>
        <row r="43">
          <cell r="B43" t="str">
            <v>461350</v>
          </cell>
          <cell r="C43" t="str">
            <v>Interest on LT Debt-Cap Corp</v>
          </cell>
          <cell r="E43">
            <v>5343750</v>
          </cell>
          <cell r="F43">
            <v>0</v>
          </cell>
          <cell r="G43">
            <v>5437767.1799999997</v>
          </cell>
        </row>
        <row r="44">
          <cell r="B44" t="str">
            <v>461400</v>
          </cell>
          <cell r="C44" t="str">
            <v>Int Accrued 8.17% Debentures</v>
          </cell>
          <cell r="E44">
            <v>3092783.49</v>
          </cell>
          <cell r="F44">
            <v>0</v>
          </cell>
          <cell r="G44">
            <v>3092783.49</v>
          </cell>
        </row>
        <row r="45">
          <cell r="C45" t="str">
            <v>Interest on Long Term Debt</v>
          </cell>
          <cell r="E45">
            <v>8436533.4900000002</v>
          </cell>
          <cell r="F45">
            <v>0</v>
          </cell>
          <cell r="G45">
            <v>8530550.6699999999</v>
          </cell>
        </row>
        <row r="46">
          <cell r="B46" t="str">
            <v>467100</v>
          </cell>
          <cell r="C46" t="str">
            <v>Interest Income/Expense</v>
          </cell>
          <cell r="E46">
            <v>-22237114.469999999</v>
          </cell>
          <cell r="F46">
            <v>0</v>
          </cell>
          <cell r="G46">
            <v>-22237114.469999999</v>
          </cell>
        </row>
        <row r="47">
          <cell r="B47" t="str">
            <v>467200</v>
          </cell>
          <cell r="C47" t="str">
            <v>Interco Int-Restricted Funding</v>
          </cell>
          <cell r="E47">
            <v>-491049.5</v>
          </cell>
          <cell r="F47">
            <v>0</v>
          </cell>
          <cell r="G47">
            <v>-497813.93</v>
          </cell>
        </row>
        <row r="48">
          <cell r="B48" t="str">
            <v>467201</v>
          </cell>
          <cell r="C48" t="str">
            <v>Interco Int-Non-Restrict Fund</v>
          </cell>
          <cell r="E48">
            <v>-666005.74</v>
          </cell>
          <cell r="F48">
            <v>0</v>
          </cell>
          <cell r="G48">
            <v>-1083753.1599999999</v>
          </cell>
        </row>
        <row r="49">
          <cell r="B49" t="str">
            <v>468101</v>
          </cell>
          <cell r="C49" t="str">
            <v>Interest Exp-Other</v>
          </cell>
          <cell r="E49">
            <v>2341852.83</v>
          </cell>
          <cell r="F49">
            <v>0</v>
          </cell>
          <cell r="G49">
            <v>2702258.24</v>
          </cell>
        </row>
        <row r="50">
          <cell r="B50" t="str">
            <v>468103</v>
          </cell>
          <cell r="C50" t="str">
            <v>Borrowing &amp; Financing Fees</v>
          </cell>
          <cell r="E50">
            <v>154116.85</v>
          </cell>
          <cell r="F50">
            <v>0</v>
          </cell>
          <cell r="G50">
            <v>363579.62</v>
          </cell>
        </row>
        <row r="51">
          <cell r="B51" t="str">
            <v>468104</v>
          </cell>
          <cell r="C51" t="str">
            <v>Amortization Disc/Exp</v>
          </cell>
          <cell r="E51">
            <v>31650</v>
          </cell>
          <cell r="F51">
            <v>0</v>
          </cell>
          <cell r="G51">
            <v>0</v>
          </cell>
        </row>
        <row r="52">
          <cell r="B52" t="str">
            <v>468105</v>
          </cell>
          <cell r="C52" t="str">
            <v>Amortiz. Debt Issuance Cost</v>
          </cell>
          <cell r="E52">
            <v>62367.18</v>
          </cell>
          <cell r="F52">
            <v>0</v>
          </cell>
          <cell r="G52">
            <v>0</v>
          </cell>
        </row>
        <row r="53">
          <cell r="C53" t="str">
            <v>Other Interest Expense</v>
          </cell>
          <cell r="E53">
            <v>-20804182.849999994</v>
          </cell>
          <cell r="F53">
            <v>0</v>
          </cell>
          <cell r="G53">
            <v>-20752843.699999999</v>
          </cell>
        </row>
        <row r="54">
          <cell r="C54" t="str">
            <v>Allowance for Funds - Debt</v>
          </cell>
          <cell r="E54">
            <v>0</v>
          </cell>
          <cell r="F54">
            <v>0</v>
          </cell>
          <cell r="G54">
            <v>0</v>
          </cell>
        </row>
        <row r="55">
          <cell r="B55" t="str">
            <v>470999</v>
          </cell>
          <cell r="C55" t="str">
            <v>Dividends on Preferred Stock</v>
          </cell>
          <cell r="E55">
            <v>-868333.32</v>
          </cell>
          <cell r="F55">
            <v>0</v>
          </cell>
          <cell r="G55">
            <v>0</v>
          </cell>
        </row>
        <row r="56">
          <cell r="C56" t="str">
            <v>Preferred Stock Dividend</v>
          </cell>
          <cell r="E56">
            <v>-868333.32</v>
          </cell>
          <cell r="F56">
            <v>0</v>
          </cell>
          <cell r="G56">
            <v>0</v>
          </cell>
        </row>
        <row r="57">
          <cell r="C57" t="str">
            <v>Common Stock Dividend</v>
          </cell>
          <cell r="E57">
            <v>0</v>
          </cell>
          <cell r="F57">
            <v>0</v>
          </cell>
          <cell r="G57">
            <v>0</v>
          </cell>
        </row>
        <row r="59">
          <cell r="C59" t="str">
            <v>Income Before Income Taxes</v>
          </cell>
          <cell r="E59">
            <v>13309117.999999994</v>
          </cell>
          <cell r="F59">
            <v>0</v>
          </cell>
          <cell r="G59">
            <v>12293592.5</v>
          </cell>
        </row>
        <row r="61">
          <cell r="B61" t="str">
            <v>427200</v>
          </cell>
          <cell r="C61" t="str">
            <v>Federal Income Tax</v>
          </cell>
          <cell r="E61">
            <v>4639145.1500000004</v>
          </cell>
          <cell r="F61">
            <v>0</v>
          </cell>
          <cell r="G61">
            <v>4290150.6399999997</v>
          </cell>
        </row>
        <row r="62">
          <cell r="B62" t="str">
            <v>427510</v>
          </cell>
          <cell r="C62" t="str">
            <v>Deferred FIT - Other</v>
          </cell>
          <cell r="E62">
            <v>19047</v>
          </cell>
          <cell r="F62">
            <v>0</v>
          </cell>
          <cell r="G62">
            <v>12607</v>
          </cell>
        </row>
        <row r="63">
          <cell r="C63" t="str">
            <v>Income Taxes</v>
          </cell>
          <cell r="E63">
            <v>4658192.1500000004</v>
          </cell>
          <cell r="F63">
            <v>0</v>
          </cell>
          <cell r="G63">
            <v>4302757.6399999997</v>
          </cell>
        </row>
        <row r="64">
          <cell r="C64" t="str">
            <v>Minority Interest</v>
          </cell>
          <cell r="E64">
            <v>0</v>
          </cell>
          <cell r="F64">
            <v>0</v>
          </cell>
          <cell r="G64">
            <v>0</v>
          </cell>
        </row>
        <row r="66">
          <cell r="C66" t="str">
            <v>Net Income</v>
          </cell>
          <cell r="E66">
            <v>8650925.849999994</v>
          </cell>
          <cell r="F66">
            <v>0</v>
          </cell>
          <cell r="G66">
            <v>7990834.8600000003</v>
          </cell>
        </row>
      </sheetData>
      <sheetData sheetId="9"/>
      <sheetData sheetId="10" refreshError="1"/>
      <sheetData sheetId="11" refreshError="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Data Input"/>
      <sheetName val="Provision"/>
      <sheetName val="Provision Actual at 9.30.02"/>
      <sheetName val="Deferred"/>
      <sheetName val="Deferred Actual 9.30.2002"/>
      <sheetName val="Tax Rollfoward"/>
      <sheetName val="Tax Rollfoward Actual at 9.30.0"/>
      <sheetName val="M &amp; E"/>
      <sheetName val="Lobbying"/>
      <sheetName val="Amortization"/>
      <sheetName val="Stock Options Excercised"/>
      <sheetName val="NSP"/>
      <sheetName val="Bad Debt Reserves"/>
      <sheetName val="Restricted Stock"/>
      <sheetName val="Pension"/>
      <sheetName val="Med Benefits-Retirees"/>
      <sheetName val="Prop Tax"/>
      <sheetName val="Unrec Accr Vacation"/>
      <sheetName val="Pension Liabilty-Other"/>
      <sheetName val="Misc. Accrued Taxes"/>
      <sheetName val="Deferred Comp"/>
      <sheetName val="PGA"/>
      <sheetName val="Deferred Rate Case"/>
      <sheetName val="LNG Maint"/>
      <sheetName val="Accrued Postretirement"/>
      <sheetName val="UNICAP"/>
      <sheetName val="T-48 UNICAP"/>
      <sheetName val="T-48 UNICAP Actual at 9.30.02"/>
      <sheetName val="T-48.2 UNICAP"/>
      <sheetName val="T-48.2 UNICAP Actual at 9.30.02"/>
      <sheetName val="T-48.3 Merchandise Inventory"/>
      <sheetName val="QUERY"/>
      <sheetName val="QUERY (2)"/>
      <sheetName val="T-48.4 Inventory Cost Adj"/>
      <sheetName val="T-48.5 Inventory Cost Adj"/>
      <sheetName val="T-48.6 Inventory Cost Adj"/>
      <sheetName val="WACOG"/>
      <sheetName val="T-48.7 Inventory Cost Adj"/>
      <sheetName val="T-48.8 Inventory Cost Adj"/>
      <sheetName val="T-48.8 Inv Actual at 9.30.02"/>
      <sheetName val="T-48.9 Inventory Cost Adj"/>
      <sheetName val="T-48.9-2 Inventory Cost Adj"/>
      <sheetName val="Property"/>
      <sheetName val="CIAC"/>
      <sheetName val="101000"/>
      <sheetName val="101100"/>
      <sheetName val="Balance Sheet"/>
      <sheetName val="Income Statement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>
        <row r="12">
          <cell r="B12" t="str">
            <v>121116</v>
          </cell>
          <cell r="D12" t="str">
            <v>BK OF AMERICA-TEXAS - CONCENTR</v>
          </cell>
          <cell r="F12">
            <v>0</v>
          </cell>
          <cell r="H12">
            <v>0</v>
          </cell>
          <cell r="J12">
            <v>389.35</v>
          </cell>
        </row>
        <row r="13">
          <cell r="B13" t="str">
            <v>121156</v>
          </cell>
          <cell r="D13" t="str">
            <v>FIRST TENNESSEE BANK - CHATT</v>
          </cell>
          <cell r="F13">
            <v>85955.68</v>
          </cell>
          <cell r="H13">
            <v>67804.160000000003</v>
          </cell>
          <cell r="J13">
            <v>345783.91</v>
          </cell>
        </row>
        <row r="14">
          <cell r="B14" t="str">
            <v>121160</v>
          </cell>
          <cell r="D14" t="str">
            <v>BK OF AMERICA - CHATT CONCENTR</v>
          </cell>
          <cell r="F14">
            <v>0</v>
          </cell>
          <cell r="H14">
            <v>0</v>
          </cell>
          <cell r="J14">
            <v>-120265.34</v>
          </cell>
        </row>
        <row r="15">
          <cell r="B15" t="str">
            <v>121161</v>
          </cell>
          <cell r="D15" t="str">
            <v>BK OF AMERICA-CONT DISB - CHAT</v>
          </cell>
          <cell r="F15">
            <v>0</v>
          </cell>
          <cell r="H15">
            <v>0</v>
          </cell>
          <cell r="J15">
            <v>-103022.01</v>
          </cell>
        </row>
        <row r="16">
          <cell r="B16" t="str">
            <v>121162</v>
          </cell>
          <cell r="D16" t="str">
            <v>BK OF AMERICA - CUST REFUND</v>
          </cell>
          <cell r="F16">
            <v>0</v>
          </cell>
          <cell r="H16">
            <v>0</v>
          </cell>
          <cell r="J16">
            <v>-22197.71</v>
          </cell>
        </row>
        <row r="17">
          <cell r="B17" t="str">
            <v>122300</v>
          </cell>
          <cell r="D17" t="str">
            <v>Mutual Savings CU-VISA-Chat</v>
          </cell>
          <cell r="F17">
            <v>739.21</v>
          </cell>
          <cell r="H17">
            <v>739.21</v>
          </cell>
          <cell r="J17">
            <v>739.21</v>
          </cell>
        </row>
        <row r="18">
          <cell r="B18" t="str">
            <v>122702</v>
          </cell>
          <cell r="D18" t="str">
            <v>Wachovia AGSC Gen Disburse</v>
          </cell>
          <cell r="F18">
            <v>0</v>
          </cell>
          <cell r="H18">
            <v>0</v>
          </cell>
          <cell r="J18">
            <v>-33408.089999999997</v>
          </cell>
        </row>
        <row r="19">
          <cell r="D19" t="str">
            <v>Cash &amp; Cash Equivalents</v>
          </cell>
          <cell r="F19">
            <v>86694.89</v>
          </cell>
          <cell r="H19">
            <v>68543.37</v>
          </cell>
          <cell r="J19">
            <v>68019.320000000007</v>
          </cell>
        </row>
        <row r="20">
          <cell r="B20" t="str">
            <v>132200</v>
          </cell>
          <cell r="D20" t="str">
            <v>Accts Receivable - Sales</v>
          </cell>
          <cell r="F20">
            <v>738.52</v>
          </cell>
          <cell r="H20">
            <v>0</v>
          </cell>
          <cell r="J20">
            <v>0</v>
          </cell>
        </row>
        <row r="21">
          <cell r="B21" t="str">
            <v>132800</v>
          </cell>
          <cell r="D21" t="str">
            <v>A/R-Gas-Chattanooga</v>
          </cell>
          <cell r="F21">
            <v>851225.32</v>
          </cell>
          <cell r="H21">
            <v>2006572.68</v>
          </cell>
          <cell r="J21">
            <v>3215248.69</v>
          </cell>
        </row>
        <row r="22">
          <cell r="B22" t="str">
            <v>132810</v>
          </cell>
          <cell r="D22" t="str">
            <v>A/R - Gas Manual</v>
          </cell>
          <cell r="F22">
            <v>667887.56000000006</v>
          </cell>
          <cell r="H22">
            <v>1168461.8400000001</v>
          </cell>
          <cell r="J22">
            <v>867925.34</v>
          </cell>
        </row>
        <row r="23">
          <cell r="B23" t="str">
            <v>132825</v>
          </cell>
          <cell r="D23" t="str">
            <v>Aid to Construction Billing</v>
          </cell>
          <cell r="F23">
            <v>994.72</v>
          </cell>
          <cell r="H23">
            <v>1772.13</v>
          </cell>
          <cell r="J23">
            <v>0</v>
          </cell>
        </row>
        <row r="24">
          <cell r="B24" t="str">
            <v>132900</v>
          </cell>
          <cell r="D24" t="str">
            <v>Unpostable Cash</v>
          </cell>
          <cell r="F24">
            <v>-6935.54</v>
          </cell>
          <cell r="H24">
            <v>-7324.59</v>
          </cell>
          <cell r="J24">
            <v>-9235.4</v>
          </cell>
        </row>
        <row r="25">
          <cell r="B25" t="str">
            <v>132950</v>
          </cell>
          <cell r="D25" t="str">
            <v>Misc Adjustments-Gas</v>
          </cell>
          <cell r="F25">
            <v>9320.27</v>
          </cell>
          <cell r="H25">
            <v>-10031.879999999999</v>
          </cell>
          <cell r="J25">
            <v>4657.41</v>
          </cell>
        </row>
        <row r="26">
          <cell r="B26" t="str">
            <v>132960</v>
          </cell>
          <cell r="D26" t="str">
            <v>A/R Commodity</v>
          </cell>
          <cell r="F26">
            <v>94566.27</v>
          </cell>
          <cell r="H26">
            <v>94566.27</v>
          </cell>
          <cell r="J26">
            <v>94566.27</v>
          </cell>
        </row>
        <row r="27">
          <cell r="B27" t="str">
            <v>133820</v>
          </cell>
          <cell r="D27" t="str">
            <v>A/R - Merchandise</v>
          </cell>
          <cell r="F27">
            <v>-51359.53</v>
          </cell>
          <cell r="H27">
            <v>-51354.64</v>
          </cell>
          <cell r="J27">
            <v>-51349.29</v>
          </cell>
        </row>
        <row r="28">
          <cell r="B28" t="str">
            <v>134051</v>
          </cell>
          <cell r="D28" t="str">
            <v>Cash Posting Clearing</v>
          </cell>
          <cell r="F28">
            <v>1186.18</v>
          </cell>
          <cell r="H28">
            <v>1186.18</v>
          </cell>
          <cell r="J28">
            <v>61796.45</v>
          </cell>
        </row>
        <row r="29">
          <cell r="B29" t="str">
            <v>134053</v>
          </cell>
          <cell r="D29" t="str">
            <v>AGSC Cash Clearing - Miscellan</v>
          </cell>
          <cell r="F29">
            <v>0</v>
          </cell>
          <cell r="H29">
            <v>0</v>
          </cell>
          <cell r="J29">
            <v>-119542.64</v>
          </cell>
        </row>
        <row r="30">
          <cell r="B30" t="str">
            <v>134100</v>
          </cell>
          <cell r="D30" t="str">
            <v>Accts Receivable - Employee</v>
          </cell>
          <cell r="F30">
            <v>-80.989999999999995</v>
          </cell>
          <cell r="H30">
            <v>-29.02</v>
          </cell>
          <cell r="J30">
            <v>0</v>
          </cell>
        </row>
        <row r="31">
          <cell r="B31" t="str">
            <v>134200</v>
          </cell>
          <cell r="D31" t="str">
            <v>A/R Misc</v>
          </cell>
          <cell r="F31">
            <v>14045.82</v>
          </cell>
          <cell r="H31">
            <v>12290.14</v>
          </cell>
          <cell r="J31">
            <v>13090</v>
          </cell>
        </row>
        <row r="32">
          <cell r="B32" t="str">
            <v>134240</v>
          </cell>
          <cell r="D32" t="str">
            <v>State Taxes Receivable</v>
          </cell>
          <cell r="F32">
            <v>765</v>
          </cell>
          <cell r="H32">
            <v>-36694</v>
          </cell>
          <cell r="J32">
            <v>0</v>
          </cell>
        </row>
        <row r="33">
          <cell r="B33" t="str">
            <v>134245</v>
          </cell>
          <cell r="D33" t="str">
            <v>A/R Misc-Cumberland</v>
          </cell>
          <cell r="F33">
            <v>10000</v>
          </cell>
          <cell r="H33">
            <v>10000</v>
          </cell>
          <cell r="J33">
            <v>10000</v>
          </cell>
        </row>
        <row r="34">
          <cell r="B34" t="str">
            <v>134610</v>
          </cell>
          <cell r="D34" t="str">
            <v>Accts Rec - Damage Mains</v>
          </cell>
          <cell r="F34">
            <v>29322.41</v>
          </cell>
          <cell r="H34">
            <v>97971.58</v>
          </cell>
          <cell r="J34">
            <v>124334.97</v>
          </cell>
        </row>
        <row r="35">
          <cell r="B35" t="str">
            <v>139100</v>
          </cell>
          <cell r="D35" t="str">
            <v>Provision for Uncollectibles</v>
          </cell>
          <cell r="F35">
            <v>-226901.3</v>
          </cell>
          <cell r="H35">
            <v>-450511.26</v>
          </cell>
          <cell r="J35">
            <v>-525822.91</v>
          </cell>
        </row>
        <row r="36">
          <cell r="B36" t="str">
            <v>139160</v>
          </cell>
          <cell r="D36" t="str">
            <v>Net Chargeoffs - Poolers</v>
          </cell>
          <cell r="F36">
            <v>-85.12</v>
          </cell>
          <cell r="H36">
            <v>0</v>
          </cell>
          <cell r="J36">
            <v>0</v>
          </cell>
        </row>
        <row r="37">
          <cell r="B37" t="str">
            <v>139200</v>
          </cell>
          <cell r="D37" t="str">
            <v>Reserve for Uncollectible Acct</v>
          </cell>
          <cell r="F37">
            <v>3.39</v>
          </cell>
          <cell r="H37">
            <v>-1.46</v>
          </cell>
          <cell r="J37">
            <v>0</v>
          </cell>
        </row>
        <row r="38">
          <cell r="B38" t="str">
            <v>139610</v>
          </cell>
          <cell r="D38" t="str">
            <v>Provn for Uncoll - Damage Main</v>
          </cell>
          <cell r="F38">
            <v>-47685.91</v>
          </cell>
          <cell r="H38">
            <v>-122390.74</v>
          </cell>
          <cell r="J38">
            <v>-112943.37</v>
          </cell>
        </row>
        <row r="39">
          <cell r="D39" t="str">
            <v>Receivables</v>
          </cell>
          <cell r="F39">
            <v>1347007.07</v>
          </cell>
          <cell r="H39">
            <v>2714483.23</v>
          </cell>
          <cell r="J39">
            <v>3572725.52</v>
          </cell>
        </row>
        <row r="40">
          <cell r="B40" t="str">
            <v>135450</v>
          </cell>
          <cell r="D40" t="str">
            <v>Interco Funding-Unrestricted</v>
          </cell>
          <cell r="F40">
            <v>16403938.380000001</v>
          </cell>
          <cell r="H40">
            <v>16745074</v>
          </cell>
          <cell r="J40">
            <v>2324668.85</v>
          </cell>
        </row>
        <row r="41">
          <cell r="B41" t="str">
            <v>135451</v>
          </cell>
          <cell r="D41" t="str">
            <v>Interco Funding - Restricted</v>
          </cell>
          <cell r="F41">
            <v>-2205105.4</v>
          </cell>
          <cell r="H41">
            <v>-347019.78</v>
          </cell>
          <cell r="J41">
            <v>-3703157.64</v>
          </cell>
        </row>
        <row r="42">
          <cell r="B42" t="str">
            <v>136070</v>
          </cell>
          <cell r="D42" t="str">
            <v>Accts Receivable - Assoc Comp</v>
          </cell>
          <cell r="F42">
            <v>-31090.84</v>
          </cell>
          <cell r="H42">
            <v>-36362.730000000003</v>
          </cell>
          <cell r="J42">
            <v>-11958.67</v>
          </cell>
        </row>
        <row r="43">
          <cell r="B43" t="str">
            <v>136071</v>
          </cell>
          <cell r="D43" t="str">
            <v>A/R Assoc Co - I/U Transfers</v>
          </cell>
          <cell r="F43">
            <v>-7643.48</v>
          </cell>
          <cell r="H43">
            <v>-2246.46</v>
          </cell>
          <cell r="J43">
            <v>-1258</v>
          </cell>
        </row>
        <row r="44">
          <cell r="B44" t="str">
            <v>136073</v>
          </cell>
          <cell r="D44" t="str">
            <v>Intercompany Chargebacks</v>
          </cell>
          <cell r="F44">
            <v>-490623.24</v>
          </cell>
          <cell r="H44">
            <v>-456406.42</v>
          </cell>
          <cell r="J44">
            <v>-395486.88</v>
          </cell>
        </row>
        <row r="45">
          <cell r="B45" t="str">
            <v>136900</v>
          </cell>
          <cell r="D45" t="str">
            <v>A/R-Chattanooga 1</v>
          </cell>
          <cell r="F45">
            <v>0</v>
          </cell>
          <cell r="H45">
            <v>-49.89</v>
          </cell>
          <cell r="J45">
            <v>0</v>
          </cell>
        </row>
        <row r="46">
          <cell r="B46" t="str">
            <v>136990</v>
          </cell>
          <cell r="D46" t="str">
            <v>Intercompany Transfers - Debit</v>
          </cell>
          <cell r="F46">
            <v>0</v>
          </cell>
          <cell r="H46">
            <v>0</v>
          </cell>
          <cell r="J46">
            <v>1787192.34</v>
          </cell>
        </row>
        <row r="47">
          <cell r="D47" t="str">
            <v>Intercompany Receivables</v>
          </cell>
          <cell r="F47">
            <v>13669475.42</v>
          </cell>
          <cell r="H47">
            <v>15902988.719999999</v>
          </cell>
          <cell r="J47">
            <v>0</v>
          </cell>
        </row>
        <row r="48">
          <cell r="B48" t="str">
            <v>132100</v>
          </cell>
          <cell r="D48" t="str">
            <v>A/R Unbilled Revenue</v>
          </cell>
          <cell r="F48">
            <v>1703347</v>
          </cell>
          <cell r="H48">
            <v>1458446</v>
          </cell>
          <cell r="J48">
            <v>7382933</v>
          </cell>
        </row>
        <row r="49">
          <cell r="D49" t="str">
            <v>A/R Unbilled Revenue</v>
          </cell>
          <cell r="F49">
            <v>1703347</v>
          </cell>
          <cell r="H49">
            <v>1458446</v>
          </cell>
          <cell r="J49">
            <v>7382933</v>
          </cell>
        </row>
        <row r="50">
          <cell r="B50" t="str">
            <v>145300</v>
          </cell>
          <cell r="D50" t="str">
            <v>Materials and Operating Suppli</v>
          </cell>
          <cell r="F50">
            <v>210634.15</v>
          </cell>
          <cell r="H50">
            <v>181715.39</v>
          </cell>
          <cell r="J50">
            <v>189932.34</v>
          </cell>
        </row>
        <row r="51">
          <cell r="B51" t="str">
            <v>145340</v>
          </cell>
          <cell r="D51" t="str">
            <v>Stationery Supplies</v>
          </cell>
          <cell r="F51">
            <v>923.09</v>
          </cell>
          <cell r="H51">
            <v>672.24</v>
          </cell>
          <cell r="J51">
            <v>107.61</v>
          </cell>
        </row>
        <row r="52">
          <cell r="B52" t="str">
            <v>145350</v>
          </cell>
          <cell r="D52" t="str">
            <v>Air Condition Parts</v>
          </cell>
          <cell r="F52">
            <v>119.17</v>
          </cell>
          <cell r="H52">
            <v>119.17</v>
          </cell>
          <cell r="J52">
            <v>119.17</v>
          </cell>
        </row>
        <row r="53">
          <cell r="B53" t="str">
            <v>145420</v>
          </cell>
          <cell r="D53" t="str">
            <v>Appliance Parts Inventory</v>
          </cell>
          <cell r="F53">
            <v>939.06</v>
          </cell>
          <cell r="H53">
            <v>722.57</v>
          </cell>
          <cell r="J53">
            <v>971.36</v>
          </cell>
        </row>
        <row r="54">
          <cell r="B54" t="str">
            <v>145600</v>
          </cell>
          <cell r="D54" t="str">
            <v>Inventory Suspense</v>
          </cell>
          <cell r="F54">
            <v>729</v>
          </cell>
          <cell r="H54">
            <v>729</v>
          </cell>
          <cell r="J54">
            <v>726.34</v>
          </cell>
        </row>
        <row r="55">
          <cell r="B55" t="str">
            <v>145700</v>
          </cell>
          <cell r="D55" t="str">
            <v>Gss Underground Storage</v>
          </cell>
          <cell r="F55">
            <v>4661445.83</v>
          </cell>
          <cell r="H55">
            <v>3350971.66</v>
          </cell>
          <cell r="J55">
            <v>12530805.210000001</v>
          </cell>
        </row>
        <row r="56">
          <cell r="B56" t="str">
            <v>145710</v>
          </cell>
          <cell r="D56" t="str">
            <v>Ss1 Underground Storage</v>
          </cell>
          <cell r="F56">
            <v>0.05</v>
          </cell>
          <cell r="H56">
            <v>0.05</v>
          </cell>
          <cell r="J56">
            <v>0.05</v>
          </cell>
        </row>
        <row r="57">
          <cell r="B57" t="str">
            <v>145720</v>
          </cell>
          <cell r="D57" t="str">
            <v>Wss Underground Storage</v>
          </cell>
          <cell r="F57">
            <v>691406.15</v>
          </cell>
          <cell r="H57">
            <v>559398.68999999994</v>
          </cell>
          <cell r="J57">
            <v>1441483.39</v>
          </cell>
        </row>
        <row r="58">
          <cell r="B58" t="str">
            <v>145900</v>
          </cell>
          <cell r="D58" t="str">
            <v>Liquefied Natural gas</v>
          </cell>
          <cell r="F58">
            <v>4436636.51</v>
          </cell>
          <cell r="H58">
            <v>3955740.05</v>
          </cell>
          <cell r="J58">
            <v>4065611.96</v>
          </cell>
        </row>
        <row r="59">
          <cell r="B59" t="str">
            <v>145901</v>
          </cell>
          <cell r="D59" t="str">
            <v>LNG-Presentation Reclass</v>
          </cell>
          <cell r="F59">
            <v>980962</v>
          </cell>
          <cell r="H59">
            <v>980962</v>
          </cell>
          <cell r="J59">
            <v>980962</v>
          </cell>
        </row>
        <row r="60">
          <cell r="D60" t="str">
            <v>Inventories</v>
          </cell>
          <cell r="F60">
            <v>10983795.01</v>
          </cell>
          <cell r="H60">
            <v>9031030.8200000003</v>
          </cell>
          <cell r="J60">
            <v>19210719.430000003</v>
          </cell>
        </row>
        <row r="61">
          <cell r="B61" t="str">
            <v>162202</v>
          </cell>
          <cell r="D61" t="str">
            <v>LNG Trucking</v>
          </cell>
          <cell r="F61">
            <v>835582.82</v>
          </cell>
          <cell r="H61">
            <v>1442636.34</v>
          </cell>
          <cell r="J61">
            <v>1442636.34</v>
          </cell>
        </row>
        <row r="62">
          <cell r="B62" t="str">
            <v>162203</v>
          </cell>
          <cell r="D62" t="str">
            <v>Deferred Gas Cost-Gsr</v>
          </cell>
          <cell r="F62">
            <v>34581.47</v>
          </cell>
          <cell r="H62">
            <v>35923.760000000002</v>
          </cell>
          <cell r="J62">
            <v>-299397.24</v>
          </cell>
        </row>
        <row r="63">
          <cell r="B63" t="str">
            <v>162204</v>
          </cell>
          <cell r="D63" t="str">
            <v>Deferred Gas Costs-Commod</v>
          </cell>
          <cell r="F63">
            <v>9844481.6300000008</v>
          </cell>
          <cell r="H63">
            <v>9965251.9399999995</v>
          </cell>
          <cell r="J63">
            <v>6108397.4500000002</v>
          </cell>
        </row>
        <row r="64">
          <cell r="B64" t="str">
            <v>162205</v>
          </cell>
          <cell r="D64" t="str">
            <v>Deferred Gas Cost-Demand</v>
          </cell>
          <cell r="F64">
            <v>1999928.33</v>
          </cell>
          <cell r="H64">
            <v>64069.71</v>
          </cell>
          <cell r="J64">
            <v>-1204101.04</v>
          </cell>
        </row>
        <row r="65">
          <cell r="D65" t="str">
            <v>Deferred Purchased Gas Adj</v>
          </cell>
          <cell r="F65">
            <v>12714574.250000002</v>
          </cell>
          <cell r="H65">
            <v>11507881.75</v>
          </cell>
          <cell r="J65">
            <v>6047535.5100000007</v>
          </cell>
        </row>
        <row r="66">
          <cell r="B66" t="str">
            <v>157100</v>
          </cell>
          <cell r="D66" t="str">
            <v>Insurance Prepayments</v>
          </cell>
          <cell r="F66">
            <v>0</v>
          </cell>
          <cell r="H66">
            <v>122801.43</v>
          </cell>
          <cell r="J66">
            <v>0</v>
          </cell>
        </row>
        <row r="67">
          <cell r="B67" t="str">
            <v>157101</v>
          </cell>
          <cell r="D67" t="str">
            <v>Macon LNG Turbine Maintenance</v>
          </cell>
          <cell r="F67">
            <v>291589.99</v>
          </cell>
          <cell r="H67">
            <v>-722128.01</v>
          </cell>
          <cell r="J67">
            <v>6833.49</v>
          </cell>
        </row>
        <row r="68">
          <cell r="B68" t="str">
            <v>157400</v>
          </cell>
          <cell r="D68" t="str">
            <v>Prepayments - Other</v>
          </cell>
          <cell r="F68">
            <v>1425638.23</v>
          </cell>
          <cell r="H68">
            <v>1282406.52</v>
          </cell>
          <cell r="J68">
            <v>1282406.52</v>
          </cell>
        </row>
        <row r="69">
          <cell r="D69" t="str">
            <v>Other Current Assets</v>
          </cell>
          <cell r="F69">
            <v>1717228.22</v>
          </cell>
          <cell r="H69">
            <v>683079.94</v>
          </cell>
          <cell r="J69">
            <v>1289240.01</v>
          </cell>
        </row>
        <row r="70">
          <cell r="D70" t="str">
            <v xml:space="preserve">  Total Current Assets</v>
          </cell>
          <cell r="F70">
            <v>42222121.859999999</v>
          </cell>
          <cell r="H70">
            <v>41366453.829999998</v>
          </cell>
          <cell r="J70">
            <v>37571172.789999999</v>
          </cell>
        </row>
        <row r="71">
          <cell r="D71" t="str">
            <v>Investment &amp; Equity in Assoc</v>
          </cell>
          <cell r="F71">
            <v>0</v>
          </cell>
          <cell r="H71">
            <v>0</v>
          </cell>
          <cell r="J71">
            <v>0</v>
          </cell>
        </row>
        <row r="72">
          <cell r="C72" t="str">
            <v>Property, Plant &amp; Equipment</v>
          </cell>
        </row>
        <row r="73">
          <cell r="B73" t="str">
            <v>100100</v>
          </cell>
          <cell r="D73" t="str">
            <v>Property and Plant in Service</v>
          </cell>
          <cell r="F73">
            <v>150186914.84999999</v>
          </cell>
          <cell r="H73">
            <v>149598348.97999999</v>
          </cell>
          <cell r="J73">
            <v>149793408.94</v>
          </cell>
        </row>
        <row r="74">
          <cell r="B74" t="str">
            <v>100400</v>
          </cell>
          <cell r="D74" t="str">
            <v>Acquisition Adjustment</v>
          </cell>
          <cell r="F74">
            <v>13355564.66</v>
          </cell>
          <cell r="H74">
            <v>13355564.66</v>
          </cell>
          <cell r="J74">
            <v>13355564.66</v>
          </cell>
        </row>
        <row r="75">
          <cell r="B75" t="str">
            <v>100401</v>
          </cell>
          <cell r="D75" t="str">
            <v>Acq Adj-Reclass non-plant item</v>
          </cell>
          <cell r="F75">
            <v>-1880781</v>
          </cell>
          <cell r="H75">
            <v>-1880781</v>
          </cell>
          <cell r="J75">
            <v>-1880781</v>
          </cell>
        </row>
        <row r="76">
          <cell r="D76" t="str">
            <v>Regulated Assets</v>
          </cell>
          <cell r="F76">
            <v>161661698.50999999</v>
          </cell>
          <cell r="H76">
            <v>161073132.63999999</v>
          </cell>
          <cell r="J76">
            <v>161268192.59999999</v>
          </cell>
        </row>
        <row r="77">
          <cell r="B77" t="str">
            <v>100120</v>
          </cell>
          <cell r="D77" t="str">
            <v>Construction Work in Progress</v>
          </cell>
          <cell r="F77">
            <v>4006149.73</v>
          </cell>
          <cell r="H77">
            <v>3173402.54</v>
          </cell>
          <cell r="J77">
            <v>565506.82999999996</v>
          </cell>
        </row>
        <row r="78">
          <cell r="B78" t="str">
            <v>100121</v>
          </cell>
          <cell r="D78" t="str">
            <v>Capitalized Payroll - Utility</v>
          </cell>
          <cell r="F78">
            <v>5009.57</v>
          </cell>
          <cell r="H78">
            <v>0</v>
          </cell>
          <cell r="J78">
            <v>1197.49</v>
          </cell>
        </row>
        <row r="79">
          <cell r="D79" t="str">
            <v>Regulated Capital Projects</v>
          </cell>
          <cell r="F79">
            <v>4011159.3</v>
          </cell>
          <cell r="H79">
            <v>3173402.54</v>
          </cell>
          <cell r="J79">
            <v>566704.31999999995</v>
          </cell>
        </row>
        <row r="80">
          <cell r="B80" t="str">
            <v>101000</v>
          </cell>
          <cell r="D80" t="str">
            <v>Contribution for Constr-Res</v>
          </cell>
          <cell r="F80">
            <v>-1962345.24</v>
          </cell>
          <cell r="H80">
            <v>-1936141.56</v>
          </cell>
          <cell r="J80">
            <v>-1940807.3</v>
          </cell>
        </row>
        <row r="81">
          <cell r="B81" t="str">
            <v>101100</v>
          </cell>
          <cell r="D81" t="str">
            <v>Contribution for Constr-Nonres</v>
          </cell>
          <cell r="F81">
            <v>-282504.92</v>
          </cell>
          <cell r="H81">
            <v>-263585.32</v>
          </cell>
          <cell r="J81">
            <v>-222337.18</v>
          </cell>
        </row>
        <row r="82">
          <cell r="B82" t="str">
            <v>101105</v>
          </cell>
          <cell r="D82" t="str">
            <v>Aid to Construction Billing</v>
          </cell>
          <cell r="F82">
            <v>-789.71</v>
          </cell>
          <cell r="H82">
            <v>-149.01</v>
          </cell>
          <cell r="J82">
            <v>1018.74</v>
          </cell>
        </row>
        <row r="83">
          <cell r="D83" t="str">
            <v>Contribution in Aid of Const</v>
          </cell>
          <cell r="F83">
            <v>-2245639.87</v>
          </cell>
          <cell r="H83">
            <v>-2199875.89</v>
          </cell>
          <cell r="J83">
            <v>-2162125.7400000002</v>
          </cell>
        </row>
        <row r="84">
          <cell r="B84" t="str">
            <v>100200</v>
          </cell>
          <cell r="D84" t="str">
            <v>Utility Plant in Service-Gas</v>
          </cell>
          <cell r="F84">
            <v>-60671077.18</v>
          </cell>
          <cell r="H84">
            <v>-59434721.630000003</v>
          </cell>
          <cell r="J84">
            <v>-57822942.960000001</v>
          </cell>
        </row>
        <row r="85">
          <cell r="B85" t="str">
            <v>100210</v>
          </cell>
          <cell r="D85" t="str">
            <v>Transportation Equipment</v>
          </cell>
          <cell r="F85">
            <v>38253.019999999997</v>
          </cell>
          <cell r="H85">
            <v>50156.01</v>
          </cell>
          <cell r="J85">
            <v>75357.740000000005</v>
          </cell>
        </row>
        <row r="86">
          <cell r="B86" t="str">
            <v>100220</v>
          </cell>
          <cell r="D86" t="str">
            <v>Retirement Work in Progress</v>
          </cell>
          <cell r="F86">
            <v>70039.53</v>
          </cell>
          <cell r="H86">
            <v>55416.15</v>
          </cell>
          <cell r="J86">
            <v>133737.34</v>
          </cell>
        </row>
        <row r="87">
          <cell r="B87" t="str">
            <v>100410</v>
          </cell>
          <cell r="D87" t="str">
            <v>Accum Prov For Amort Of A</v>
          </cell>
          <cell r="F87">
            <v>-5617499</v>
          </cell>
          <cell r="H87">
            <v>-5617499</v>
          </cell>
          <cell r="J87">
            <v>-5617499</v>
          </cell>
        </row>
        <row r="88">
          <cell r="B88" t="str">
            <v>100411</v>
          </cell>
          <cell r="D88" t="str">
            <v>Acc Prov Amort Acq Adj-Reclass</v>
          </cell>
          <cell r="F88">
            <v>440930</v>
          </cell>
          <cell r="H88">
            <v>433057</v>
          </cell>
          <cell r="J88">
            <v>417309</v>
          </cell>
        </row>
        <row r="89">
          <cell r="D89" t="str">
            <v>Accumulated Depr - Regulated</v>
          </cell>
          <cell r="F89">
            <v>-65739353.629999995</v>
          </cell>
          <cell r="H89">
            <v>-64513591.470000006</v>
          </cell>
          <cell r="J89">
            <v>-62814037.879999995</v>
          </cell>
        </row>
        <row r="90">
          <cell r="D90" t="str">
            <v xml:space="preserve">  Total Regulated Assets-Net</v>
          </cell>
          <cell r="F90">
            <v>97687864.310000002</v>
          </cell>
          <cell r="H90">
            <v>97533067.819999993</v>
          </cell>
          <cell r="J90">
            <v>96858733.299999982</v>
          </cell>
        </row>
        <row r="91">
          <cell r="D91" t="str">
            <v>Nonregulated Assets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Nonregulated Capital Projects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Accumulated Depr - Nonregulated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 xml:space="preserve">  Total Nonregulated Assets-Net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 xml:space="preserve">  Total Property Plant &amp; Equipment</v>
          </cell>
          <cell r="F95">
            <v>97687864.310000002</v>
          </cell>
          <cell r="H95">
            <v>97533067.819999993</v>
          </cell>
          <cell r="J95">
            <v>96858733.299999982</v>
          </cell>
        </row>
        <row r="96">
          <cell r="C96" t="str">
            <v>Deferred Debits and Other Assets</v>
          </cell>
        </row>
        <row r="97">
          <cell r="D97" t="str">
            <v>Unrecovered Envir Response Costs</v>
          </cell>
          <cell r="F97">
            <v>0</v>
          </cell>
          <cell r="H97">
            <v>0</v>
          </cell>
          <cell r="J97">
            <v>0</v>
          </cell>
        </row>
        <row r="98">
          <cell r="D98" t="str">
            <v>Investment in Joint Ventures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>Unrecovered Integrated Resource Plan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Unrecovered Postretirement Benefits</v>
          </cell>
          <cell r="F100">
            <v>0</v>
          </cell>
          <cell r="H100">
            <v>0</v>
          </cell>
          <cell r="J100">
            <v>0</v>
          </cell>
        </row>
        <row r="101">
          <cell r="D101" t="str">
            <v>Intercompany Notes Receivables</v>
          </cell>
          <cell r="F101">
            <v>0</v>
          </cell>
          <cell r="H101">
            <v>0</v>
          </cell>
          <cell r="J101">
            <v>0</v>
          </cell>
        </row>
        <row r="102">
          <cell r="B102" t="str">
            <v>157200</v>
          </cell>
          <cell r="D102" t="str">
            <v>Pension Asset</v>
          </cell>
          <cell r="F102">
            <v>1146010.6000000001</v>
          </cell>
          <cell r="H102">
            <v>1026336.82</v>
          </cell>
          <cell r="J102">
            <v>784857.17</v>
          </cell>
        </row>
        <row r="103">
          <cell r="D103" t="str">
            <v>Prepaid Pension Cost</v>
          </cell>
          <cell r="F103">
            <v>1146010.6000000001</v>
          </cell>
          <cell r="H103">
            <v>1026336.82</v>
          </cell>
          <cell r="J103">
            <v>784857.17</v>
          </cell>
        </row>
        <row r="104">
          <cell r="D104" t="str">
            <v>Unamortized Cost to Repurchase LTD</v>
          </cell>
          <cell r="F104">
            <v>0</v>
          </cell>
          <cell r="H104">
            <v>0</v>
          </cell>
          <cell r="J104">
            <v>0</v>
          </cell>
        </row>
        <row r="105">
          <cell r="B105" t="str">
            <v>162035</v>
          </cell>
          <cell r="D105" t="str">
            <v>Coop Mktg SONAT</v>
          </cell>
          <cell r="F105">
            <v>-13096.38</v>
          </cell>
          <cell r="H105">
            <v>-6549.48</v>
          </cell>
          <cell r="J105">
            <v>14516.17</v>
          </cell>
        </row>
        <row r="106">
          <cell r="B106" t="str">
            <v>162175</v>
          </cell>
          <cell r="D106" t="str">
            <v>Stores Capital Clearing</v>
          </cell>
          <cell r="F106">
            <v>33847.22</v>
          </cell>
          <cell r="H106">
            <v>29513.84</v>
          </cell>
          <cell r="J106">
            <v>15264.17</v>
          </cell>
        </row>
        <row r="107">
          <cell r="B107" t="str">
            <v>162178</v>
          </cell>
          <cell r="D107" t="str">
            <v>Transportation Capital Clearin</v>
          </cell>
          <cell r="F107">
            <v>1693.8</v>
          </cell>
          <cell r="H107">
            <v>1270.3499999999999</v>
          </cell>
          <cell r="J107">
            <v>423.45</v>
          </cell>
        </row>
        <row r="108">
          <cell r="B108" t="str">
            <v>162210</v>
          </cell>
          <cell r="D108" t="str">
            <v>Def Rate Case Exp 97</v>
          </cell>
          <cell r="F108">
            <v>-0.17</v>
          </cell>
          <cell r="H108">
            <v>-0.17</v>
          </cell>
          <cell r="J108">
            <v>-0.17</v>
          </cell>
        </row>
        <row r="109">
          <cell r="B109" t="str">
            <v>162450</v>
          </cell>
          <cell r="D109" t="str">
            <v>ATPI Capitalized Clearing</v>
          </cell>
          <cell r="F109">
            <v>0</v>
          </cell>
          <cell r="H109">
            <v>-1014.11</v>
          </cell>
          <cell r="J109">
            <v>0</v>
          </cell>
        </row>
        <row r="110">
          <cell r="B110" t="str">
            <v>162999</v>
          </cell>
          <cell r="D110" t="str">
            <v>Other Deferred Debits</v>
          </cell>
          <cell r="F110">
            <v>458889</v>
          </cell>
          <cell r="H110">
            <v>466762</v>
          </cell>
          <cell r="J110">
            <v>482510</v>
          </cell>
        </row>
        <row r="111">
          <cell r="D111" t="str">
            <v>Other Assets</v>
          </cell>
          <cell r="F111">
            <v>481333.47</v>
          </cell>
          <cell r="H111">
            <v>489982.43</v>
          </cell>
          <cell r="J111">
            <v>512713.62</v>
          </cell>
        </row>
        <row r="112">
          <cell r="D112" t="str">
            <v xml:space="preserve">  Total Deferred Debits and Other Assets</v>
          </cell>
          <cell r="F112">
            <v>1627344.07</v>
          </cell>
          <cell r="H112">
            <v>1516319.25</v>
          </cell>
          <cell r="J112">
            <v>1297570.79</v>
          </cell>
        </row>
        <row r="113">
          <cell r="D113" t="str">
            <v xml:space="preserve">  Total Assets</v>
          </cell>
          <cell r="F113">
            <v>141537330.24000001</v>
          </cell>
          <cell r="H113">
            <v>140415840.89999998</v>
          </cell>
          <cell r="J113">
            <v>135727476.87999997</v>
          </cell>
        </row>
        <row r="115">
          <cell r="C115" t="str">
            <v>Liabilities and Capitalization</v>
          </cell>
        </row>
        <row r="116">
          <cell r="C116" t="str">
            <v>Current Liabilities</v>
          </cell>
        </row>
        <row r="117">
          <cell r="B117" t="str">
            <v>225100</v>
          </cell>
          <cell r="D117" t="str">
            <v>General Accounts Payable</v>
          </cell>
          <cell r="F117">
            <v>-71786.44</v>
          </cell>
          <cell r="H117">
            <v>-20039.53</v>
          </cell>
          <cell r="J117">
            <v>-44770.23</v>
          </cell>
        </row>
        <row r="118">
          <cell r="B118" t="str">
            <v>225105</v>
          </cell>
          <cell r="D118" t="str">
            <v>AP - Inventory</v>
          </cell>
          <cell r="F118">
            <v>-55988.73</v>
          </cell>
          <cell r="H118">
            <v>-36360.019999999997</v>
          </cell>
          <cell r="J118">
            <v>-31204.34</v>
          </cell>
        </row>
        <row r="119">
          <cell r="B119" t="str">
            <v>225120</v>
          </cell>
          <cell r="D119" t="str">
            <v>Accounts Payable - Accrued</v>
          </cell>
          <cell r="F119">
            <v>-1587496.25</v>
          </cell>
          <cell r="H119">
            <v>-2043742.33</v>
          </cell>
          <cell r="J119">
            <v>-72106.12</v>
          </cell>
        </row>
        <row r="120">
          <cell r="B120" t="str">
            <v>225125</v>
          </cell>
          <cell r="D120" t="str">
            <v>Inventory Accrual - Conversion</v>
          </cell>
          <cell r="F120">
            <v>540</v>
          </cell>
          <cell r="H120">
            <v>540</v>
          </cell>
          <cell r="J120">
            <v>540</v>
          </cell>
        </row>
        <row r="121">
          <cell r="B121" t="str">
            <v>225500</v>
          </cell>
          <cell r="D121" t="str">
            <v>Payroll Deductions</v>
          </cell>
          <cell r="F121">
            <v>2530.73</v>
          </cell>
          <cell r="H121">
            <v>-1317.75</v>
          </cell>
          <cell r="J121">
            <v>0</v>
          </cell>
        </row>
        <row r="122">
          <cell r="B122" t="str">
            <v>225501</v>
          </cell>
          <cell r="D122" t="str">
            <v>U S Savings Bonds Payable</v>
          </cell>
          <cell r="F122">
            <v>-10</v>
          </cell>
          <cell r="H122">
            <v>-10</v>
          </cell>
          <cell r="J122">
            <v>-40</v>
          </cell>
        </row>
        <row r="123">
          <cell r="B123" t="str">
            <v>225507</v>
          </cell>
          <cell r="D123" t="str">
            <v>One Pledge Club Atlanta</v>
          </cell>
          <cell r="F123">
            <v>-1337.52</v>
          </cell>
          <cell r="H123">
            <v>-1560.44</v>
          </cell>
          <cell r="J123">
            <v>-262.92</v>
          </cell>
        </row>
        <row r="124">
          <cell r="B124" t="str">
            <v>225508</v>
          </cell>
          <cell r="D124" t="str">
            <v>Flame Club Payable</v>
          </cell>
          <cell r="F124">
            <v>0</v>
          </cell>
          <cell r="H124">
            <v>-6</v>
          </cell>
          <cell r="J124">
            <v>-6</v>
          </cell>
        </row>
        <row r="125">
          <cell r="B125" t="str">
            <v>225512</v>
          </cell>
          <cell r="D125" t="str">
            <v>Employee Stock Purchase Plan</v>
          </cell>
          <cell r="F125">
            <v>-995</v>
          </cell>
          <cell r="H125">
            <v>-750</v>
          </cell>
          <cell r="J125">
            <v>0</v>
          </cell>
        </row>
        <row r="126">
          <cell r="B126" t="str">
            <v>225513</v>
          </cell>
          <cell r="D126" t="str">
            <v>Union Dues</v>
          </cell>
          <cell r="F126">
            <v>-625</v>
          </cell>
          <cell r="H126">
            <v>0</v>
          </cell>
          <cell r="J126">
            <v>0</v>
          </cell>
        </row>
        <row r="127">
          <cell r="B127" t="str">
            <v>225522</v>
          </cell>
          <cell r="D127" t="str">
            <v>H.E.A.T Payments</v>
          </cell>
          <cell r="F127">
            <v>-17</v>
          </cell>
          <cell r="H127">
            <v>-17</v>
          </cell>
          <cell r="J127">
            <v>-17</v>
          </cell>
        </row>
        <row r="128">
          <cell r="B128" t="str">
            <v>225526</v>
          </cell>
          <cell r="D128" t="str">
            <v>Employee Court Orders</v>
          </cell>
          <cell r="F128">
            <v>0</v>
          </cell>
          <cell r="H128">
            <v>-530.53</v>
          </cell>
          <cell r="J128">
            <v>-530.53</v>
          </cell>
        </row>
        <row r="129">
          <cell r="B129" t="str">
            <v>225536</v>
          </cell>
          <cell r="D129" t="str">
            <v>Flx Ben Health Reim Payable</v>
          </cell>
          <cell r="F129">
            <v>-1147.23</v>
          </cell>
          <cell r="H129">
            <v>-896.23</v>
          </cell>
          <cell r="J129">
            <v>-2195.23</v>
          </cell>
        </row>
        <row r="130">
          <cell r="B130" t="str">
            <v>225537</v>
          </cell>
          <cell r="D130" t="str">
            <v>Flx Ben Dep Daycare Payable</v>
          </cell>
          <cell r="F130">
            <v>-173.07</v>
          </cell>
          <cell r="H130">
            <v>-173.07</v>
          </cell>
          <cell r="J130">
            <v>-173.07</v>
          </cell>
        </row>
        <row r="131">
          <cell r="B131" t="str">
            <v>225546</v>
          </cell>
          <cell r="D131" t="str">
            <v>Health Care Reim Payable 2000</v>
          </cell>
          <cell r="F131">
            <v>335.38</v>
          </cell>
          <cell r="H131">
            <v>502.88</v>
          </cell>
          <cell r="J131">
            <v>-319.02</v>
          </cell>
        </row>
        <row r="132">
          <cell r="B132" t="str">
            <v>225547</v>
          </cell>
          <cell r="D132" t="str">
            <v>Dep Care Reim Payable</v>
          </cell>
          <cell r="F132">
            <v>717.43</v>
          </cell>
          <cell r="H132">
            <v>717.43</v>
          </cell>
          <cell r="J132">
            <v>236.64</v>
          </cell>
        </row>
        <row r="133">
          <cell r="D133" t="str">
            <v>Accounts Payable</v>
          </cell>
          <cell r="F133">
            <v>-1715452.7</v>
          </cell>
          <cell r="H133">
            <v>-2103642.59</v>
          </cell>
          <cell r="J133">
            <v>-150847.82</v>
          </cell>
        </row>
        <row r="134">
          <cell r="D134" t="str">
            <v>Short-Term Debt</v>
          </cell>
          <cell r="F134">
            <v>0</v>
          </cell>
          <cell r="H134">
            <v>0</v>
          </cell>
          <cell r="J134">
            <v>0</v>
          </cell>
        </row>
        <row r="135">
          <cell r="B135" t="str">
            <v>230990</v>
          </cell>
          <cell r="D135" t="str">
            <v>Intercompany Trsfers - Credit</v>
          </cell>
          <cell r="F135">
            <v>0</v>
          </cell>
          <cell r="H135">
            <v>0</v>
          </cell>
          <cell r="J135">
            <v>-1787192.34</v>
          </cell>
        </row>
        <row r="136">
          <cell r="D136" t="str">
            <v>Intercompany Payables</v>
          </cell>
          <cell r="F136">
            <v>0</v>
          </cell>
          <cell r="H136">
            <v>0</v>
          </cell>
          <cell r="J136">
            <v>-1787192.34</v>
          </cell>
        </row>
        <row r="137">
          <cell r="B137" t="str">
            <v>235200</v>
          </cell>
          <cell r="D137" t="str">
            <v>Customer Deposits-Manual</v>
          </cell>
          <cell r="F137">
            <v>-1567738.39</v>
          </cell>
          <cell r="H137">
            <v>-1588478.66</v>
          </cell>
          <cell r="J137">
            <v>-1673427.9</v>
          </cell>
        </row>
        <row r="138">
          <cell r="D138" t="str">
            <v>Customer Deposits</v>
          </cell>
          <cell r="F138">
            <v>-1567738.39</v>
          </cell>
          <cell r="H138">
            <v>-1588478.66</v>
          </cell>
          <cell r="J138">
            <v>-1673427.9</v>
          </cell>
        </row>
        <row r="139">
          <cell r="B139" t="str">
            <v>241990</v>
          </cell>
          <cell r="D139" t="str">
            <v>Interest Acc-Customer Deposits</v>
          </cell>
          <cell r="F139">
            <v>-734038.19</v>
          </cell>
          <cell r="H139">
            <v>-724223.88</v>
          </cell>
          <cell r="J139">
            <v>-715443.1</v>
          </cell>
        </row>
        <row r="140">
          <cell r="D140" t="str">
            <v>Interest</v>
          </cell>
          <cell r="F140">
            <v>-734038.19</v>
          </cell>
          <cell r="H140">
            <v>-724223.88</v>
          </cell>
          <cell r="J140">
            <v>-715443.1</v>
          </cell>
        </row>
        <row r="141">
          <cell r="B141" t="str">
            <v>225200</v>
          </cell>
          <cell r="D141" t="str">
            <v>Payroll Payable</v>
          </cell>
          <cell r="F141">
            <v>-42195.74</v>
          </cell>
          <cell r="H141">
            <v>-59512.9</v>
          </cell>
          <cell r="J141">
            <v>-76717.45</v>
          </cell>
        </row>
        <row r="142">
          <cell r="B142" t="str">
            <v>225211</v>
          </cell>
          <cell r="D142" t="str">
            <v>Variable Compensation Payable</v>
          </cell>
          <cell r="F142">
            <v>-4066.68</v>
          </cell>
          <cell r="H142">
            <v>-4066.68</v>
          </cell>
          <cell r="J142">
            <v>-4066.68</v>
          </cell>
        </row>
        <row r="143">
          <cell r="B143" t="str">
            <v>238100</v>
          </cell>
          <cell r="D143" t="str">
            <v>Taxes Accrued-Federal Income</v>
          </cell>
          <cell r="F143">
            <v>-12319818.77</v>
          </cell>
          <cell r="H143">
            <v>-12394198.869999999</v>
          </cell>
          <cell r="J143">
            <v>-11829576.17</v>
          </cell>
        </row>
        <row r="144">
          <cell r="B144" t="str">
            <v>238101</v>
          </cell>
          <cell r="D144" t="str">
            <v>Taxes Accrued Other-FUI</v>
          </cell>
          <cell r="F144">
            <v>-99.67</v>
          </cell>
          <cell r="H144">
            <v>0</v>
          </cell>
          <cell r="J144">
            <v>732.88</v>
          </cell>
        </row>
        <row r="145">
          <cell r="B145" t="str">
            <v>238102</v>
          </cell>
          <cell r="D145" t="str">
            <v>Taxes Accrued Other-FICA</v>
          </cell>
          <cell r="F145">
            <v>0</v>
          </cell>
          <cell r="H145">
            <v>-6800.1</v>
          </cell>
          <cell r="J145">
            <v>-7835.88</v>
          </cell>
        </row>
        <row r="146">
          <cell r="B146" t="str">
            <v>238103</v>
          </cell>
          <cell r="D146" t="str">
            <v>Tax Accr Othr-Real&amp;Pers. Prop.</v>
          </cell>
          <cell r="F146">
            <v>-2005136.57</v>
          </cell>
          <cell r="H146">
            <v>-1510075.05</v>
          </cell>
          <cell r="J146">
            <v>-2577828.6800000002</v>
          </cell>
        </row>
        <row r="147">
          <cell r="B147" t="str">
            <v>238104</v>
          </cell>
          <cell r="D147" t="str">
            <v>Tax Accr Other-W.VA.Prop.</v>
          </cell>
          <cell r="F147">
            <v>-875290.74</v>
          </cell>
          <cell r="H147">
            <v>-688949.39</v>
          </cell>
          <cell r="J147">
            <v>-693233.39</v>
          </cell>
        </row>
        <row r="148">
          <cell r="B148" t="str">
            <v>238105</v>
          </cell>
          <cell r="D148" t="str">
            <v>Tax Accr Othr-SUI</v>
          </cell>
          <cell r="F148">
            <v>-3231.26</v>
          </cell>
          <cell r="H148">
            <v>-2608.04</v>
          </cell>
          <cell r="J148">
            <v>-7835.43</v>
          </cell>
        </row>
        <row r="149">
          <cell r="B149" t="str">
            <v>238106</v>
          </cell>
          <cell r="D149" t="str">
            <v>Tax Accru Othr-MotorFuelRd Tax</v>
          </cell>
          <cell r="F149">
            <v>2729</v>
          </cell>
          <cell r="H149">
            <v>2729</v>
          </cell>
          <cell r="J149">
            <v>2729</v>
          </cell>
        </row>
        <row r="150">
          <cell r="B150" t="str">
            <v>238200</v>
          </cell>
          <cell r="D150" t="str">
            <v>Taxes Accrued-State Income</v>
          </cell>
          <cell r="F150">
            <v>451780.49</v>
          </cell>
          <cell r="H150">
            <v>396876.67</v>
          </cell>
          <cell r="J150">
            <v>-24055.68</v>
          </cell>
        </row>
        <row r="151">
          <cell r="D151" t="str">
            <v>Other Accrued Liabilities</v>
          </cell>
          <cell r="F151">
            <v>-14795329.939999999</v>
          </cell>
          <cell r="H151">
            <v>-14266605.359999999</v>
          </cell>
          <cell r="J151">
            <v>-15217687.48</v>
          </cell>
        </row>
        <row r="152">
          <cell r="D152" t="str">
            <v>Redemption Requir - Preferred Stock</v>
          </cell>
          <cell r="F152">
            <v>0</v>
          </cell>
          <cell r="H152">
            <v>0</v>
          </cell>
          <cell r="J152">
            <v>0</v>
          </cell>
        </row>
        <row r="153">
          <cell r="D153" t="str">
            <v>Deferred Purchase Gas Adj Credit</v>
          </cell>
          <cell r="F153">
            <v>0</v>
          </cell>
          <cell r="H153">
            <v>0</v>
          </cell>
          <cell r="J153">
            <v>0</v>
          </cell>
        </row>
        <row r="154">
          <cell r="B154" t="str">
            <v>225151</v>
          </cell>
          <cell r="D154" t="str">
            <v>Unclaimed Cust Credits &amp; Chcks</v>
          </cell>
          <cell r="F154">
            <v>-65906.34</v>
          </cell>
          <cell r="H154">
            <v>-65429.599999999999</v>
          </cell>
          <cell r="J154">
            <v>-51580.46</v>
          </cell>
        </row>
        <row r="155">
          <cell r="B155" t="str">
            <v>242010</v>
          </cell>
          <cell r="D155" t="str">
            <v>Education Tax 1</v>
          </cell>
          <cell r="F155">
            <v>-14.67</v>
          </cell>
          <cell r="H155">
            <v>-14.67</v>
          </cell>
          <cell r="J155">
            <v>-14.67</v>
          </cell>
        </row>
        <row r="156">
          <cell r="B156" t="str">
            <v>242100</v>
          </cell>
          <cell r="D156" t="str">
            <v>Homestead Tax</v>
          </cell>
          <cell r="F156">
            <v>-14.67</v>
          </cell>
          <cell r="H156">
            <v>-14.67</v>
          </cell>
          <cell r="J156">
            <v>-14.67</v>
          </cell>
        </row>
        <row r="157">
          <cell r="B157" t="str">
            <v>245500</v>
          </cell>
          <cell r="D157" t="str">
            <v>FICA Taxes Payable - EE</v>
          </cell>
          <cell r="F157">
            <v>0</v>
          </cell>
          <cell r="H157">
            <v>-6800.1</v>
          </cell>
          <cell r="J157">
            <v>-7835.58</v>
          </cell>
        </row>
        <row r="158">
          <cell r="B158" t="str">
            <v>245501</v>
          </cell>
          <cell r="D158" t="str">
            <v>Fed. Withholding Taxes -  EE</v>
          </cell>
          <cell r="F158">
            <v>0</v>
          </cell>
          <cell r="H158">
            <v>-12187.37</v>
          </cell>
          <cell r="J158">
            <v>-14180.3</v>
          </cell>
        </row>
        <row r="159">
          <cell r="B159" t="str">
            <v>245502</v>
          </cell>
          <cell r="D159" t="str">
            <v>State Withholding Tax - EE</v>
          </cell>
          <cell r="F159">
            <v>-842.5</v>
          </cell>
          <cell r="H159">
            <v>-1189.77</v>
          </cell>
          <cell r="J159">
            <v>-1500.46</v>
          </cell>
        </row>
        <row r="160">
          <cell r="B160" t="str">
            <v>245503</v>
          </cell>
          <cell r="D160" t="str">
            <v>State Sales &amp; Use Tax Payble</v>
          </cell>
          <cell r="F160">
            <v>-16507.900000000001</v>
          </cell>
          <cell r="H160">
            <v>-9426.6200000000008</v>
          </cell>
          <cell r="J160">
            <v>-33122.71</v>
          </cell>
        </row>
        <row r="161">
          <cell r="B161" t="str">
            <v>245504</v>
          </cell>
          <cell r="D161" t="str">
            <v>Marta Tax Payable</v>
          </cell>
          <cell r="F161">
            <v>-95.6</v>
          </cell>
          <cell r="H161">
            <v>-95.6</v>
          </cell>
          <cell r="J161">
            <v>-95.6</v>
          </cell>
        </row>
        <row r="162">
          <cell r="B162" t="str">
            <v>245511</v>
          </cell>
          <cell r="D162" t="str">
            <v>Taxes Payable-Tennessee S</v>
          </cell>
          <cell r="F162">
            <v>-53012.9</v>
          </cell>
          <cell r="H162">
            <v>-71665.22</v>
          </cell>
          <cell r="J162">
            <v>-121260.84</v>
          </cell>
        </row>
        <row r="163">
          <cell r="B163" t="str">
            <v>245512</v>
          </cell>
          <cell r="D163" t="str">
            <v>Taxes Payable- Tennesse U</v>
          </cell>
          <cell r="F163">
            <v>-68029.7</v>
          </cell>
          <cell r="H163">
            <v>-37343.56</v>
          </cell>
          <cell r="J163">
            <v>-36724.93</v>
          </cell>
        </row>
        <row r="164">
          <cell r="B164" t="str">
            <v>245513</v>
          </cell>
          <cell r="D164" t="str">
            <v>City Local Option Tax</v>
          </cell>
          <cell r="F164">
            <v>-3205.37</v>
          </cell>
          <cell r="H164">
            <v>-3181.56</v>
          </cell>
          <cell r="J164">
            <v>-2784.38</v>
          </cell>
        </row>
        <row r="165">
          <cell r="B165" t="str">
            <v>246010</v>
          </cell>
          <cell r="D165" t="str">
            <v>Franchise Requirements 1</v>
          </cell>
          <cell r="F165">
            <v>-4907.51</v>
          </cell>
          <cell r="H165">
            <v>-6146.62</v>
          </cell>
          <cell r="J165">
            <v>-25923.27</v>
          </cell>
        </row>
        <row r="166">
          <cell r="B166" t="str">
            <v>251100</v>
          </cell>
          <cell r="D166" t="str">
            <v>Purchased Gas Refunds Due</v>
          </cell>
          <cell r="F166">
            <v>-89101.69</v>
          </cell>
          <cell r="H166">
            <v>-62406.27</v>
          </cell>
          <cell r="J166">
            <v>-62406.27</v>
          </cell>
        </row>
        <row r="167">
          <cell r="B167" t="str">
            <v>251109</v>
          </cell>
          <cell r="D167" t="str">
            <v>Miscellaneous Accrued Lia</v>
          </cell>
          <cell r="F167">
            <v>-450000</v>
          </cell>
          <cell r="H167">
            <v>-450000</v>
          </cell>
          <cell r="J167">
            <v>-450000</v>
          </cell>
        </row>
        <row r="168">
          <cell r="B168" t="str">
            <v>251110</v>
          </cell>
          <cell r="D168" t="str">
            <v>Misc Accr Lia Imcr Commodity</v>
          </cell>
          <cell r="F168">
            <v>-689865.04</v>
          </cell>
          <cell r="H168">
            <v>-726376.04</v>
          </cell>
          <cell r="J168">
            <v>-348541.04</v>
          </cell>
        </row>
        <row r="169">
          <cell r="B169" t="str">
            <v>278000</v>
          </cell>
          <cell r="D169" t="str">
            <v>Reserve For Maintenance LNG</v>
          </cell>
          <cell r="F169">
            <v>0</v>
          </cell>
          <cell r="H169">
            <v>0</v>
          </cell>
          <cell r="J169">
            <v>18876.400000000001</v>
          </cell>
        </row>
        <row r="170">
          <cell r="B170" t="str">
            <v>278001</v>
          </cell>
          <cell r="D170" t="str">
            <v>LNG Fire Damage Tracker - Chat</v>
          </cell>
          <cell r="F170">
            <v>9087.6200000000008</v>
          </cell>
          <cell r="H170">
            <v>0</v>
          </cell>
          <cell r="J170">
            <v>0</v>
          </cell>
        </row>
        <row r="171">
          <cell r="D171" t="str">
            <v>Other Current Liabilities</v>
          </cell>
          <cell r="F171">
            <v>-1432416.27</v>
          </cell>
          <cell r="H171">
            <v>-1452277.67</v>
          </cell>
          <cell r="J171">
            <v>-1137108.78</v>
          </cell>
        </row>
        <row r="172">
          <cell r="D172" t="str">
            <v xml:space="preserve">  Total Current Liabilities</v>
          </cell>
          <cell r="F172">
            <v>-20244975.489999998</v>
          </cell>
          <cell r="H172">
            <v>-20135228.159999996</v>
          </cell>
          <cell r="J172">
            <v>-20681707.420000002</v>
          </cell>
        </row>
        <row r="173">
          <cell r="B173" t="str">
            <v>279100</v>
          </cell>
          <cell r="D173" t="str">
            <v>Accel Fed Tax Depr-Property</v>
          </cell>
          <cell r="F173">
            <v>-9357685.8000000007</v>
          </cell>
          <cell r="H173">
            <v>-8067385.1799999997</v>
          </cell>
          <cell r="J173">
            <v>-7603208.9400000004</v>
          </cell>
        </row>
        <row r="174">
          <cell r="B174" t="str">
            <v>279101</v>
          </cell>
          <cell r="D174" t="str">
            <v>Reg Tax Liability Reclass</v>
          </cell>
          <cell r="F174">
            <v>-2336640</v>
          </cell>
          <cell r="H174">
            <v>-2360980</v>
          </cell>
          <cell r="J174">
            <v>-2409659</v>
          </cell>
        </row>
        <row r="175">
          <cell r="B175" t="str">
            <v>279150</v>
          </cell>
          <cell r="D175" t="str">
            <v>Accel St Tax Depr-Property</v>
          </cell>
          <cell r="F175">
            <v>-318543</v>
          </cell>
          <cell r="H175">
            <v>0</v>
          </cell>
          <cell r="J175">
            <v>0</v>
          </cell>
        </row>
        <row r="176">
          <cell r="B176" t="str">
            <v>279200</v>
          </cell>
          <cell r="D176" t="str">
            <v>Other Timing Difference-Fed</v>
          </cell>
          <cell r="F176">
            <v>-946330.27</v>
          </cell>
          <cell r="H176">
            <v>-1634775.27</v>
          </cell>
          <cell r="J176">
            <v>-199396.27</v>
          </cell>
        </row>
        <row r="177">
          <cell r="B177" t="str">
            <v>279250</v>
          </cell>
          <cell r="D177" t="str">
            <v>Other Timing Differences-State</v>
          </cell>
          <cell r="F177">
            <v>-54785</v>
          </cell>
          <cell r="H177">
            <v>-288290</v>
          </cell>
          <cell r="J177">
            <v>68493</v>
          </cell>
        </row>
        <row r="178">
          <cell r="D178" t="str">
            <v>Accumulated Deferred Income Tax</v>
          </cell>
          <cell r="F178">
            <v>-13013984.07</v>
          </cell>
          <cell r="H178">
            <v>-12351430.449999999</v>
          </cell>
          <cell r="J178">
            <v>-10143771.210000001</v>
          </cell>
        </row>
        <row r="179">
          <cell r="C179" t="str">
            <v>Long-Term Liabilities</v>
          </cell>
        </row>
        <row r="180">
          <cell r="D180" t="str">
            <v>Accrued Envir Response Costs</v>
          </cell>
          <cell r="F180">
            <v>0</v>
          </cell>
          <cell r="H180">
            <v>0</v>
          </cell>
          <cell r="J180">
            <v>0</v>
          </cell>
        </row>
        <row r="181">
          <cell r="B181" t="str">
            <v>247020</v>
          </cell>
          <cell r="D181" t="str">
            <v>Pension Liability/Non-Qualifie</v>
          </cell>
          <cell r="F181">
            <v>-263471.42</v>
          </cell>
          <cell r="H181">
            <v>-276263.96000000002</v>
          </cell>
          <cell r="J181">
            <v>-303981.13</v>
          </cell>
        </row>
        <row r="182">
          <cell r="B182" t="str">
            <v>247030</v>
          </cell>
          <cell r="D182" t="str">
            <v>Pension Liability/Qualified Pl</v>
          </cell>
          <cell r="F182">
            <v>263471.42</v>
          </cell>
          <cell r="H182">
            <v>276263.96000000002</v>
          </cell>
          <cell r="J182">
            <v>303981.13</v>
          </cell>
        </row>
        <row r="183">
          <cell r="D183" t="str">
            <v>Accrued Pension Costs</v>
          </cell>
          <cell r="F183">
            <v>0</v>
          </cell>
          <cell r="H183">
            <v>0</v>
          </cell>
          <cell r="J183">
            <v>0</v>
          </cell>
        </row>
        <row r="184">
          <cell r="B184" t="str">
            <v>248800</v>
          </cell>
          <cell r="D184" t="str">
            <v>Other Postretirement Benefits</v>
          </cell>
          <cell r="F184">
            <v>-1568799.85</v>
          </cell>
          <cell r="H184">
            <v>-1621961.21</v>
          </cell>
          <cell r="J184">
            <v>-1549452.73</v>
          </cell>
        </row>
        <row r="185">
          <cell r="D185" t="str">
            <v>Accrued Other Postretirement Benefits</v>
          </cell>
          <cell r="F185">
            <v>-1568799.85</v>
          </cell>
          <cell r="H185">
            <v>-1621961.21</v>
          </cell>
          <cell r="J185">
            <v>-1549452.73</v>
          </cell>
        </row>
        <row r="186">
          <cell r="D186" t="str">
            <v>Capital Lease Liability</v>
          </cell>
          <cell r="F186">
            <v>0</v>
          </cell>
          <cell r="H186">
            <v>0</v>
          </cell>
          <cell r="J186">
            <v>0</v>
          </cell>
        </row>
        <row r="187">
          <cell r="D187" t="str">
            <v>Other Liabilities</v>
          </cell>
          <cell r="F187">
            <v>0</v>
          </cell>
          <cell r="H187">
            <v>0</v>
          </cell>
          <cell r="J187">
            <v>0</v>
          </cell>
        </row>
        <row r="188">
          <cell r="D188" t="str">
            <v xml:space="preserve">  Total Long-Term Liabilities</v>
          </cell>
          <cell r="F188">
            <v>-1568799.85</v>
          </cell>
          <cell r="H188">
            <v>-1621961.21</v>
          </cell>
          <cell r="J188">
            <v>-1549452.73</v>
          </cell>
        </row>
        <row r="189">
          <cell r="D189" t="str">
            <v>Minority Interest</v>
          </cell>
          <cell r="F189">
            <v>0</v>
          </cell>
          <cell r="H189">
            <v>0</v>
          </cell>
          <cell r="J189">
            <v>0</v>
          </cell>
        </row>
        <row r="190">
          <cell r="C190" t="str">
            <v>Deferred Credits</v>
          </cell>
        </row>
        <row r="191">
          <cell r="D191" t="str">
            <v>Unamortized Investment Tax Credit</v>
          </cell>
          <cell r="F191">
            <v>0</v>
          </cell>
          <cell r="H191">
            <v>0</v>
          </cell>
          <cell r="J191">
            <v>0</v>
          </cell>
        </row>
        <row r="192">
          <cell r="B192" t="str">
            <v>259999</v>
          </cell>
          <cell r="D192" t="str">
            <v>Regulatory Tax Liability</v>
          </cell>
          <cell r="F192">
            <v>2336640</v>
          </cell>
          <cell r="H192">
            <v>2360980</v>
          </cell>
          <cell r="J192">
            <v>2409659</v>
          </cell>
        </row>
        <row r="193">
          <cell r="D193" t="str">
            <v>Regulatory Tax Liability</v>
          </cell>
          <cell r="F193">
            <v>2336640</v>
          </cell>
          <cell r="H193">
            <v>2360980</v>
          </cell>
          <cell r="J193">
            <v>2409659</v>
          </cell>
        </row>
        <row r="194">
          <cell r="B194" t="str">
            <v>255200</v>
          </cell>
          <cell r="D194" t="str">
            <v>Customer Adv Metro Region</v>
          </cell>
          <cell r="F194">
            <v>81433.42</v>
          </cell>
          <cell r="H194">
            <v>81433.42</v>
          </cell>
          <cell r="J194">
            <v>81433.42</v>
          </cell>
        </row>
        <row r="195">
          <cell r="B195" t="str">
            <v>255800</v>
          </cell>
          <cell r="D195" t="str">
            <v>Constr Adv-Ref</v>
          </cell>
          <cell r="F195">
            <v>-96956.28</v>
          </cell>
          <cell r="H195">
            <v>-96956.28</v>
          </cell>
          <cell r="J195">
            <v>-96956.28</v>
          </cell>
        </row>
        <row r="196">
          <cell r="B196" t="str">
            <v>255801</v>
          </cell>
          <cell r="D196" t="str">
            <v>Const Adv-Refundable-City</v>
          </cell>
          <cell r="F196">
            <v>-270871</v>
          </cell>
          <cell r="H196">
            <v>-270871</v>
          </cell>
          <cell r="J196">
            <v>-270871</v>
          </cell>
        </row>
        <row r="197">
          <cell r="D197" t="str">
            <v>Other Deferred Credits</v>
          </cell>
          <cell r="F197">
            <v>-286393.86</v>
          </cell>
          <cell r="H197">
            <v>-286393.86</v>
          </cell>
          <cell r="J197">
            <v>-286393.86</v>
          </cell>
        </row>
        <row r="198">
          <cell r="D198" t="str">
            <v xml:space="preserve">  Total Deferred Credits</v>
          </cell>
          <cell r="F198">
            <v>2050246.1400000001</v>
          </cell>
          <cell r="H198">
            <v>2074586.1400000001</v>
          </cell>
          <cell r="J198">
            <v>2123265.14</v>
          </cell>
        </row>
        <row r="199">
          <cell r="D199" t="str">
            <v>Equity from Parent</v>
          </cell>
          <cell r="F199">
            <v>0</v>
          </cell>
          <cell r="H199">
            <v>0</v>
          </cell>
          <cell r="J199">
            <v>0</v>
          </cell>
        </row>
        <row r="200">
          <cell r="C200" t="str">
            <v>Capitalization</v>
          </cell>
        </row>
        <row r="201">
          <cell r="D201" t="str">
            <v>Long-Term Debt</v>
          </cell>
          <cell r="F201">
            <v>0</v>
          </cell>
          <cell r="H201">
            <v>0</v>
          </cell>
          <cell r="J201">
            <v>0</v>
          </cell>
        </row>
        <row r="202">
          <cell r="D202" t="str">
            <v>Preferred Stock</v>
          </cell>
          <cell r="F202">
            <v>0</v>
          </cell>
          <cell r="H202">
            <v>0</v>
          </cell>
          <cell r="J202">
            <v>0</v>
          </cell>
        </row>
        <row r="203">
          <cell r="B203" t="str">
            <v>200101</v>
          </cell>
          <cell r="D203" t="str">
            <v>Common Stock</v>
          </cell>
          <cell r="F203">
            <v>-10000</v>
          </cell>
          <cell r="H203">
            <v>-10000</v>
          </cell>
          <cell r="J203">
            <v>-10000</v>
          </cell>
        </row>
        <row r="204">
          <cell r="B204" t="str">
            <v>203101</v>
          </cell>
          <cell r="D204" t="str">
            <v>Premium on Common</v>
          </cell>
          <cell r="F204">
            <v>-35279455.719999999</v>
          </cell>
          <cell r="H204">
            <v>-35279455.719999999</v>
          </cell>
          <cell r="J204">
            <v>-35279455.719999999</v>
          </cell>
        </row>
        <row r="205">
          <cell r="B205" t="str">
            <v>203102</v>
          </cell>
          <cell r="D205" t="str">
            <v>Additional Paid-In-Capital</v>
          </cell>
          <cell r="F205">
            <v>-17881793.789999999</v>
          </cell>
          <cell r="H205">
            <v>-17881793.789999999</v>
          </cell>
          <cell r="J205">
            <v>-17881793.789999999</v>
          </cell>
        </row>
        <row r="206">
          <cell r="B206" t="str">
            <v>207100</v>
          </cell>
          <cell r="D206" t="str">
            <v>Unappropriated Ret Earnings</v>
          </cell>
          <cell r="F206">
            <v>-52304561.149999999</v>
          </cell>
          <cell r="H206">
            <v>-52304561.149999999</v>
          </cell>
          <cell r="J206">
            <v>-48405059.850000001</v>
          </cell>
        </row>
        <row r="207">
          <cell r="B207" t="str">
            <v>207200</v>
          </cell>
          <cell r="D207" t="str">
            <v>Balance Transferred from Incom</v>
          </cell>
          <cell r="F207">
            <v>-4402074.9000000004</v>
          </cell>
          <cell r="H207">
            <v>-4484452.07</v>
          </cell>
          <cell r="J207">
            <v>-9519634.8000000007</v>
          </cell>
        </row>
        <row r="208">
          <cell r="B208" t="str">
            <v>207601</v>
          </cell>
          <cell r="D208" t="str">
            <v>Dividends Declared Parent/Sub</v>
          </cell>
          <cell r="F208">
            <v>1118068.5900000001</v>
          </cell>
          <cell r="H208">
            <v>1578455.51</v>
          </cell>
          <cell r="J208">
            <v>5620133.5</v>
          </cell>
        </row>
        <row r="209">
          <cell r="D209" t="str">
            <v>Common Stockholders Equity</v>
          </cell>
          <cell r="F209">
            <v>-108759816.97</v>
          </cell>
          <cell r="H209">
            <v>-108381807.21999998</v>
          </cell>
          <cell r="J209">
            <v>-105475810.66</v>
          </cell>
        </row>
        <row r="210">
          <cell r="D210" t="str">
            <v xml:space="preserve">  Total Capitalization</v>
          </cell>
          <cell r="F210">
            <v>-108759816.97</v>
          </cell>
          <cell r="H210">
            <v>-108381807.21999998</v>
          </cell>
          <cell r="J210">
            <v>-105475810.66</v>
          </cell>
        </row>
        <row r="211">
          <cell r="D211" t="str">
            <v xml:space="preserve">  Total Liabilities and Capitalization</v>
          </cell>
          <cell r="F211">
            <v>-141537330.24000001</v>
          </cell>
          <cell r="H211">
            <v>-140415840.89999998</v>
          </cell>
          <cell r="J211">
            <v>-135727476.88</v>
          </cell>
        </row>
      </sheetData>
      <sheetData sheetId="4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Provision Actual 9.30.02"/>
      <sheetName val="1"/>
      <sheetName val="Deferred"/>
      <sheetName val="Tax Rollforward"/>
      <sheetName val="Tax Rollforward Actual 9.30.02"/>
      <sheetName val="M &amp; E"/>
      <sheetName val="Club Dues"/>
      <sheetName val="Lobbying"/>
      <sheetName val="P-10 Fuel Tax-Form 4136"/>
      <sheetName val="Officer's Compensation"/>
      <sheetName val="P-14 Stock Options"/>
      <sheetName val="Severance"/>
      <sheetName val="T-4 NSP revised"/>
      <sheetName val="Bad Debt Reserve"/>
      <sheetName val="T-6 Restricted Stock"/>
      <sheetName val="Pension"/>
      <sheetName val="Accrued Bonus"/>
      <sheetName val="ERC"/>
      <sheetName val="T-13 OWIP-Sum"/>
      <sheetName val="T-13 OWIP-Rate Case"/>
      <sheetName val="T-13 OWIP-Dereg Edu"/>
      <sheetName val="T-13 OWIP-Sonat"/>
      <sheetName val="T-13 OWIP-Other"/>
      <sheetName val="T-13 OWIP-Rider"/>
      <sheetName val="Ad Valorem"/>
      <sheetName val="T-18 Pension SERP"/>
      <sheetName val="Taxes"/>
      <sheetName val="Accident Reserve"/>
      <sheetName val="T-25 PGA M-1"/>
      <sheetName val="T-27 FAS 112"/>
      <sheetName val="Initiation Fee"/>
      <sheetName val="T-30 FIFO M-1"/>
      <sheetName val="T-30 FIFO Detail"/>
      <sheetName val="T-30 FIFO explanation"/>
      <sheetName val="Lawrenceville"/>
      <sheetName val="T-35 MARTABUS - Final"/>
      <sheetName val="ERC Over(Under)"/>
      <sheetName val="T-38 Franchise"/>
      <sheetName val="T-39 Other"/>
      <sheetName val="T-39 Other Actual at 9.30.02"/>
      <sheetName val="FAS-106 Accrued"/>
      <sheetName val="FAS-106 Other"/>
      <sheetName val="Deferred Pension Gain"/>
      <sheetName val="T-54 ITC"/>
      <sheetName val="T-54 ITC Actual at 9.30.02"/>
      <sheetName val="Charitable Contr"/>
      <sheetName val="Insurance Reserve"/>
      <sheetName val="Property"/>
      <sheetName val="A-10 Software Amort Exp"/>
      <sheetName val="A-11 CIAC"/>
      <sheetName val="101000"/>
      <sheetName val="A-14 AFUDC M-1"/>
      <sheetName val="A-14 AFUDC-NonBase"/>
      <sheetName val="A-14 AFUDC-Total"/>
      <sheetName val="A-14 AFUDC-Distr"/>
      <sheetName val="A-14 AFUDC Land-LR"/>
      <sheetName val="A-14 AFUDC-Struc"/>
      <sheetName val="A-14 AFUDC-LNG"/>
      <sheetName val="A-14 AFUDC-Class"/>
      <sheetName val="A-14 AFUDC-Rate"/>
      <sheetName val="A-14 AFUDC-Int Exp"/>
      <sheetName val="A-14 AFUDC-Debt"/>
      <sheetName val="A-14 AFUDC 2001"/>
      <sheetName val="2002 AFUDC"/>
      <sheetName val="Data_GL7 (3)"/>
      <sheetName val="Data_GL7 (2)"/>
      <sheetName val="QUERY"/>
      <sheetName val="Combined Balance Sheet"/>
      <sheetName val="Balance Sheet (GL7)"/>
      <sheetName val="Balance Sheet (GL45)"/>
      <sheetName val="Combined Income Statement"/>
      <sheetName val="Income Statement (GL7)"/>
      <sheetName val="Income Statement (GL45)"/>
      <sheetName val="Phone Number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>
        <row r="12">
          <cell r="B12" t="str">
            <v>121110</v>
          </cell>
          <cell r="D12" t="str">
            <v>Transfer of Cash</v>
          </cell>
          <cell r="F12">
            <v>0</v>
          </cell>
          <cell r="H12">
            <v>0</v>
          </cell>
          <cell r="J12">
            <v>-89761.66</v>
          </cell>
        </row>
        <row r="13">
          <cell r="B13" t="str">
            <v>121111</v>
          </cell>
          <cell r="D13" t="str">
            <v>BANK OF AMERICA-ATLANTA (8588)</v>
          </cell>
          <cell r="F13">
            <v>-530655.15</v>
          </cell>
          <cell r="H13">
            <v>-530655.15</v>
          </cell>
          <cell r="J13">
            <v>-726289.05</v>
          </cell>
        </row>
        <row r="14">
          <cell r="B14" t="str">
            <v>121113</v>
          </cell>
          <cell r="D14" t="str">
            <v>SUNTRUST BANK - ATLANTA</v>
          </cell>
          <cell r="F14">
            <v>0</v>
          </cell>
          <cell r="H14">
            <v>0</v>
          </cell>
          <cell r="J14">
            <v>34120.29</v>
          </cell>
        </row>
        <row r="15">
          <cell r="B15" t="str">
            <v>121116</v>
          </cell>
          <cell r="D15" t="str">
            <v>BK OF AMERICA-TEXAS - CONCENTR</v>
          </cell>
          <cell r="F15">
            <v>-265478.53000000003</v>
          </cell>
          <cell r="H15">
            <v>-414985.42</v>
          </cell>
          <cell r="J15">
            <v>-79228.53</v>
          </cell>
        </row>
        <row r="16">
          <cell r="B16" t="str">
            <v>121117</v>
          </cell>
          <cell r="D16" t="str">
            <v>BK OF AMERICA- TEXAS -RETURNED</v>
          </cell>
          <cell r="F16">
            <v>0</v>
          </cell>
          <cell r="H16">
            <v>0</v>
          </cell>
          <cell r="J16">
            <v>12352.16</v>
          </cell>
        </row>
        <row r="17">
          <cell r="B17" t="str">
            <v>121120</v>
          </cell>
          <cell r="D17" t="str">
            <v>WACHOVIA - RETURNED CHECKS</v>
          </cell>
          <cell r="F17">
            <v>0</v>
          </cell>
          <cell r="H17">
            <v>0</v>
          </cell>
          <cell r="J17">
            <v>-1464.13</v>
          </cell>
        </row>
        <row r="18">
          <cell r="B18" t="str">
            <v>121139</v>
          </cell>
          <cell r="D18" t="str">
            <v>FEDERAL PAYMENT SYSTEM</v>
          </cell>
          <cell r="F18">
            <v>97372.93</v>
          </cell>
          <cell r="H18">
            <v>40529.03</v>
          </cell>
          <cell r="J18">
            <v>186678.01</v>
          </cell>
        </row>
        <row r="19">
          <cell r="B19" t="str">
            <v>121141</v>
          </cell>
          <cell r="D19" t="str">
            <v>TAX ACCT ZBA</v>
          </cell>
          <cell r="F19">
            <v>0</v>
          </cell>
          <cell r="H19">
            <v>0</v>
          </cell>
          <cell r="J19">
            <v>-1017237.27</v>
          </cell>
        </row>
        <row r="20">
          <cell r="B20" t="str">
            <v>121142</v>
          </cell>
          <cell r="D20" t="str">
            <v>RIGHT-OF-WAY</v>
          </cell>
          <cell r="F20">
            <v>0</v>
          </cell>
          <cell r="H20">
            <v>7000</v>
          </cell>
          <cell r="J20">
            <v>7000</v>
          </cell>
        </row>
        <row r="21">
          <cell r="B21" t="str">
            <v>121163</v>
          </cell>
          <cell r="D21" t="str">
            <v>BK OF AMERICA-Cust Refund Acct</v>
          </cell>
          <cell r="F21">
            <v>0</v>
          </cell>
          <cell r="H21">
            <v>0</v>
          </cell>
          <cell r="J21">
            <v>-10742.78</v>
          </cell>
        </row>
        <row r="22">
          <cell r="B22" t="str">
            <v>121182</v>
          </cell>
          <cell r="D22" t="str">
            <v>MGP Macon Cleanup</v>
          </cell>
          <cell r="F22">
            <v>18635.11</v>
          </cell>
          <cell r="H22">
            <v>336984</v>
          </cell>
          <cell r="J22">
            <v>336984</v>
          </cell>
        </row>
        <row r="23">
          <cell r="B23" t="str">
            <v>121204</v>
          </cell>
          <cell r="D23" t="str">
            <v>AGLC - Payroll Account</v>
          </cell>
          <cell r="F23">
            <v>0</v>
          </cell>
          <cell r="H23">
            <v>0</v>
          </cell>
          <cell r="J23">
            <v>-31717.17</v>
          </cell>
        </row>
        <row r="24">
          <cell r="B24" t="str">
            <v>121230</v>
          </cell>
          <cell r="D24" t="str">
            <v>Payroll Funds-Special</v>
          </cell>
          <cell r="F24">
            <v>0</v>
          </cell>
          <cell r="H24">
            <v>0</v>
          </cell>
          <cell r="J24">
            <v>-59477.38</v>
          </cell>
        </row>
        <row r="25">
          <cell r="B25" t="str">
            <v>121300</v>
          </cell>
          <cell r="D25" t="str">
            <v>Mutual Savings CU-VISA-AGLC</v>
          </cell>
          <cell r="F25">
            <v>13481.18</v>
          </cell>
          <cell r="H25">
            <v>7119.3</v>
          </cell>
          <cell r="J25">
            <v>13791.29</v>
          </cell>
        </row>
        <row r="26">
          <cell r="B26" t="str">
            <v>122702</v>
          </cell>
          <cell r="D26" t="str">
            <v>Wachovia AGSC Gen Disburse</v>
          </cell>
          <cell r="F26">
            <v>0</v>
          </cell>
          <cell r="H26">
            <v>0</v>
          </cell>
          <cell r="J26">
            <v>-203512.57</v>
          </cell>
        </row>
        <row r="27">
          <cell r="B27" t="str">
            <v>122704</v>
          </cell>
          <cell r="D27" t="str">
            <v>Wachovia AGLC Right of Way</v>
          </cell>
          <cell r="F27">
            <v>-5658.84</v>
          </cell>
          <cell r="H27">
            <v>-24679.119999999999</v>
          </cell>
          <cell r="J27">
            <v>-85696.34</v>
          </cell>
        </row>
        <row r="28">
          <cell r="D28" t="str">
            <v>Cash &amp; Cash Equivalents</v>
          </cell>
          <cell r="F28">
            <v>-672303.29999999993</v>
          </cell>
          <cell r="H28">
            <v>-578687.36</v>
          </cell>
          <cell r="J28">
            <v>-1714201.1300000001</v>
          </cell>
        </row>
        <row r="29">
          <cell r="B29" t="str">
            <v>132200</v>
          </cell>
          <cell r="D29" t="str">
            <v>Accts Receivable - Sales</v>
          </cell>
          <cell r="F29">
            <v>47785.59</v>
          </cell>
          <cell r="H29">
            <v>47400.11</v>
          </cell>
          <cell r="J29">
            <v>58175.49</v>
          </cell>
        </row>
        <row r="30">
          <cell r="B30" t="str">
            <v>132205</v>
          </cell>
          <cell r="D30" t="str">
            <v>AR - Pooler/Marketer</v>
          </cell>
          <cell r="F30">
            <v>3191291.09</v>
          </cell>
          <cell r="H30">
            <v>2820949.78</v>
          </cell>
          <cell r="J30">
            <v>4159544.51</v>
          </cell>
        </row>
        <row r="31">
          <cell r="B31" t="str">
            <v>132300</v>
          </cell>
          <cell r="D31" t="str">
            <v>A/R Gas-GA Region 1</v>
          </cell>
          <cell r="F31">
            <v>6055.74</v>
          </cell>
          <cell r="H31">
            <v>5815.77</v>
          </cell>
          <cell r="J31">
            <v>6264.37</v>
          </cell>
        </row>
        <row r="32">
          <cell r="B32" t="str">
            <v>132400</v>
          </cell>
          <cell r="D32" t="str">
            <v>A/R Gas-GA Region 2</v>
          </cell>
          <cell r="F32">
            <v>8847.68</v>
          </cell>
          <cell r="H32">
            <v>8353.85</v>
          </cell>
          <cell r="J32">
            <v>5605</v>
          </cell>
        </row>
        <row r="33">
          <cell r="B33" t="str">
            <v>132500</v>
          </cell>
          <cell r="D33" t="str">
            <v>A/R Gas-GA Region 3</v>
          </cell>
          <cell r="F33">
            <v>16142.2</v>
          </cell>
          <cell r="H33">
            <v>18018.8</v>
          </cell>
          <cell r="J33">
            <v>16514.3</v>
          </cell>
        </row>
        <row r="34">
          <cell r="B34" t="str">
            <v>132600</v>
          </cell>
          <cell r="D34" t="str">
            <v>A/R Gas-GA Region 4</v>
          </cell>
          <cell r="F34">
            <v>9744.56</v>
          </cell>
          <cell r="H34">
            <v>9937.94</v>
          </cell>
          <cell r="J34">
            <v>11077.32</v>
          </cell>
        </row>
        <row r="35">
          <cell r="B35" t="str">
            <v>132610</v>
          </cell>
          <cell r="D35" t="str">
            <v>A/R Home Leak Repairs</v>
          </cell>
          <cell r="F35">
            <v>3477.11</v>
          </cell>
          <cell r="H35">
            <v>41823.11</v>
          </cell>
          <cell r="J35">
            <v>18548.599999999999</v>
          </cell>
        </row>
        <row r="36">
          <cell r="B36" t="str">
            <v>132620</v>
          </cell>
          <cell r="D36" t="str">
            <v>Encroachment to Right-of-Ways</v>
          </cell>
          <cell r="F36">
            <v>7960</v>
          </cell>
          <cell r="H36">
            <v>7960</v>
          </cell>
          <cell r="J36">
            <v>7960</v>
          </cell>
        </row>
        <row r="37">
          <cell r="B37" t="str">
            <v>132750</v>
          </cell>
          <cell r="D37" t="str">
            <v>A/R Energy Wise Loans</v>
          </cell>
          <cell r="F37">
            <v>0</v>
          </cell>
          <cell r="H37">
            <v>0</v>
          </cell>
          <cell r="J37">
            <v>139.75</v>
          </cell>
        </row>
        <row r="38">
          <cell r="B38" t="str">
            <v>132900</v>
          </cell>
          <cell r="D38" t="str">
            <v>Unpostable Cash</v>
          </cell>
          <cell r="F38">
            <v>-1915.9</v>
          </cell>
          <cell r="H38">
            <v>-1514.46</v>
          </cell>
          <cell r="J38">
            <v>-23986.28</v>
          </cell>
        </row>
        <row r="39">
          <cell r="B39" t="str">
            <v>132950</v>
          </cell>
          <cell r="D39" t="str">
            <v>Misc Adjustments-Gas</v>
          </cell>
          <cell r="F39">
            <v>-7241.23</v>
          </cell>
          <cell r="H39">
            <v>11811.87</v>
          </cell>
          <cell r="J39">
            <v>-3817.27</v>
          </cell>
        </row>
        <row r="40">
          <cell r="B40" t="str">
            <v>132951</v>
          </cell>
          <cell r="D40" t="str">
            <v>A/R Misc Billing</v>
          </cell>
          <cell r="F40">
            <v>93903.07</v>
          </cell>
          <cell r="H40">
            <v>24106.799999999999</v>
          </cell>
          <cell r="J40">
            <v>557853.18000000005</v>
          </cell>
        </row>
        <row r="41">
          <cell r="B41" t="str">
            <v>132955</v>
          </cell>
          <cell r="D41" t="str">
            <v>A/R NGV Gas</v>
          </cell>
          <cell r="F41">
            <v>159170.16</v>
          </cell>
          <cell r="H41">
            <v>153984.15</v>
          </cell>
          <cell r="J41">
            <v>399569.66</v>
          </cell>
        </row>
        <row r="42">
          <cell r="B42" t="str">
            <v>132956</v>
          </cell>
          <cell r="D42" t="str">
            <v>A/R Fuel Net</v>
          </cell>
          <cell r="F42">
            <v>-169484.82</v>
          </cell>
          <cell r="H42">
            <v>-143816.09</v>
          </cell>
          <cell r="J42">
            <v>-70199.92</v>
          </cell>
        </row>
        <row r="43">
          <cell r="B43" t="str">
            <v>132960</v>
          </cell>
          <cell r="D43" t="str">
            <v>A/R Commodity</v>
          </cell>
          <cell r="F43">
            <v>0</v>
          </cell>
          <cell r="H43">
            <v>0</v>
          </cell>
          <cell r="J43">
            <v>1173</v>
          </cell>
        </row>
        <row r="44">
          <cell r="B44" t="str">
            <v>132961</v>
          </cell>
          <cell r="D44" t="str">
            <v>A/R Commodity-Atl Gas Light Sv</v>
          </cell>
          <cell r="F44">
            <v>0</v>
          </cell>
          <cell r="H44">
            <v>-7488</v>
          </cell>
          <cell r="J44">
            <v>-7488</v>
          </cell>
        </row>
        <row r="45">
          <cell r="B45" t="str">
            <v>133220</v>
          </cell>
          <cell r="D45" t="str">
            <v>A/R Mdse-Metro Region</v>
          </cell>
          <cell r="F45">
            <v>358.41</v>
          </cell>
          <cell r="H45">
            <v>358.41</v>
          </cell>
          <cell r="J45">
            <v>358.41</v>
          </cell>
        </row>
        <row r="46">
          <cell r="B46" t="str">
            <v>133320</v>
          </cell>
          <cell r="D46" t="str">
            <v>A/R Mdse-GA Region 1</v>
          </cell>
          <cell r="F46">
            <v>84.16</v>
          </cell>
          <cell r="H46">
            <v>84.16</v>
          </cell>
          <cell r="J46">
            <v>84.16</v>
          </cell>
        </row>
        <row r="47">
          <cell r="B47" t="str">
            <v>133420</v>
          </cell>
          <cell r="D47" t="str">
            <v>A/R Mdse-GA Region 2</v>
          </cell>
          <cell r="F47">
            <v>53.49</v>
          </cell>
          <cell r="H47">
            <v>53.49</v>
          </cell>
          <cell r="J47">
            <v>53.49</v>
          </cell>
        </row>
        <row r="48">
          <cell r="B48" t="str">
            <v>133520</v>
          </cell>
          <cell r="D48" t="str">
            <v>A/R Mdse-GA Region 3</v>
          </cell>
          <cell r="F48">
            <v>328.59</v>
          </cell>
          <cell r="H48">
            <v>328.59</v>
          </cell>
          <cell r="J48">
            <v>328.59</v>
          </cell>
        </row>
        <row r="49">
          <cell r="B49" t="str">
            <v>133620</v>
          </cell>
          <cell r="D49" t="str">
            <v>A/R Mdse-GA Region 4</v>
          </cell>
          <cell r="F49">
            <v>-27.52</v>
          </cell>
          <cell r="H49">
            <v>-27.52</v>
          </cell>
          <cell r="J49">
            <v>-27.52</v>
          </cell>
        </row>
        <row r="50">
          <cell r="B50" t="str">
            <v>134051</v>
          </cell>
          <cell r="D50" t="str">
            <v>Cash Posting Clearing</v>
          </cell>
          <cell r="F50">
            <v>47417.73</v>
          </cell>
          <cell r="H50">
            <v>166022.29</v>
          </cell>
          <cell r="J50">
            <v>-142526.28</v>
          </cell>
        </row>
        <row r="51">
          <cell r="B51" t="str">
            <v>134053</v>
          </cell>
          <cell r="D51" t="str">
            <v>AGSC Cash Clearing - Miscellan</v>
          </cell>
          <cell r="F51">
            <v>103016.19</v>
          </cell>
          <cell r="H51">
            <v>0</v>
          </cell>
          <cell r="J51">
            <v>-187845.58</v>
          </cell>
        </row>
        <row r="52">
          <cell r="B52" t="str">
            <v>134100</v>
          </cell>
          <cell r="D52" t="str">
            <v>Accts Receivable - Employee</v>
          </cell>
          <cell r="F52">
            <v>-15262.6</v>
          </cell>
          <cell r="H52">
            <v>60835.839999999997</v>
          </cell>
          <cell r="J52">
            <v>-443.38</v>
          </cell>
        </row>
        <row r="53">
          <cell r="B53" t="str">
            <v>134200</v>
          </cell>
          <cell r="D53" t="str">
            <v>A/R Misc</v>
          </cell>
          <cell r="F53">
            <v>126153.56</v>
          </cell>
          <cell r="H53">
            <v>892698.76</v>
          </cell>
          <cell r="J53">
            <v>-141380.54999999999</v>
          </cell>
        </row>
        <row r="54">
          <cell r="B54" t="str">
            <v>134205</v>
          </cell>
          <cell r="D54" t="str">
            <v>A/R Revenue-New Bus Develop</v>
          </cell>
          <cell r="F54">
            <v>383599.79</v>
          </cell>
          <cell r="H54">
            <v>156409.16</v>
          </cell>
          <cell r="J54">
            <v>512276.03</v>
          </cell>
        </row>
        <row r="55">
          <cell r="B55" t="str">
            <v>134230</v>
          </cell>
          <cell r="D55" t="str">
            <v>Federal Income Tax Receivable</v>
          </cell>
          <cell r="F55">
            <v>0</v>
          </cell>
          <cell r="H55">
            <v>0</v>
          </cell>
          <cell r="J55">
            <v>0</v>
          </cell>
        </row>
        <row r="56">
          <cell r="B56" t="str">
            <v>134240</v>
          </cell>
          <cell r="D56" t="str">
            <v>State Taxes Receivable</v>
          </cell>
          <cell r="F56">
            <v>-263764.33</v>
          </cell>
          <cell r="H56">
            <v>-305924.33</v>
          </cell>
          <cell r="J56">
            <v>8464.49</v>
          </cell>
        </row>
        <row r="57">
          <cell r="B57" t="str">
            <v>134610</v>
          </cell>
          <cell r="D57" t="str">
            <v>Accts Rec - Damage Mains</v>
          </cell>
          <cell r="F57">
            <v>1064877.5</v>
          </cell>
          <cell r="H57">
            <v>2569110.2599999998</v>
          </cell>
          <cell r="J57">
            <v>2648759.7999999998</v>
          </cell>
        </row>
        <row r="58">
          <cell r="B58" t="str">
            <v>139100</v>
          </cell>
          <cell r="D58" t="str">
            <v>Provision for Uncollectibles</v>
          </cell>
          <cell r="F58">
            <v>-533503.1</v>
          </cell>
          <cell r="H58">
            <v>-448114.51</v>
          </cell>
          <cell r="J58">
            <v>-216685.53</v>
          </cell>
        </row>
        <row r="59">
          <cell r="B59" t="str">
            <v>139150</v>
          </cell>
          <cell r="D59" t="str">
            <v>Prov Uncoll Accts-Mktr/Pooler</v>
          </cell>
          <cell r="F59">
            <v>-1500638.91</v>
          </cell>
          <cell r="H59">
            <v>-2200638.91</v>
          </cell>
          <cell r="J59">
            <v>-1990706.91</v>
          </cell>
        </row>
        <row r="60">
          <cell r="B60" t="str">
            <v>139160</v>
          </cell>
          <cell r="D60" t="str">
            <v>Net Chargeoffs - Poolers</v>
          </cell>
          <cell r="F60">
            <v>0</v>
          </cell>
          <cell r="H60">
            <v>-845</v>
          </cell>
          <cell r="J60">
            <v>-522.02</v>
          </cell>
        </row>
        <row r="61">
          <cell r="B61" t="str">
            <v>139200</v>
          </cell>
          <cell r="D61" t="str">
            <v>Reserve for Uncollectible Acct</v>
          </cell>
          <cell r="F61">
            <v>-17015.330000000002</v>
          </cell>
          <cell r="H61">
            <v>-39558.39</v>
          </cell>
          <cell r="J61">
            <v>-28446.66</v>
          </cell>
        </row>
        <row r="62">
          <cell r="B62" t="str">
            <v>139610</v>
          </cell>
          <cell r="D62" t="str">
            <v>Provn for Uncoll - Damage Main</v>
          </cell>
          <cell r="F62">
            <v>-432340.54</v>
          </cell>
          <cell r="H62">
            <v>-908315.43</v>
          </cell>
          <cell r="J62">
            <v>-841851.38</v>
          </cell>
        </row>
        <row r="63">
          <cell r="D63" t="str">
            <v>Receivables</v>
          </cell>
          <cell r="F63">
            <v>2329072.3400000008</v>
          </cell>
          <cell r="H63">
            <v>2939820.4999999991</v>
          </cell>
          <cell r="J63">
            <v>4756822.870000001</v>
          </cell>
        </row>
        <row r="64">
          <cell r="B64" t="str">
            <v>135110</v>
          </cell>
          <cell r="D64" t="str">
            <v>Notes - AGLR/AGLT</v>
          </cell>
          <cell r="F64">
            <v>0</v>
          </cell>
          <cell r="H64">
            <v>0</v>
          </cell>
          <cell r="J64">
            <v>-14890668.99</v>
          </cell>
        </row>
        <row r="65">
          <cell r="B65" t="str">
            <v>135450</v>
          </cell>
          <cell r="D65" t="str">
            <v>Interco Funding-Unrestricted</v>
          </cell>
          <cell r="F65">
            <v>2504150.9500000002</v>
          </cell>
          <cell r="H65">
            <v>-28861794.25</v>
          </cell>
          <cell r="J65">
            <v>-43218171.140000001</v>
          </cell>
        </row>
        <row r="66">
          <cell r="B66" t="str">
            <v>135451</v>
          </cell>
          <cell r="D66" t="str">
            <v>Interco Funding - Restricted</v>
          </cell>
          <cell r="F66">
            <v>-3766928.07</v>
          </cell>
          <cell r="H66">
            <v>-7153185.0700000003</v>
          </cell>
          <cell r="J66">
            <v>-11370585.98</v>
          </cell>
        </row>
        <row r="67">
          <cell r="B67" t="str">
            <v>136070</v>
          </cell>
          <cell r="D67" t="str">
            <v>Accts Receivable - Assoc Comp</v>
          </cell>
          <cell r="F67">
            <v>-381655.61</v>
          </cell>
          <cell r="H67">
            <v>-420497.78</v>
          </cell>
          <cell r="J67">
            <v>-377607.88</v>
          </cell>
        </row>
        <row r="68">
          <cell r="B68" t="str">
            <v>136071</v>
          </cell>
          <cell r="D68" t="str">
            <v>A/R Assoc Co - I/U Transfers</v>
          </cell>
          <cell r="F68">
            <v>-628425.61</v>
          </cell>
          <cell r="H68">
            <v>-585404.61</v>
          </cell>
          <cell r="J68">
            <v>721376.85</v>
          </cell>
        </row>
        <row r="69">
          <cell r="B69" t="str">
            <v>136072</v>
          </cell>
          <cell r="D69" t="str">
            <v>I/C - In-Transit</v>
          </cell>
          <cell r="F69">
            <v>0</v>
          </cell>
          <cell r="H69">
            <v>5173.74</v>
          </cell>
          <cell r="J69">
            <v>0</v>
          </cell>
        </row>
        <row r="70">
          <cell r="B70" t="str">
            <v>136073</v>
          </cell>
          <cell r="D70" t="str">
            <v>Intercompany Chargebacks</v>
          </cell>
          <cell r="F70">
            <v>-8801166.0800000001</v>
          </cell>
          <cell r="H70">
            <v>-8914369.5099999998</v>
          </cell>
          <cell r="J70">
            <v>-8623032.0500000007</v>
          </cell>
        </row>
        <row r="71">
          <cell r="B71" t="str">
            <v>136900</v>
          </cell>
          <cell r="D71" t="str">
            <v>A/R-Chattanooga 1</v>
          </cell>
          <cell r="F71">
            <v>0</v>
          </cell>
          <cell r="H71">
            <v>49.89</v>
          </cell>
          <cell r="J71">
            <v>0</v>
          </cell>
        </row>
        <row r="72">
          <cell r="B72" t="str">
            <v>136990</v>
          </cell>
          <cell r="D72" t="str">
            <v>Intercompany Transfers - Debit</v>
          </cell>
          <cell r="F72">
            <v>11074024.42</v>
          </cell>
          <cell r="H72">
            <v>45930027.590000004</v>
          </cell>
          <cell r="J72">
            <v>77758689.189999998</v>
          </cell>
        </row>
        <row r="73">
          <cell r="D73" t="str">
            <v>Intercompany Receivables</v>
          </cell>
          <cell r="F73">
            <v>0</v>
          </cell>
          <cell r="H73">
            <v>0</v>
          </cell>
          <cell r="J73">
            <v>0</v>
          </cell>
        </row>
        <row r="74">
          <cell r="B74" t="str">
            <v>132100</v>
          </cell>
          <cell r="D74" t="str">
            <v>A/R Unbilled Revenue</v>
          </cell>
          <cell r="F74">
            <v>0</v>
          </cell>
          <cell r="H74">
            <v>0</v>
          </cell>
          <cell r="J74">
            <v>-13684.74</v>
          </cell>
        </row>
        <row r="75">
          <cell r="D75" t="str">
            <v>A/R Unbilled Revenue</v>
          </cell>
          <cell r="F75">
            <v>0</v>
          </cell>
          <cell r="H75">
            <v>0</v>
          </cell>
          <cell r="J75">
            <v>-13684.74</v>
          </cell>
        </row>
        <row r="76">
          <cell r="B76" t="str">
            <v>145300</v>
          </cell>
          <cell r="D76" t="str">
            <v>Materials and Operating Suppli</v>
          </cell>
          <cell r="F76">
            <v>3435132.92</v>
          </cell>
          <cell r="H76">
            <v>4000745.46</v>
          </cell>
          <cell r="J76">
            <v>4175480.59</v>
          </cell>
        </row>
        <row r="77">
          <cell r="B77" t="str">
            <v>145330</v>
          </cell>
          <cell r="D77" t="str">
            <v>Vehicle Parts and Supplies</v>
          </cell>
          <cell r="F77">
            <v>5205.63</v>
          </cell>
          <cell r="H77">
            <v>5775.45</v>
          </cell>
          <cell r="J77">
            <v>7148.85</v>
          </cell>
        </row>
        <row r="78">
          <cell r="B78" t="str">
            <v>145340</v>
          </cell>
          <cell r="D78" t="str">
            <v>Stationery Supplies</v>
          </cell>
          <cell r="F78">
            <v>26685.25</v>
          </cell>
          <cell r="H78">
            <v>26946.54</v>
          </cell>
          <cell r="J78">
            <v>26946.560000000001</v>
          </cell>
        </row>
        <row r="79">
          <cell r="B79" t="str">
            <v>145350</v>
          </cell>
          <cell r="D79" t="str">
            <v>Air Condition Parts</v>
          </cell>
          <cell r="F79">
            <v>31536.73</v>
          </cell>
          <cell r="H79">
            <v>31536.73</v>
          </cell>
          <cell r="J79">
            <v>48043.8</v>
          </cell>
        </row>
        <row r="80">
          <cell r="B80" t="str">
            <v>145360</v>
          </cell>
          <cell r="D80" t="str">
            <v>CNG Refueling Supplies</v>
          </cell>
          <cell r="F80">
            <v>166275.26</v>
          </cell>
          <cell r="H80">
            <v>166275.26</v>
          </cell>
          <cell r="J80">
            <v>166275.26</v>
          </cell>
        </row>
        <row r="81">
          <cell r="B81" t="str">
            <v>145420</v>
          </cell>
          <cell r="D81" t="str">
            <v>Appliance Parts Inventory</v>
          </cell>
          <cell r="F81">
            <v>2215.9499999999998</v>
          </cell>
          <cell r="H81">
            <v>2461.09</v>
          </cell>
          <cell r="J81">
            <v>2832.56</v>
          </cell>
        </row>
        <row r="82">
          <cell r="B82" t="str">
            <v>145600</v>
          </cell>
          <cell r="D82" t="str">
            <v>Inventory Suspense</v>
          </cell>
          <cell r="F82">
            <v>-3806.97</v>
          </cell>
          <cell r="H82">
            <v>261450.51</v>
          </cell>
          <cell r="J82">
            <v>176049.4</v>
          </cell>
        </row>
        <row r="83">
          <cell r="B83" t="str">
            <v>145785</v>
          </cell>
          <cell r="D83" t="str">
            <v>Marketers Accessible Ret Strg</v>
          </cell>
          <cell r="F83">
            <v>43406326.310000002</v>
          </cell>
          <cell r="H83">
            <v>40105841.520000003</v>
          </cell>
          <cell r="J83">
            <v>58060172.32</v>
          </cell>
        </row>
        <row r="84">
          <cell r="B84" t="str">
            <v>145786</v>
          </cell>
          <cell r="D84" t="str">
            <v>MARS 2</v>
          </cell>
          <cell r="F84">
            <v>-885667.96</v>
          </cell>
          <cell r="H84">
            <v>27598707.579999998</v>
          </cell>
          <cell r="J84">
            <v>35541250.759999998</v>
          </cell>
        </row>
        <row r="85">
          <cell r="B85" t="str">
            <v>145910</v>
          </cell>
          <cell r="D85" t="str">
            <v>LNG Peaking Inventory-Atlanta</v>
          </cell>
          <cell r="F85">
            <v>0.21</v>
          </cell>
          <cell r="H85">
            <v>0.21</v>
          </cell>
          <cell r="J85">
            <v>0.21</v>
          </cell>
        </row>
        <row r="86">
          <cell r="D86" t="str">
            <v>Inventories</v>
          </cell>
          <cell r="F86">
            <v>46183903.330000006</v>
          </cell>
          <cell r="H86">
            <v>72199740.349999994</v>
          </cell>
          <cell r="J86">
            <v>98204200.309999987</v>
          </cell>
        </row>
        <row r="87">
          <cell r="B87" t="str">
            <v>162204</v>
          </cell>
          <cell r="D87" t="str">
            <v>Deferred Gas Costs-Commod</v>
          </cell>
          <cell r="F87">
            <v>228.42</v>
          </cell>
          <cell r="H87">
            <v>13357.89</v>
          </cell>
          <cell r="J87">
            <v>13357.89</v>
          </cell>
        </row>
        <row r="88">
          <cell r="B88" t="str">
            <v>162205</v>
          </cell>
          <cell r="D88" t="str">
            <v>Deferred Gas Cost-Demand</v>
          </cell>
          <cell r="F88">
            <v>0</v>
          </cell>
          <cell r="H88">
            <v>342214.3</v>
          </cell>
          <cell r="J88">
            <v>342214.3</v>
          </cell>
        </row>
        <row r="89">
          <cell r="D89" t="str">
            <v>Deferred Purchased Gas Adj</v>
          </cell>
          <cell r="F89">
            <v>228.42</v>
          </cell>
          <cell r="H89">
            <v>355572.19</v>
          </cell>
          <cell r="J89">
            <v>355572.19</v>
          </cell>
        </row>
        <row r="90">
          <cell r="B90" t="str">
            <v>158002</v>
          </cell>
          <cell r="D90" t="str">
            <v>MGP Current Asset</v>
          </cell>
          <cell r="F90">
            <v>13222000</v>
          </cell>
          <cell r="H90">
            <v>13812000</v>
          </cell>
          <cell r="J90">
            <v>0</v>
          </cell>
        </row>
        <row r="91">
          <cell r="D91" t="str">
            <v>Unrecovered Envir Resp Costs-Current</v>
          </cell>
          <cell r="F91">
            <v>13222000</v>
          </cell>
          <cell r="H91">
            <v>13812000</v>
          </cell>
          <cell r="J91">
            <v>0</v>
          </cell>
        </row>
        <row r="92">
          <cell r="B92" t="str">
            <v>158001</v>
          </cell>
          <cell r="D92" t="str">
            <v>Pipeline Rep ProgCurrent Asset</v>
          </cell>
          <cell r="F92">
            <v>12679779.24</v>
          </cell>
          <cell r="H92">
            <v>11350884</v>
          </cell>
          <cell r="J92">
            <v>0</v>
          </cell>
        </row>
        <row r="93">
          <cell r="B93" t="str">
            <v>162400</v>
          </cell>
          <cell r="D93" t="str">
            <v>Unrecovd Pipeline Stip. Costs</v>
          </cell>
          <cell r="F93">
            <v>15540188.51</v>
          </cell>
          <cell r="H93">
            <v>12092079.550000001</v>
          </cell>
          <cell r="J93">
            <v>8275415.4000000004</v>
          </cell>
        </row>
        <row r="94">
          <cell r="D94" t="str">
            <v>Unrecovered Pipeline Costs-Current</v>
          </cell>
          <cell r="F94">
            <v>28219967.75</v>
          </cell>
          <cell r="H94">
            <v>23442963.550000001</v>
          </cell>
          <cell r="J94">
            <v>8275415.4000000004</v>
          </cell>
        </row>
        <row r="95">
          <cell r="B95" t="str">
            <v>158003</v>
          </cell>
          <cell r="D95" t="str">
            <v>Unrecovered Seasaonal Rates</v>
          </cell>
          <cell r="F95">
            <v>8285759.8700000001</v>
          </cell>
          <cell r="H95">
            <v>0</v>
          </cell>
          <cell r="J95">
            <v>0</v>
          </cell>
        </row>
        <row r="96">
          <cell r="D96" t="str">
            <v>Unrecovered Seasonal Rates</v>
          </cell>
          <cell r="F96">
            <v>8285759.8700000001</v>
          </cell>
          <cell r="H96">
            <v>0</v>
          </cell>
          <cell r="J96">
            <v>0</v>
          </cell>
        </row>
        <row r="97">
          <cell r="D97" t="str">
            <v>Energy Marketing and Risk Mgmt Asset</v>
          </cell>
          <cell r="F97">
            <v>0</v>
          </cell>
          <cell r="H97">
            <v>0</v>
          </cell>
          <cell r="J97">
            <v>0</v>
          </cell>
        </row>
        <row r="98">
          <cell r="B98" t="str">
            <v>157100</v>
          </cell>
          <cell r="D98" t="str">
            <v>Insurance Prepayments</v>
          </cell>
          <cell r="F98">
            <v>-0.01</v>
          </cell>
          <cell r="H98">
            <v>19901.150000000001</v>
          </cell>
          <cell r="J98">
            <v>79604.63</v>
          </cell>
        </row>
        <row r="99">
          <cell r="B99" t="str">
            <v>157400</v>
          </cell>
          <cell r="D99" t="str">
            <v>Prepayments - Other</v>
          </cell>
          <cell r="F99">
            <v>12216.69</v>
          </cell>
          <cell r="H99">
            <v>23016.69</v>
          </cell>
          <cell r="J99">
            <v>1592.78</v>
          </cell>
        </row>
        <row r="100">
          <cell r="B100" t="str">
            <v>157401</v>
          </cell>
          <cell r="D100" t="str">
            <v>Percent of Completion Asset</v>
          </cell>
          <cell r="F100">
            <v>3207.18</v>
          </cell>
          <cell r="H100">
            <v>37143.019999999997</v>
          </cell>
          <cell r="J100">
            <v>0</v>
          </cell>
        </row>
        <row r="101">
          <cell r="B101" t="str">
            <v>157450</v>
          </cell>
          <cell r="D101" t="str">
            <v>Prepaid Taxes</v>
          </cell>
          <cell r="F101">
            <v>0</v>
          </cell>
          <cell r="H101">
            <v>0</v>
          </cell>
          <cell r="J101">
            <v>26880.61</v>
          </cell>
        </row>
        <row r="102">
          <cell r="B102" t="str">
            <v>158000</v>
          </cell>
          <cell r="D102" t="str">
            <v>Misc/Other Current Assets</v>
          </cell>
          <cell r="F102">
            <v>0</v>
          </cell>
          <cell r="H102">
            <v>0</v>
          </cell>
          <cell r="J102">
            <v>11248660.289999999</v>
          </cell>
        </row>
        <row r="103">
          <cell r="D103" t="str">
            <v>Other Current Assets</v>
          </cell>
          <cell r="F103">
            <v>15423.86</v>
          </cell>
          <cell r="H103">
            <v>80060.859999999986</v>
          </cell>
          <cell r="J103">
            <v>11356738.309999999</v>
          </cell>
        </row>
        <row r="104">
          <cell r="D104" t="str">
            <v xml:space="preserve">  Total Current Assets</v>
          </cell>
          <cell r="F104">
            <v>97584052.270000011</v>
          </cell>
          <cell r="H104">
            <v>112251470.08999999</v>
          </cell>
          <cell r="J104">
            <v>121220863.20999999</v>
          </cell>
        </row>
        <row r="105">
          <cell r="B105" t="str">
            <v>111015</v>
          </cell>
          <cell r="D105" t="str">
            <v>Investment AGL Rome Holdings</v>
          </cell>
          <cell r="F105">
            <v>1058447.52</v>
          </cell>
          <cell r="H105">
            <v>1058447.52</v>
          </cell>
          <cell r="J105">
            <v>1058447.52</v>
          </cell>
        </row>
        <row r="106">
          <cell r="D106" t="str">
            <v>Investment &amp; Equity in Assoc</v>
          </cell>
          <cell r="F106">
            <v>1058447.52</v>
          </cell>
          <cell r="H106">
            <v>1058447.52</v>
          </cell>
          <cell r="J106">
            <v>1058447.52</v>
          </cell>
        </row>
        <row r="107">
          <cell r="C107" t="str">
            <v>Property, Plant &amp; Equipment</v>
          </cell>
        </row>
        <row r="108">
          <cell r="B108" t="str">
            <v>100100</v>
          </cell>
          <cell r="D108" t="str">
            <v>Property and Plant in Service</v>
          </cell>
          <cell r="F108">
            <v>2329114617.5599999</v>
          </cell>
          <cell r="H108">
            <v>2314530262.9099998</v>
          </cell>
          <cell r="J108">
            <v>2287211125.8099999</v>
          </cell>
        </row>
        <row r="109">
          <cell r="B109" t="str">
            <v>100140</v>
          </cell>
          <cell r="D109" t="str">
            <v>Plant In Svc-Adds To Leased Pr</v>
          </cell>
          <cell r="F109">
            <v>4991861.84</v>
          </cell>
          <cell r="H109">
            <v>6096086.0700000003</v>
          </cell>
          <cell r="J109">
            <v>6096086.0700000003</v>
          </cell>
        </row>
        <row r="110">
          <cell r="B110" t="str">
            <v>107020</v>
          </cell>
          <cell r="D110" t="str">
            <v>Leased NGV Refuel Appliance</v>
          </cell>
          <cell r="F110">
            <v>8406.43</v>
          </cell>
          <cell r="H110">
            <v>8406.43</v>
          </cell>
          <cell r="J110">
            <v>8406.43</v>
          </cell>
        </row>
        <row r="111">
          <cell r="D111" t="str">
            <v>Regulated Assets</v>
          </cell>
          <cell r="F111">
            <v>2334114885.8299999</v>
          </cell>
          <cell r="H111">
            <v>2320634755.4099998</v>
          </cell>
          <cell r="J111">
            <v>2293315618.3099999</v>
          </cell>
        </row>
        <row r="112">
          <cell r="B112" t="str">
            <v>100120</v>
          </cell>
          <cell r="D112" t="str">
            <v>Construction Work in Progress</v>
          </cell>
          <cell r="F112">
            <v>117183157.04000001</v>
          </cell>
          <cell r="H112">
            <v>105224680.56999999</v>
          </cell>
          <cell r="J112">
            <v>86315384.209999993</v>
          </cell>
        </row>
        <row r="113">
          <cell r="B113" t="str">
            <v>100121</v>
          </cell>
          <cell r="D113" t="str">
            <v>Capitalized Payroll - Utility</v>
          </cell>
          <cell r="F113">
            <v>96899.1</v>
          </cell>
          <cell r="H113">
            <v>0</v>
          </cell>
          <cell r="J113">
            <v>18879.97</v>
          </cell>
        </row>
        <row r="114">
          <cell r="D114" t="str">
            <v>Regulated Capital Projects</v>
          </cell>
          <cell r="F114">
            <v>117280056.14</v>
          </cell>
          <cell r="H114">
            <v>105224680.56999999</v>
          </cell>
          <cell r="J114">
            <v>86334264.179999992</v>
          </cell>
        </row>
        <row r="115">
          <cell r="B115" t="str">
            <v>101000</v>
          </cell>
          <cell r="D115" t="str">
            <v>Contribution for Constr-Res</v>
          </cell>
          <cell r="F115">
            <v>-9614792.1999999993</v>
          </cell>
          <cell r="H115">
            <v>-9607105.8000000007</v>
          </cell>
          <cell r="J115">
            <v>-9334809.9900000002</v>
          </cell>
        </row>
        <row r="116">
          <cell r="B116" t="str">
            <v>101100</v>
          </cell>
          <cell r="D116" t="str">
            <v>Contribution for Constr-Nonres</v>
          </cell>
          <cell r="F116">
            <v>-7609024.9800000004</v>
          </cell>
          <cell r="H116">
            <v>-7274107.6399999997</v>
          </cell>
          <cell r="J116">
            <v>-6647037.3200000003</v>
          </cell>
        </row>
        <row r="117">
          <cell r="B117" t="str">
            <v>101120</v>
          </cell>
          <cell r="D117" t="str">
            <v>Contribution for DOT</v>
          </cell>
          <cell r="F117">
            <v>-1233855</v>
          </cell>
          <cell r="H117">
            <v>-1232373.75</v>
          </cell>
          <cell r="J117">
            <v>-1130924.52</v>
          </cell>
        </row>
        <row r="118">
          <cell r="B118" t="str">
            <v>101130</v>
          </cell>
          <cell r="D118" t="str">
            <v>Contrib for Reloc of Facil</v>
          </cell>
          <cell r="F118">
            <v>-728639.02</v>
          </cell>
          <cell r="H118">
            <v>-593080.81999999995</v>
          </cell>
          <cell r="J118">
            <v>-479195.82</v>
          </cell>
        </row>
        <row r="119">
          <cell r="B119" t="str">
            <v>101200</v>
          </cell>
          <cell r="D119" t="str">
            <v>Contribution for Constr 6</v>
          </cell>
          <cell r="F119">
            <v>-9594978.2699999996</v>
          </cell>
          <cell r="H119">
            <v>-9594978.2699999996</v>
          </cell>
          <cell r="J119">
            <v>-9594526.3100000005</v>
          </cell>
        </row>
        <row r="120">
          <cell r="B120" t="str">
            <v>101300</v>
          </cell>
          <cell r="D120" t="str">
            <v>Contribution for Constr 7</v>
          </cell>
          <cell r="F120">
            <v>-1062460.83</v>
          </cell>
          <cell r="H120">
            <v>-1062460.83</v>
          </cell>
          <cell r="J120">
            <v>-1062460.83</v>
          </cell>
        </row>
        <row r="121">
          <cell r="B121" t="str">
            <v>101400</v>
          </cell>
          <cell r="D121" t="str">
            <v>Contribution for Constr 8</v>
          </cell>
          <cell r="F121">
            <v>-1816921.33</v>
          </cell>
          <cell r="H121">
            <v>-1816921.33</v>
          </cell>
          <cell r="J121">
            <v>-1816921.33</v>
          </cell>
        </row>
        <row r="122">
          <cell r="B122" t="str">
            <v>101500</v>
          </cell>
          <cell r="D122" t="str">
            <v>Contribution for Constr 9</v>
          </cell>
          <cell r="F122">
            <v>-4774840.22</v>
          </cell>
          <cell r="H122">
            <v>-4774840.22</v>
          </cell>
          <cell r="J122">
            <v>-4774840.22</v>
          </cell>
        </row>
        <row r="123">
          <cell r="B123" t="str">
            <v>101600</v>
          </cell>
          <cell r="D123" t="str">
            <v>Contribution for Constr 10</v>
          </cell>
          <cell r="F123">
            <v>-1007749.5</v>
          </cell>
          <cell r="H123">
            <v>-1007749.5</v>
          </cell>
          <cell r="J123">
            <v>-1007749.5</v>
          </cell>
        </row>
        <row r="124">
          <cell r="B124" t="str">
            <v>101900</v>
          </cell>
          <cell r="D124" t="str">
            <v>Contribution For Const</v>
          </cell>
          <cell r="F124">
            <v>-10944145.66</v>
          </cell>
          <cell r="H124">
            <v>-10944145.66</v>
          </cell>
          <cell r="J124">
            <v>-10944145.66</v>
          </cell>
        </row>
        <row r="125">
          <cell r="D125" t="str">
            <v>Contribution in Aid of Const</v>
          </cell>
          <cell r="F125">
            <v>-48387407.00999999</v>
          </cell>
          <cell r="H125">
            <v>-47907763.819999993</v>
          </cell>
          <cell r="J125">
            <v>-46792611.5</v>
          </cell>
        </row>
        <row r="126">
          <cell r="B126" t="str">
            <v>100200</v>
          </cell>
          <cell r="D126" t="str">
            <v>Utility Plant in Service-Gas</v>
          </cell>
          <cell r="F126">
            <v>-805367866.63</v>
          </cell>
          <cell r="H126">
            <v>-791819574.20000005</v>
          </cell>
          <cell r="J126">
            <v>-772235270.45000005</v>
          </cell>
        </row>
        <row r="127">
          <cell r="B127" t="str">
            <v>100210</v>
          </cell>
          <cell r="D127" t="str">
            <v>Transportation Equipment</v>
          </cell>
          <cell r="F127">
            <v>-13947054.84</v>
          </cell>
          <cell r="H127">
            <v>-14587930.529999999</v>
          </cell>
          <cell r="J127">
            <v>-15138988.560000001</v>
          </cell>
        </row>
        <row r="128">
          <cell r="B128" t="str">
            <v>100220</v>
          </cell>
          <cell r="D128" t="str">
            <v>Retirement Work in Progress</v>
          </cell>
          <cell r="F128">
            <v>156139.97</v>
          </cell>
          <cell r="H128">
            <v>-76580.02</v>
          </cell>
          <cell r="J128">
            <v>5063368.8899999997</v>
          </cell>
        </row>
        <row r="129">
          <cell r="B129" t="str">
            <v>100230</v>
          </cell>
          <cell r="D129" t="str">
            <v>Reserve For Dep Leas Prop</v>
          </cell>
          <cell r="F129">
            <v>-4144026.29</v>
          </cell>
          <cell r="H129">
            <v>-5204473.1100000003</v>
          </cell>
          <cell r="J129">
            <v>-5116918.29</v>
          </cell>
        </row>
        <row r="130">
          <cell r="D130" t="str">
            <v>Accumulated Depr - Regulated</v>
          </cell>
          <cell r="F130">
            <v>-823302807.78999996</v>
          </cell>
          <cell r="H130">
            <v>-811688557.86000001</v>
          </cell>
          <cell r="J130">
            <v>-787427808.40999997</v>
          </cell>
        </row>
        <row r="131">
          <cell r="D131" t="str">
            <v xml:space="preserve">  Total Regulated Assets-Net</v>
          </cell>
          <cell r="F131">
            <v>1579704727.1700001</v>
          </cell>
          <cell r="H131">
            <v>1566263114.2999997</v>
          </cell>
          <cell r="J131">
            <v>1545429462.5799999</v>
          </cell>
        </row>
        <row r="132">
          <cell r="B132" t="str">
            <v>115010</v>
          </cell>
          <cell r="D132" t="str">
            <v>Rental Property</v>
          </cell>
          <cell r="F132">
            <v>1507.26</v>
          </cell>
          <cell r="H132">
            <v>0</v>
          </cell>
          <cell r="J132">
            <v>0</v>
          </cell>
        </row>
        <row r="133">
          <cell r="D133" t="str">
            <v>Nonregulated Assets</v>
          </cell>
          <cell r="F133">
            <v>1507.26</v>
          </cell>
          <cell r="H133">
            <v>0</v>
          </cell>
          <cell r="J133">
            <v>0</v>
          </cell>
        </row>
        <row r="134">
          <cell r="D134" t="str">
            <v>Nonregulated Capital Projects</v>
          </cell>
          <cell r="F134">
            <v>0</v>
          </cell>
          <cell r="H134">
            <v>0</v>
          </cell>
          <cell r="J134">
            <v>0</v>
          </cell>
        </row>
        <row r="135">
          <cell r="B135" t="str">
            <v>113200</v>
          </cell>
          <cell r="D135" t="str">
            <v>Accum Depr Nonutility Property</v>
          </cell>
          <cell r="F135">
            <v>-46.47</v>
          </cell>
          <cell r="H135">
            <v>0</v>
          </cell>
          <cell r="J135">
            <v>0</v>
          </cell>
        </row>
        <row r="136">
          <cell r="D136" t="str">
            <v>Accumulated Depr - Nonregulated</v>
          </cell>
          <cell r="F136">
            <v>-46.47</v>
          </cell>
          <cell r="H136">
            <v>0</v>
          </cell>
          <cell r="J136">
            <v>0</v>
          </cell>
        </row>
        <row r="137">
          <cell r="D137" t="str">
            <v xml:space="preserve">  Total Nonregulated Assets-Net</v>
          </cell>
          <cell r="F137">
            <v>1460.79</v>
          </cell>
          <cell r="H137">
            <v>0</v>
          </cell>
          <cell r="J137">
            <v>0</v>
          </cell>
        </row>
        <row r="138">
          <cell r="D138" t="str">
            <v xml:space="preserve">  Total Property Plant &amp; Equipment</v>
          </cell>
          <cell r="F138">
            <v>1579706187.96</v>
          </cell>
          <cell r="H138">
            <v>1566263114.2999997</v>
          </cell>
          <cell r="J138">
            <v>1545429462.5799999</v>
          </cell>
        </row>
        <row r="139">
          <cell r="C139" t="str">
            <v>Deferred Debits and Other Assets</v>
          </cell>
        </row>
        <row r="140">
          <cell r="B140" t="str">
            <v>162300</v>
          </cell>
          <cell r="D140" t="str">
            <v>Unrec Envir Resp Costs</v>
          </cell>
          <cell r="F140">
            <v>121269177.90000001</v>
          </cell>
          <cell r="H140">
            <v>129166737.3</v>
          </cell>
          <cell r="J140">
            <v>171032522</v>
          </cell>
        </row>
        <row r="141">
          <cell r="B141" t="str">
            <v>162382</v>
          </cell>
          <cell r="D141" t="str">
            <v>UERC Unamort 7/93-6/94</v>
          </cell>
          <cell r="F141">
            <v>-7.0000000000000007E-2</v>
          </cell>
          <cell r="H141">
            <v>-7.0000000000000007E-2</v>
          </cell>
          <cell r="J141">
            <v>-7.0000000000000007E-2</v>
          </cell>
        </row>
        <row r="142">
          <cell r="B142" t="str">
            <v>162383</v>
          </cell>
          <cell r="D142" t="str">
            <v>UERC Unamort 7/94-6/95</v>
          </cell>
          <cell r="F142">
            <v>0.01</v>
          </cell>
          <cell r="H142">
            <v>0.01</v>
          </cell>
          <cell r="J142">
            <v>0.01</v>
          </cell>
        </row>
        <row r="143">
          <cell r="B143" t="str">
            <v>162384</v>
          </cell>
          <cell r="D143" t="str">
            <v>UERC Unamort 7/95-6/96</v>
          </cell>
          <cell r="F143">
            <v>-0.1</v>
          </cell>
          <cell r="H143">
            <v>-0.1</v>
          </cell>
          <cell r="J143">
            <v>-0.1</v>
          </cell>
        </row>
        <row r="144">
          <cell r="B144" t="str">
            <v>162385</v>
          </cell>
          <cell r="D144" t="str">
            <v>UERC Unamort 7/96-6/97</v>
          </cell>
          <cell r="F144">
            <v>0.02</v>
          </cell>
          <cell r="H144">
            <v>8125.58</v>
          </cell>
          <cell r="J144">
            <v>24376.7</v>
          </cell>
        </row>
        <row r="145">
          <cell r="B145" t="str">
            <v>162386</v>
          </cell>
          <cell r="D145" t="str">
            <v>UERC Unamort 7/97-6/98</v>
          </cell>
          <cell r="F145">
            <v>3679251.66</v>
          </cell>
          <cell r="H145">
            <v>3732263.43</v>
          </cell>
          <cell r="J145">
            <v>3838286.97</v>
          </cell>
        </row>
        <row r="146">
          <cell r="B146" t="str">
            <v>162387</v>
          </cell>
          <cell r="D146" t="str">
            <v>UERC Unamort 7/98-6/99</v>
          </cell>
          <cell r="F146">
            <v>9047811.1699999999</v>
          </cell>
          <cell r="H146">
            <v>9145583.8699999992</v>
          </cell>
          <cell r="J146">
            <v>9341129.2699999996</v>
          </cell>
        </row>
        <row r="147">
          <cell r="B147" t="str">
            <v>162388</v>
          </cell>
          <cell r="D147" t="str">
            <v>MGP Outsource Expense</v>
          </cell>
          <cell r="F147">
            <v>26891505.27</v>
          </cell>
          <cell r="H147">
            <v>50783919.740000002</v>
          </cell>
          <cell r="J147">
            <v>35675974.609999999</v>
          </cell>
        </row>
        <row r="148">
          <cell r="B148" t="str">
            <v>162389</v>
          </cell>
          <cell r="D148" t="str">
            <v>UERC Unamort. 7/1999 - 6/2000</v>
          </cell>
          <cell r="F148">
            <v>10008029.380000001</v>
          </cell>
          <cell r="H148">
            <v>10104161.83</v>
          </cell>
          <cell r="J148">
            <v>10296426.73</v>
          </cell>
        </row>
        <row r="149">
          <cell r="B149" t="str">
            <v>162390</v>
          </cell>
          <cell r="D149" t="str">
            <v>Recovery from Ratepayers</v>
          </cell>
          <cell r="F149">
            <v>-0.05</v>
          </cell>
          <cell r="H149">
            <v>4030797.28</v>
          </cell>
          <cell r="J149">
            <v>12092391.939999999</v>
          </cell>
        </row>
        <row r="150">
          <cell r="B150" t="str">
            <v>162391</v>
          </cell>
          <cell r="D150" t="str">
            <v>UERC Unamort 7/2000 - 6/2001</v>
          </cell>
          <cell r="F150">
            <v>24037235.559999999</v>
          </cell>
          <cell r="H150">
            <v>-864337.18</v>
          </cell>
          <cell r="J150">
            <v>-431417.56</v>
          </cell>
        </row>
        <row r="151">
          <cell r="B151" t="str">
            <v>162610</v>
          </cell>
          <cell r="D151" t="str">
            <v>Program Management Cleanup Exp</v>
          </cell>
          <cell r="F151">
            <v>2118248.38</v>
          </cell>
          <cell r="H151">
            <v>3067948.74</v>
          </cell>
          <cell r="J151">
            <v>367892.62</v>
          </cell>
        </row>
        <row r="152">
          <cell r="B152" t="str">
            <v>162611</v>
          </cell>
          <cell r="D152" t="str">
            <v>Contractor Expense</v>
          </cell>
          <cell r="F152">
            <v>1929512.16</v>
          </cell>
          <cell r="H152">
            <v>-408091.52</v>
          </cell>
          <cell r="J152">
            <v>339131.61</v>
          </cell>
        </row>
        <row r="153">
          <cell r="B153" t="str">
            <v>162612</v>
          </cell>
          <cell r="D153" t="str">
            <v>Consultant Expense</v>
          </cell>
          <cell r="F153">
            <v>764847.78</v>
          </cell>
          <cell r="H153">
            <v>-361078.17</v>
          </cell>
          <cell r="J153">
            <v>-249638.36</v>
          </cell>
        </row>
        <row r="154">
          <cell r="B154" t="str">
            <v>162613</v>
          </cell>
          <cell r="D154" t="str">
            <v>Legal Environmental/Regulatory</v>
          </cell>
          <cell r="F154">
            <v>57535.74</v>
          </cell>
          <cell r="H154">
            <v>44367.59</v>
          </cell>
          <cell r="J154">
            <v>13098.91</v>
          </cell>
        </row>
        <row r="155">
          <cell r="B155" t="str">
            <v>162614</v>
          </cell>
          <cell r="D155" t="str">
            <v>Legal Litigation Expense</v>
          </cell>
          <cell r="F155">
            <v>770884.32</v>
          </cell>
          <cell r="H155">
            <v>523663.34</v>
          </cell>
          <cell r="J155">
            <v>291192.71000000002</v>
          </cell>
        </row>
        <row r="156">
          <cell r="B156" t="str">
            <v>162615</v>
          </cell>
          <cell r="D156" t="str">
            <v>Legal Expense</v>
          </cell>
          <cell r="F156">
            <v>774625.62</v>
          </cell>
          <cell r="H156">
            <v>598671.46</v>
          </cell>
          <cell r="J156">
            <v>464399.7</v>
          </cell>
        </row>
        <row r="157">
          <cell r="B157" t="str">
            <v>162616</v>
          </cell>
          <cell r="D157" t="str">
            <v>PropertyAcquisition/Settlement</v>
          </cell>
          <cell r="F157">
            <v>552522.93999999994</v>
          </cell>
          <cell r="H157">
            <v>552347.64</v>
          </cell>
          <cell r="J157">
            <v>147565.51</v>
          </cell>
        </row>
        <row r="158">
          <cell r="D158" t="str">
            <v>Unrecovered Envir Response Costs</v>
          </cell>
          <cell r="F158">
            <v>201901187.69</v>
          </cell>
          <cell r="H158">
            <v>210125080.77000004</v>
          </cell>
          <cell r="J158">
            <v>243243333.19999996</v>
          </cell>
        </row>
        <row r="159">
          <cell r="B159" t="str">
            <v>161450</v>
          </cell>
          <cell r="D159" t="str">
            <v>Pipeline Replacement Reg Asset</v>
          </cell>
          <cell r="F159">
            <v>461264190.47000003</v>
          </cell>
          <cell r="H159">
            <v>472780766.70999998</v>
          </cell>
          <cell r="J159">
            <v>506665377.70999998</v>
          </cell>
        </row>
        <row r="160">
          <cell r="D160" t="str">
            <v>Unrecovered Pipeline Replacemnt Costs</v>
          </cell>
          <cell r="F160">
            <v>461264190.47000003</v>
          </cell>
          <cell r="H160">
            <v>472780766.70999998</v>
          </cell>
          <cell r="J160">
            <v>506665377.70999998</v>
          </cell>
        </row>
        <row r="161">
          <cell r="D161" t="str">
            <v>Investment in Joint Ventures</v>
          </cell>
          <cell r="F161">
            <v>0</v>
          </cell>
          <cell r="H161">
            <v>0</v>
          </cell>
          <cell r="J161">
            <v>0</v>
          </cell>
        </row>
        <row r="162">
          <cell r="D162" t="str">
            <v>Unrecovered Integrated Resource Plan</v>
          </cell>
          <cell r="F162">
            <v>0</v>
          </cell>
          <cell r="H162">
            <v>0</v>
          </cell>
          <cell r="J162">
            <v>0</v>
          </cell>
        </row>
        <row r="163">
          <cell r="B163" t="str">
            <v>162800</v>
          </cell>
          <cell r="D163" t="str">
            <v>Unrecovered Postretirement Ben</v>
          </cell>
          <cell r="F163">
            <v>6641412</v>
          </cell>
          <cell r="H163">
            <v>6793611</v>
          </cell>
          <cell r="J163">
            <v>7098009</v>
          </cell>
        </row>
        <row r="164">
          <cell r="D164" t="str">
            <v>Unrecovered Postretirement Benefits</v>
          </cell>
          <cell r="F164">
            <v>6641412</v>
          </cell>
          <cell r="H164">
            <v>6793611</v>
          </cell>
          <cell r="J164">
            <v>7098009</v>
          </cell>
        </row>
        <row r="165">
          <cell r="D165" t="str">
            <v>Intercompany Notes Receivables</v>
          </cell>
          <cell r="F165">
            <v>0</v>
          </cell>
          <cell r="H165">
            <v>0</v>
          </cell>
          <cell r="J165">
            <v>0</v>
          </cell>
        </row>
        <row r="166">
          <cell r="B166" t="str">
            <v>157200</v>
          </cell>
          <cell r="D166" t="str">
            <v>Pension Asset</v>
          </cell>
          <cell r="F166">
            <v>-3072836.56</v>
          </cell>
          <cell r="H166">
            <v>-3083671</v>
          </cell>
          <cell r="J166">
            <v>-3107019.66</v>
          </cell>
        </row>
        <row r="167">
          <cell r="D167" t="str">
            <v>Prepaid Pension Cost</v>
          </cell>
          <cell r="F167">
            <v>-3072836.56</v>
          </cell>
          <cell r="H167">
            <v>-3083671</v>
          </cell>
          <cell r="J167">
            <v>-3107019.66</v>
          </cell>
        </row>
        <row r="168">
          <cell r="D168" t="str">
            <v>Unamortized Cost to Repurchase LTD</v>
          </cell>
          <cell r="F168">
            <v>0</v>
          </cell>
          <cell r="H168">
            <v>0</v>
          </cell>
          <cell r="J168">
            <v>0</v>
          </cell>
        </row>
        <row r="169">
          <cell r="B169" t="str">
            <v>161300</v>
          </cell>
          <cell r="D169" t="str">
            <v>Unamort Debt Discount and Exp</v>
          </cell>
          <cell r="F169">
            <v>2398444.3199999998</v>
          </cell>
          <cell r="H169">
            <v>2459905.2000000002</v>
          </cell>
          <cell r="J169">
            <v>2591141.0699999998</v>
          </cell>
        </row>
        <row r="170">
          <cell r="B170" t="str">
            <v>162000</v>
          </cell>
          <cell r="D170" t="str">
            <v>SONAT, INC.</v>
          </cell>
          <cell r="F170">
            <v>1297.04</v>
          </cell>
          <cell r="H170">
            <v>1297.04</v>
          </cell>
          <cell r="J170">
            <v>1297.04</v>
          </cell>
        </row>
        <row r="171">
          <cell r="B171" t="str">
            <v>162005</v>
          </cell>
          <cell r="D171" t="str">
            <v>York Triathlon</v>
          </cell>
          <cell r="F171">
            <v>-53974.9</v>
          </cell>
          <cell r="H171">
            <v>-53974.9</v>
          </cell>
          <cell r="J171">
            <v>-53974.9</v>
          </cell>
        </row>
        <row r="172">
          <cell r="B172" t="str">
            <v>162010</v>
          </cell>
          <cell r="D172" t="str">
            <v>Doe Grant</v>
          </cell>
          <cell r="F172">
            <v>-92779.99</v>
          </cell>
          <cell r="H172">
            <v>-92779.99</v>
          </cell>
          <cell r="J172">
            <v>-82129.47</v>
          </cell>
        </row>
        <row r="173">
          <cell r="B173" t="str">
            <v>162015</v>
          </cell>
          <cell r="D173" t="str">
            <v>Gri Grant</v>
          </cell>
          <cell r="F173">
            <v>-5342.33</v>
          </cell>
          <cell r="H173">
            <v>9210.23</v>
          </cell>
          <cell r="J173">
            <v>7518.87</v>
          </cell>
        </row>
        <row r="174">
          <cell r="B174" t="str">
            <v>162020</v>
          </cell>
          <cell r="D174" t="str">
            <v>PCB Research</v>
          </cell>
          <cell r="F174">
            <v>-51136</v>
          </cell>
          <cell r="H174">
            <v>-51136</v>
          </cell>
          <cell r="J174">
            <v>-59337.75</v>
          </cell>
        </row>
        <row r="175">
          <cell r="B175" t="str">
            <v>162025</v>
          </cell>
          <cell r="D175" t="str">
            <v>Rate Case Expenses</v>
          </cell>
          <cell r="F175">
            <v>572185.71</v>
          </cell>
          <cell r="H175">
            <v>765414.27</v>
          </cell>
          <cell r="J175">
            <v>1148121.3899999999</v>
          </cell>
        </row>
        <row r="176">
          <cell r="B176" t="str">
            <v>162037</v>
          </cell>
          <cell r="D176" t="str">
            <v>Deferred Severance Expense</v>
          </cell>
          <cell r="F176">
            <v>0</v>
          </cell>
          <cell r="H176">
            <v>0</v>
          </cell>
          <cell r="J176">
            <v>1952566.2</v>
          </cell>
        </row>
        <row r="177">
          <cell r="B177" t="str">
            <v>162038</v>
          </cell>
          <cell r="D177" t="str">
            <v>Deferred Customer Service</v>
          </cell>
          <cell r="F177">
            <v>0</v>
          </cell>
          <cell r="H177">
            <v>0</v>
          </cell>
          <cell r="J177">
            <v>3668403.53</v>
          </cell>
        </row>
        <row r="178">
          <cell r="B178" t="str">
            <v>162039</v>
          </cell>
          <cell r="D178" t="str">
            <v>Deferred Property Sale/Lease</v>
          </cell>
          <cell r="F178">
            <v>0</v>
          </cell>
          <cell r="H178">
            <v>0</v>
          </cell>
          <cell r="J178">
            <v>41181.5</v>
          </cell>
        </row>
        <row r="179">
          <cell r="B179" t="str">
            <v>162044</v>
          </cell>
          <cell r="D179" t="str">
            <v>Energy America - Titan</v>
          </cell>
          <cell r="F179">
            <v>-37552.94</v>
          </cell>
          <cell r="H179">
            <v>-103829.29</v>
          </cell>
          <cell r="J179">
            <v>-121279.55</v>
          </cell>
        </row>
        <row r="180">
          <cell r="B180" t="str">
            <v>162046</v>
          </cell>
          <cell r="D180" t="str">
            <v>Warner Robins AFB Meter Reloca</v>
          </cell>
          <cell r="F180">
            <v>-56428.02</v>
          </cell>
          <cell r="H180">
            <v>-56428.02</v>
          </cell>
          <cell r="J180">
            <v>360073.58</v>
          </cell>
        </row>
        <row r="181">
          <cell r="B181" t="str">
            <v>162048</v>
          </cell>
          <cell r="D181" t="str">
            <v>Property Tax Refund Filings</v>
          </cell>
          <cell r="F181">
            <v>55232.51</v>
          </cell>
          <cell r="H181">
            <v>-4016.04</v>
          </cell>
          <cell r="J181">
            <v>-16050.56</v>
          </cell>
        </row>
        <row r="182">
          <cell r="B182" t="str">
            <v>162065</v>
          </cell>
          <cell r="D182" t="str">
            <v>ERC Match</v>
          </cell>
          <cell r="F182">
            <v>492263.93</v>
          </cell>
          <cell r="H182">
            <v>342627.62</v>
          </cell>
          <cell r="J182">
            <v>198555.42</v>
          </cell>
        </row>
        <row r="183">
          <cell r="B183" t="str">
            <v>162070</v>
          </cell>
          <cell r="D183" t="str">
            <v>Franchise Expense Match</v>
          </cell>
          <cell r="F183">
            <v>166727.93</v>
          </cell>
          <cell r="H183">
            <v>98205.61</v>
          </cell>
          <cell r="J183">
            <v>156808.64000000001</v>
          </cell>
        </row>
        <row r="184">
          <cell r="B184" t="str">
            <v>162075</v>
          </cell>
          <cell r="D184" t="str">
            <v>MARS</v>
          </cell>
          <cell r="F184">
            <v>1781704.05</v>
          </cell>
          <cell r="H184">
            <v>1940889.11</v>
          </cell>
          <cell r="J184">
            <v>1498429.09</v>
          </cell>
        </row>
        <row r="185">
          <cell r="B185" t="str">
            <v>162077</v>
          </cell>
          <cell r="D185" t="str">
            <v>RETAINED STORAGE - MARS</v>
          </cell>
          <cell r="F185">
            <v>-995428.64</v>
          </cell>
          <cell r="H185">
            <v>880238.83</v>
          </cell>
          <cell r="J185">
            <v>3703941.22</v>
          </cell>
        </row>
        <row r="186">
          <cell r="B186" t="str">
            <v>162079</v>
          </cell>
          <cell r="D186" t="str">
            <v>FT Credit-PipelineCapacitRelea</v>
          </cell>
          <cell r="F186">
            <v>-135636.28</v>
          </cell>
          <cell r="H186">
            <v>-126585.68</v>
          </cell>
          <cell r="J186">
            <v>-17701.990000000002</v>
          </cell>
        </row>
        <row r="187">
          <cell r="B187" t="str">
            <v>162080</v>
          </cell>
          <cell r="D187" t="str">
            <v>IBSS</v>
          </cell>
          <cell r="F187">
            <v>11128.62</v>
          </cell>
          <cell r="H187">
            <v>11128.62</v>
          </cell>
          <cell r="J187">
            <v>-2936.95</v>
          </cell>
        </row>
        <row r="188">
          <cell r="B188" t="str">
            <v>162085</v>
          </cell>
          <cell r="D188" t="str">
            <v>Customer Education Recovery</v>
          </cell>
          <cell r="F188">
            <v>-406662.39</v>
          </cell>
          <cell r="H188">
            <v>-394532.84</v>
          </cell>
          <cell r="J188">
            <v>-336807.34</v>
          </cell>
        </row>
        <row r="189">
          <cell r="B189" t="str">
            <v>162093</v>
          </cell>
          <cell r="D189" t="str">
            <v>IBSS DEMAND</v>
          </cell>
          <cell r="F189">
            <v>973536.23</v>
          </cell>
          <cell r="H189">
            <v>442723.69</v>
          </cell>
          <cell r="J189">
            <v>-24998.38</v>
          </cell>
        </row>
        <row r="190">
          <cell r="B190" t="str">
            <v>162095</v>
          </cell>
          <cell r="D190" t="str">
            <v>IBSS-Injection Charge</v>
          </cell>
          <cell r="F190">
            <v>50895.27</v>
          </cell>
          <cell r="H190">
            <v>11666.13</v>
          </cell>
          <cell r="J190">
            <v>-127675.02</v>
          </cell>
        </row>
        <row r="191">
          <cell r="B191" t="str">
            <v>162140</v>
          </cell>
          <cell r="D191" t="str">
            <v>Transportation Clearing</v>
          </cell>
          <cell r="F191">
            <v>13393.64</v>
          </cell>
          <cell r="H191">
            <v>13070.43</v>
          </cell>
          <cell r="J191">
            <v>11952.69</v>
          </cell>
        </row>
        <row r="192">
          <cell r="B192" t="str">
            <v>162175</v>
          </cell>
          <cell r="D192" t="str">
            <v>Stores Capital Clearing</v>
          </cell>
          <cell r="F192">
            <v>435443.28</v>
          </cell>
          <cell r="H192">
            <v>357377.7</v>
          </cell>
          <cell r="J192">
            <v>142036.04</v>
          </cell>
        </row>
        <row r="193">
          <cell r="B193" t="str">
            <v>162176</v>
          </cell>
          <cell r="D193" t="str">
            <v>Engineering Capital Clearing</v>
          </cell>
          <cell r="F193">
            <v>4.08</v>
          </cell>
          <cell r="H193">
            <v>4.08</v>
          </cell>
          <cell r="J193">
            <v>4.08</v>
          </cell>
        </row>
        <row r="194">
          <cell r="B194" t="str">
            <v>162178</v>
          </cell>
          <cell r="D194" t="str">
            <v>Transportation Capital Clearin</v>
          </cell>
          <cell r="F194">
            <v>1068.3</v>
          </cell>
          <cell r="H194">
            <v>0</v>
          </cell>
          <cell r="J194">
            <v>0</v>
          </cell>
        </row>
        <row r="195">
          <cell r="B195" t="str">
            <v>162179</v>
          </cell>
          <cell r="D195" t="str">
            <v>A&amp;G Salaries Capital Clearing</v>
          </cell>
          <cell r="F195">
            <v>17.309999999999999</v>
          </cell>
          <cell r="H195">
            <v>17.309999999999999</v>
          </cell>
          <cell r="J195">
            <v>18.04</v>
          </cell>
        </row>
        <row r="196">
          <cell r="B196" t="str">
            <v>162180</v>
          </cell>
          <cell r="D196" t="str">
            <v>A&amp;G Expenses Capital Clearing</v>
          </cell>
          <cell r="F196">
            <v>1349.07</v>
          </cell>
          <cell r="H196">
            <v>3.39</v>
          </cell>
          <cell r="J196">
            <v>3.52</v>
          </cell>
        </row>
        <row r="197">
          <cell r="B197" t="str">
            <v>162185</v>
          </cell>
          <cell r="D197" t="str">
            <v>A&amp;G Salary Capitalized-Pension</v>
          </cell>
          <cell r="F197">
            <v>39.68</v>
          </cell>
          <cell r="H197">
            <v>39.68</v>
          </cell>
          <cell r="J197">
            <v>39.68</v>
          </cell>
        </row>
        <row r="198">
          <cell r="B198" t="str">
            <v>162186</v>
          </cell>
          <cell r="D198" t="str">
            <v>A&amp;G Salary Capitalized-Benefit</v>
          </cell>
          <cell r="F198">
            <v>71.48</v>
          </cell>
          <cell r="H198">
            <v>71.48</v>
          </cell>
          <cell r="J198">
            <v>71.599999999999994</v>
          </cell>
        </row>
        <row r="199">
          <cell r="B199" t="str">
            <v>162187</v>
          </cell>
          <cell r="D199" t="str">
            <v>A&amp;GSalaryCap-Post Retirement</v>
          </cell>
          <cell r="F199">
            <v>59.47</v>
          </cell>
          <cell r="H199">
            <v>59.47</v>
          </cell>
          <cell r="J199">
            <v>59.57</v>
          </cell>
        </row>
        <row r="200">
          <cell r="B200" t="str">
            <v>162188</v>
          </cell>
          <cell r="D200" t="str">
            <v>A&amp;G Salary Cap-Payroll Taxes</v>
          </cell>
          <cell r="F200">
            <v>1.3</v>
          </cell>
          <cell r="H200">
            <v>1.3</v>
          </cell>
          <cell r="J200">
            <v>1.42</v>
          </cell>
        </row>
        <row r="201">
          <cell r="B201" t="str">
            <v>162200</v>
          </cell>
          <cell r="D201" t="str">
            <v>Other Work in Progress-Misc</v>
          </cell>
          <cell r="F201">
            <v>250044.79</v>
          </cell>
          <cell r="H201">
            <v>250044.79</v>
          </cell>
          <cell r="J201">
            <v>230000</v>
          </cell>
        </row>
        <row r="202">
          <cell r="B202" t="str">
            <v>162250</v>
          </cell>
          <cell r="D202" t="str">
            <v>Defer Earn Review FY2002</v>
          </cell>
          <cell r="F202">
            <v>811779</v>
          </cell>
          <cell r="H202">
            <v>748703.16</v>
          </cell>
          <cell r="J202">
            <v>451992.23</v>
          </cell>
        </row>
        <row r="203">
          <cell r="B203" t="str">
            <v>162450</v>
          </cell>
          <cell r="D203" t="str">
            <v>ATPI Capitalized Clearing</v>
          </cell>
          <cell r="F203">
            <v>0</v>
          </cell>
          <cell r="H203">
            <v>65133.47</v>
          </cell>
          <cell r="J203">
            <v>0</v>
          </cell>
        </row>
        <row r="204">
          <cell r="B204" t="str">
            <v>162720</v>
          </cell>
          <cell r="D204" t="str">
            <v>Unrecovered Worker's Compensat</v>
          </cell>
          <cell r="F204">
            <v>1350923.8</v>
          </cell>
          <cell r="H204">
            <v>1339299.2</v>
          </cell>
          <cell r="J204">
            <v>1833956.29</v>
          </cell>
        </row>
        <row r="205">
          <cell r="B205" t="str">
            <v>162810</v>
          </cell>
          <cell r="D205" t="str">
            <v>Y2K Expenses</v>
          </cell>
          <cell r="F205">
            <v>983169.08</v>
          </cell>
          <cell r="H205">
            <v>1310767.46</v>
          </cell>
          <cell r="J205">
            <v>1965964.22</v>
          </cell>
        </row>
        <row r="206">
          <cell r="B206" t="str">
            <v>162999</v>
          </cell>
          <cell r="D206" t="str">
            <v>Other Deferred Debits</v>
          </cell>
          <cell r="F206">
            <v>1834941.49</v>
          </cell>
          <cell r="H206">
            <v>883282.76</v>
          </cell>
          <cell r="J206">
            <v>842891.91</v>
          </cell>
        </row>
        <row r="207">
          <cell r="D207" t="str">
            <v>Other Assets</v>
          </cell>
          <cell r="F207">
            <v>10350779.889999999</v>
          </cell>
          <cell r="H207">
            <v>11047899.269999998</v>
          </cell>
          <cell r="J207">
            <v>19964136.929999996</v>
          </cell>
        </row>
        <row r="208">
          <cell r="D208" t="str">
            <v xml:space="preserve">  Total Deferred Debits and Other Assets</v>
          </cell>
          <cell r="F208">
            <v>677084733.49000001</v>
          </cell>
          <cell r="H208">
            <v>697663686.75</v>
          </cell>
          <cell r="J208">
            <v>773863837.17999995</v>
          </cell>
        </row>
        <row r="209">
          <cell r="D209" t="str">
            <v xml:space="preserve">  Total Assets</v>
          </cell>
          <cell r="F209">
            <v>2355433421.2399998</v>
          </cell>
          <cell r="H209">
            <v>2377236718.6599998</v>
          </cell>
          <cell r="J209">
            <v>2441572610.4899998</v>
          </cell>
        </row>
        <row r="211">
          <cell r="C211" t="str">
            <v>Liabilities and Capitalization</v>
          </cell>
        </row>
        <row r="212">
          <cell r="C212" t="str">
            <v>Current Liabilities</v>
          </cell>
        </row>
        <row r="213">
          <cell r="B213" t="str">
            <v>225100</v>
          </cell>
          <cell r="D213" t="str">
            <v>General Accounts Payable</v>
          </cell>
          <cell r="F213">
            <v>-338695.41</v>
          </cell>
          <cell r="H213">
            <v>-643116.28</v>
          </cell>
          <cell r="J213">
            <v>-606462.84</v>
          </cell>
        </row>
        <row r="214">
          <cell r="B214" t="str">
            <v>225101</v>
          </cell>
          <cell r="D214" t="str">
            <v>A/P Misc Estimated Liability</v>
          </cell>
          <cell r="F214">
            <v>411.73</v>
          </cell>
          <cell r="H214">
            <v>411.73</v>
          </cell>
          <cell r="J214">
            <v>411.73</v>
          </cell>
        </row>
        <row r="215">
          <cell r="B215" t="str">
            <v>225105</v>
          </cell>
          <cell r="D215" t="str">
            <v>AP - Inventory</v>
          </cell>
          <cell r="F215">
            <v>389242.07</v>
          </cell>
          <cell r="H215">
            <v>1027872.65</v>
          </cell>
          <cell r="J215">
            <v>473762.37</v>
          </cell>
        </row>
        <row r="216">
          <cell r="B216" t="str">
            <v>225115</v>
          </cell>
          <cell r="D216" t="str">
            <v>O &amp; M Receipt Accrual</v>
          </cell>
          <cell r="F216">
            <v>0</v>
          </cell>
          <cell r="H216">
            <v>144787.03</v>
          </cell>
          <cell r="J216">
            <v>0</v>
          </cell>
        </row>
        <row r="217">
          <cell r="B217" t="str">
            <v>225120</v>
          </cell>
          <cell r="D217" t="str">
            <v>Accounts Payable - Accrued</v>
          </cell>
          <cell r="F217">
            <v>-5168317.16</v>
          </cell>
          <cell r="H217">
            <v>-10932815.09</v>
          </cell>
          <cell r="J217">
            <v>-6560335.1799999997</v>
          </cell>
        </row>
        <row r="218">
          <cell r="B218" t="str">
            <v>225125</v>
          </cell>
          <cell r="D218" t="str">
            <v>Inventory Accrual - Conversion</v>
          </cell>
          <cell r="F218">
            <v>1.53</v>
          </cell>
          <cell r="H218">
            <v>-586156.47</v>
          </cell>
          <cell r="J218">
            <v>-1485930.7</v>
          </cell>
        </row>
        <row r="219">
          <cell r="B219" t="str">
            <v>225150</v>
          </cell>
          <cell r="D219" t="str">
            <v>A/P Returned Checks</v>
          </cell>
          <cell r="F219">
            <v>2737.43</v>
          </cell>
          <cell r="H219">
            <v>-2964.6</v>
          </cell>
          <cell r="J219">
            <v>1038.02</v>
          </cell>
        </row>
        <row r="220">
          <cell r="B220" t="str">
            <v>225155</v>
          </cell>
          <cell r="D220" t="str">
            <v>BCS Unpostables</v>
          </cell>
          <cell r="F220">
            <v>86.41</v>
          </cell>
          <cell r="H220">
            <v>86.41</v>
          </cell>
          <cell r="J220">
            <v>86.41</v>
          </cell>
        </row>
        <row r="221">
          <cell r="B221" t="str">
            <v>225170</v>
          </cell>
          <cell r="D221" t="str">
            <v>Flash Pay Errors</v>
          </cell>
          <cell r="F221">
            <v>-2010.75</v>
          </cell>
          <cell r="H221">
            <v>-2010.75</v>
          </cell>
          <cell r="J221">
            <v>-2010.75</v>
          </cell>
        </row>
        <row r="222">
          <cell r="B222" t="str">
            <v>225500</v>
          </cell>
          <cell r="D222" t="str">
            <v>Payroll Deductions</v>
          </cell>
          <cell r="F222">
            <v>-21639.81</v>
          </cell>
          <cell r="H222">
            <v>-37225.800000000003</v>
          </cell>
          <cell r="J222">
            <v>-18014.2</v>
          </cell>
        </row>
        <row r="223">
          <cell r="B223" t="str">
            <v>225501</v>
          </cell>
          <cell r="D223" t="str">
            <v>U S Savings Bonds Payable</v>
          </cell>
          <cell r="F223">
            <v>-3384.05</v>
          </cell>
          <cell r="H223">
            <v>-5475.3</v>
          </cell>
          <cell r="J223">
            <v>-5578.35</v>
          </cell>
        </row>
        <row r="224">
          <cell r="B224" t="str">
            <v>225502</v>
          </cell>
          <cell r="D224" t="str">
            <v>Mutual Savings Credit Union</v>
          </cell>
          <cell r="F224">
            <v>281.29000000000002</v>
          </cell>
          <cell r="H224">
            <v>281.29000000000002</v>
          </cell>
          <cell r="J224">
            <v>281.29000000000002</v>
          </cell>
        </row>
        <row r="225">
          <cell r="B225" t="str">
            <v>225507</v>
          </cell>
          <cell r="D225" t="str">
            <v>One Pledge Club Atlanta</v>
          </cell>
          <cell r="F225">
            <v>-22715.72</v>
          </cell>
          <cell r="H225">
            <v>-20381.8</v>
          </cell>
          <cell r="J225">
            <v>-4465.1000000000004</v>
          </cell>
        </row>
        <row r="226">
          <cell r="B226" t="str">
            <v>225508</v>
          </cell>
          <cell r="D226" t="str">
            <v>Flame Club Payable</v>
          </cell>
          <cell r="F226">
            <v>6</v>
          </cell>
          <cell r="H226">
            <v>-318</v>
          </cell>
          <cell r="J226">
            <v>-366</v>
          </cell>
        </row>
        <row r="227">
          <cell r="B227" t="str">
            <v>225512</v>
          </cell>
          <cell r="D227" t="str">
            <v>Employee Stock Purchase Plan</v>
          </cell>
          <cell r="F227">
            <v>-6500</v>
          </cell>
          <cell r="H227">
            <v>-6530</v>
          </cell>
          <cell r="J227">
            <v>-469.7</v>
          </cell>
        </row>
        <row r="228">
          <cell r="B228" t="str">
            <v>225513</v>
          </cell>
          <cell r="D228" t="str">
            <v>Union Dues</v>
          </cell>
          <cell r="F228">
            <v>-5108</v>
          </cell>
          <cell r="H228">
            <v>0</v>
          </cell>
          <cell r="J228">
            <v>469.7</v>
          </cell>
        </row>
        <row r="229">
          <cell r="B229" t="str">
            <v>225514</v>
          </cell>
          <cell r="D229" t="str">
            <v>Flame Club/Savannah Payable</v>
          </cell>
          <cell r="F229">
            <v>0</v>
          </cell>
          <cell r="H229">
            <v>-119</v>
          </cell>
          <cell r="J229">
            <v>-119</v>
          </cell>
        </row>
        <row r="230">
          <cell r="B230" t="str">
            <v>225521</v>
          </cell>
          <cell r="D230" t="str">
            <v>P.A.C Payable</v>
          </cell>
          <cell r="F230">
            <v>0</v>
          </cell>
          <cell r="H230">
            <v>-310.69</v>
          </cell>
          <cell r="J230">
            <v>-322.69</v>
          </cell>
        </row>
        <row r="231">
          <cell r="B231" t="str">
            <v>225522</v>
          </cell>
          <cell r="D231" t="str">
            <v>H.E.A.T Payments</v>
          </cell>
          <cell r="F231">
            <v>165</v>
          </cell>
          <cell r="H231">
            <v>156</v>
          </cell>
          <cell r="J231">
            <v>146</v>
          </cell>
        </row>
        <row r="232">
          <cell r="B232" t="str">
            <v>225526</v>
          </cell>
          <cell r="D232" t="str">
            <v>Employee Court Orders</v>
          </cell>
          <cell r="F232">
            <v>2913.19</v>
          </cell>
          <cell r="H232">
            <v>-15553.63</v>
          </cell>
          <cell r="J232">
            <v>-12599.78</v>
          </cell>
        </row>
        <row r="233">
          <cell r="B233" t="str">
            <v>225536</v>
          </cell>
          <cell r="D233" t="str">
            <v>Flx Ben Health Reim Payable</v>
          </cell>
          <cell r="F233">
            <v>-4658.93</v>
          </cell>
          <cell r="H233">
            <v>-4658.93</v>
          </cell>
          <cell r="J233">
            <v>-17245.48</v>
          </cell>
        </row>
        <row r="234">
          <cell r="B234" t="str">
            <v>225537</v>
          </cell>
          <cell r="D234" t="str">
            <v>Flx Ben Dep Daycare Payable</v>
          </cell>
          <cell r="F234">
            <v>1480.68</v>
          </cell>
          <cell r="H234">
            <v>1480.68</v>
          </cell>
          <cell r="J234">
            <v>227.68</v>
          </cell>
        </row>
        <row r="235">
          <cell r="B235" t="str">
            <v>225546</v>
          </cell>
          <cell r="D235" t="str">
            <v>Health Care Reim Payable 2000</v>
          </cell>
          <cell r="F235">
            <v>-21116.42</v>
          </cell>
          <cell r="H235">
            <v>-23642.71</v>
          </cell>
          <cell r="J235">
            <v>-9066.36</v>
          </cell>
        </row>
        <row r="236">
          <cell r="B236" t="str">
            <v>225547</v>
          </cell>
          <cell r="D236" t="str">
            <v>Dep Care Reim Payable</v>
          </cell>
          <cell r="F236">
            <v>-8957.0300000000007</v>
          </cell>
          <cell r="H236">
            <v>-11939.6</v>
          </cell>
          <cell r="J236">
            <v>-5589.87</v>
          </cell>
        </row>
        <row r="237">
          <cell r="D237" t="str">
            <v>Accounts Payable</v>
          </cell>
          <cell r="F237">
            <v>-5205777.9499999993</v>
          </cell>
          <cell r="H237">
            <v>-11118142.860000003</v>
          </cell>
          <cell r="J237">
            <v>-8252152.8000000017</v>
          </cell>
        </row>
        <row r="238">
          <cell r="D238" t="str">
            <v>Short-Term Debt</v>
          </cell>
          <cell r="F238">
            <v>0</v>
          </cell>
          <cell r="H238">
            <v>0</v>
          </cell>
          <cell r="J238">
            <v>0</v>
          </cell>
        </row>
        <row r="239">
          <cell r="B239" t="str">
            <v>230070</v>
          </cell>
          <cell r="D239" t="str">
            <v>Accounts Payable - Assoc Comp</v>
          </cell>
          <cell r="F239">
            <v>0</v>
          </cell>
          <cell r="H239">
            <v>0</v>
          </cell>
          <cell r="J239">
            <v>0</v>
          </cell>
        </row>
        <row r="240">
          <cell r="B240" t="str">
            <v>230990</v>
          </cell>
          <cell r="D240" t="str">
            <v>Intercompany Trsfers - Credit</v>
          </cell>
          <cell r="F240">
            <v>-11074024.42</v>
          </cell>
          <cell r="H240">
            <v>-45930027.590000004</v>
          </cell>
          <cell r="J240">
            <v>-77758689.189999998</v>
          </cell>
        </row>
        <row r="241">
          <cell r="D241" t="str">
            <v>Intercompany Payables</v>
          </cell>
          <cell r="F241">
            <v>-11074024.42</v>
          </cell>
          <cell r="H241">
            <v>-45930027.590000004</v>
          </cell>
          <cell r="J241">
            <v>-77758689.189999998</v>
          </cell>
        </row>
        <row r="242">
          <cell r="B242" t="str">
            <v>235200</v>
          </cell>
          <cell r="D242" t="str">
            <v>Customer Deposits-Manual</v>
          </cell>
          <cell r="F242">
            <v>-3615000</v>
          </cell>
          <cell r="H242">
            <v>-376000</v>
          </cell>
          <cell r="J242">
            <v>-185000</v>
          </cell>
        </row>
        <row r="243">
          <cell r="B243" t="str">
            <v>236200</v>
          </cell>
          <cell r="D243" t="str">
            <v>Customer Deposits-Metro Region</v>
          </cell>
          <cell r="F243">
            <v>105</v>
          </cell>
          <cell r="H243">
            <v>0</v>
          </cell>
          <cell r="J243">
            <v>68830.64</v>
          </cell>
        </row>
        <row r="244">
          <cell r="B244" t="str">
            <v>236300</v>
          </cell>
          <cell r="D244" t="str">
            <v>Customer Deposits GA Region 1</v>
          </cell>
          <cell r="F244">
            <v>0</v>
          </cell>
          <cell r="H244">
            <v>0</v>
          </cell>
          <cell r="J244">
            <v>-5117.3999999999996</v>
          </cell>
        </row>
        <row r="245">
          <cell r="B245" t="str">
            <v>236400</v>
          </cell>
          <cell r="D245" t="str">
            <v>Customer Deposits GA Region 2</v>
          </cell>
          <cell r="F245">
            <v>0</v>
          </cell>
          <cell r="H245">
            <v>0</v>
          </cell>
          <cell r="J245">
            <v>-107014.84</v>
          </cell>
        </row>
        <row r="246">
          <cell r="B246" t="str">
            <v>236500</v>
          </cell>
          <cell r="D246" t="str">
            <v>Customer Deposits GA Region 3</v>
          </cell>
          <cell r="F246">
            <v>0</v>
          </cell>
          <cell r="H246">
            <v>0</v>
          </cell>
          <cell r="J246">
            <v>-19884.46</v>
          </cell>
        </row>
        <row r="247">
          <cell r="B247" t="str">
            <v>236600</v>
          </cell>
          <cell r="D247" t="str">
            <v>Customer Deposits GA Region 4</v>
          </cell>
          <cell r="F247">
            <v>0</v>
          </cell>
          <cell r="H247">
            <v>0</v>
          </cell>
          <cell r="J247">
            <v>-11643.5</v>
          </cell>
        </row>
        <row r="248">
          <cell r="D248" t="str">
            <v>Customer Deposits</v>
          </cell>
          <cell r="F248">
            <v>-3614895</v>
          </cell>
          <cell r="H248">
            <v>-376000</v>
          </cell>
          <cell r="J248">
            <v>-259829.55999999997</v>
          </cell>
        </row>
        <row r="249">
          <cell r="B249" t="str">
            <v>239300</v>
          </cell>
          <cell r="D249" t="str">
            <v>Medium Term Notes</v>
          </cell>
          <cell r="F249">
            <v>-17584185.719999999</v>
          </cell>
          <cell r="H249">
            <v>-8845853.2200000007</v>
          </cell>
          <cell r="J249">
            <v>-9768353.2599999998</v>
          </cell>
        </row>
        <row r="250">
          <cell r="B250" t="str">
            <v>240010</v>
          </cell>
          <cell r="D250" t="str">
            <v>Interest Acc N/P-Bk of America</v>
          </cell>
          <cell r="F250">
            <v>11234.43</v>
          </cell>
          <cell r="H250">
            <v>11234.43</v>
          </cell>
          <cell r="J250">
            <v>0</v>
          </cell>
        </row>
        <row r="251">
          <cell r="B251" t="str">
            <v>241990</v>
          </cell>
          <cell r="D251" t="str">
            <v>Interest Acc-Customer Deposits</v>
          </cell>
          <cell r="F251">
            <v>-65853.960000000006</v>
          </cell>
          <cell r="H251">
            <v>-59273.97</v>
          </cell>
          <cell r="J251">
            <v>-46530.14</v>
          </cell>
        </row>
        <row r="252">
          <cell r="B252" t="str">
            <v>242200</v>
          </cell>
          <cell r="D252" t="str">
            <v>Interest Accrued-ERC Recovery</v>
          </cell>
          <cell r="F252">
            <v>-68054.899999999994</v>
          </cell>
          <cell r="H252">
            <v>-85693.14</v>
          </cell>
          <cell r="J252">
            <v>-112182.73</v>
          </cell>
        </row>
        <row r="253">
          <cell r="D253" t="str">
            <v>Interest</v>
          </cell>
          <cell r="F253">
            <v>-17706860.149999999</v>
          </cell>
          <cell r="H253">
            <v>-8979585.9000000022</v>
          </cell>
          <cell r="J253">
            <v>-9927066.1300000008</v>
          </cell>
        </row>
        <row r="254">
          <cell r="B254" t="str">
            <v>225200</v>
          </cell>
          <cell r="D254" t="str">
            <v>Payroll Payable</v>
          </cell>
          <cell r="F254">
            <v>-908888.97</v>
          </cell>
          <cell r="H254">
            <v>-1079667.1599999999</v>
          </cell>
          <cell r="J254">
            <v>-1373287.33</v>
          </cell>
        </row>
        <row r="255">
          <cell r="B255" t="str">
            <v>225210</v>
          </cell>
          <cell r="D255" t="str">
            <v>Accrued Severance Pay</v>
          </cell>
          <cell r="F255">
            <v>0</v>
          </cell>
          <cell r="H255">
            <v>0</v>
          </cell>
          <cell r="J255">
            <v>53881.68</v>
          </cell>
        </row>
        <row r="256">
          <cell r="B256" t="str">
            <v>238100</v>
          </cell>
          <cell r="D256" t="str">
            <v>Taxes Accrued-Federal Income</v>
          </cell>
          <cell r="F256">
            <v>-32990214.140000001</v>
          </cell>
          <cell r="H256">
            <v>-27853580.390000001</v>
          </cell>
          <cell r="J256">
            <v>-22441565.5</v>
          </cell>
        </row>
        <row r="257">
          <cell r="B257" t="str">
            <v>238101</v>
          </cell>
          <cell r="D257" t="str">
            <v>Taxes Accrued Other-FUI</v>
          </cell>
          <cell r="F257">
            <v>-102743.27</v>
          </cell>
          <cell r="H257">
            <v>-103076.38</v>
          </cell>
          <cell r="J257">
            <v>-116996.46</v>
          </cell>
        </row>
        <row r="258">
          <cell r="B258" t="str">
            <v>238102</v>
          </cell>
          <cell r="D258" t="str">
            <v>Taxes Accrued Other-FICA</v>
          </cell>
          <cell r="F258">
            <v>-64813.32</v>
          </cell>
          <cell r="H258">
            <v>-151550.15</v>
          </cell>
          <cell r="J258">
            <v>-164532.81</v>
          </cell>
        </row>
        <row r="259">
          <cell r="B259" t="str">
            <v>238103</v>
          </cell>
          <cell r="D259" t="str">
            <v>Tax Accr Othr-Real&amp;Pers. Prop.</v>
          </cell>
          <cell r="F259">
            <v>-12213261.640000001</v>
          </cell>
          <cell r="H259">
            <v>-9323471.1099999994</v>
          </cell>
          <cell r="J259">
            <v>-7497363.0599999996</v>
          </cell>
        </row>
        <row r="260">
          <cell r="B260" t="str">
            <v>238104</v>
          </cell>
          <cell r="D260" t="str">
            <v>Tax Accr Other-W.VA.Prop.</v>
          </cell>
          <cell r="F260">
            <v>40317.040000000001</v>
          </cell>
          <cell r="H260">
            <v>40317.040000000001</v>
          </cell>
          <cell r="J260">
            <v>25179.03</v>
          </cell>
        </row>
        <row r="261">
          <cell r="B261" t="str">
            <v>238105</v>
          </cell>
          <cell r="D261" t="str">
            <v>Tax Accr Othr-SUI</v>
          </cell>
          <cell r="F261">
            <v>-247.82</v>
          </cell>
          <cell r="H261">
            <v>-258.56</v>
          </cell>
          <cell r="J261">
            <v>-258.56</v>
          </cell>
        </row>
        <row r="262">
          <cell r="B262" t="str">
            <v>238200</v>
          </cell>
          <cell r="D262" t="str">
            <v>Taxes Accrued-State Income</v>
          </cell>
          <cell r="F262">
            <v>162342.06</v>
          </cell>
          <cell r="H262">
            <v>7901578</v>
          </cell>
          <cell r="J262">
            <v>-2610391.7599999998</v>
          </cell>
        </row>
        <row r="263">
          <cell r="D263" t="str">
            <v>Other Accrued Liabilities</v>
          </cell>
          <cell r="F263">
            <v>-46077510.060000002</v>
          </cell>
          <cell r="H263">
            <v>-30569708.710000001</v>
          </cell>
          <cell r="J263">
            <v>-34125334.769999996</v>
          </cell>
        </row>
        <row r="264">
          <cell r="D264" t="str">
            <v>Redemption Requir - Preferred Stock</v>
          </cell>
          <cell r="F264">
            <v>0</v>
          </cell>
          <cell r="H264">
            <v>0</v>
          </cell>
          <cell r="J264">
            <v>0</v>
          </cell>
        </row>
        <row r="265">
          <cell r="D265" t="str">
            <v>Deferred Purchase Gas Adj Credit</v>
          </cell>
          <cell r="F265">
            <v>0</v>
          </cell>
          <cell r="H265">
            <v>0</v>
          </cell>
          <cell r="J265">
            <v>0</v>
          </cell>
        </row>
        <row r="266">
          <cell r="B266" t="str">
            <v>220000</v>
          </cell>
          <cell r="D266" t="str">
            <v>Med Term Notes Due w/in 1 Year</v>
          </cell>
          <cell r="F266">
            <v>-48000000</v>
          </cell>
          <cell r="H266">
            <v>-48000000</v>
          </cell>
          <cell r="J266">
            <v>-93000000</v>
          </cell>
        </row>
        <row r="267">
          <cell r="D267" t="str">
            <v>Current Portion of Long Term Debt</v>
          </cell>
          <cell r="F267">
            <v>-48000000</v>
          </cell>
          <cell r="H267">
            <v>-48000000</v>
          </cell>
          <cell r="J267">
            <v>-93000000</v>
          </cell>
        </row>
        <row r="268">
          <cell r="B268" t="str">
            <v>251113</v>
          </cell>
          <cell r="D268" t="str">
            <v>MGP Current Liability</v>
          </cell>
          <cell r="F268">
            <v>-21160760</v>
          </cell>
          <cell r="H268">
            <v>-46160760</v>
          </cell>
          <cell r="J268">
            <v>0</v>
          </cell>
        </row>
        <row r="269">
          <cell r="D269" t="str">
            <v>Accrued Eviron Response-Current</v>
          </cell>
          <cell r="F269">
            <v>-21160760</v>
          </cell>
          <cell r="H269">
            <v>-46160760</v>
          </cell>
          <cell r="J269">
            <v>0</v>
          </cell>
        </row>
        <row r="270">
          <cell r="B270" t="str">
            <v>251107</v>
          </cell>
          <cell r="D270" t="str">
            <v>Pipeline Rep Prog Curr liab</v>
          </cell>
          <cell r="F270">
            <v>-65473001</v>
          </cell>
          <cell r="H270">
            <v>-61536677</v>
          </cell>
          <cell r="J270">
            <v>0</v>
          </cell>
        </row>
        <row r="271">
          <cell r="D271" t="str">
            <v>Accrued Pipeline Replacement-Current</v>
          </cell>
          <cell r="F271">
            <v>-65473001</v>
          </cell>
          <cell r="H271">
            <v>-61536677</v>
          </cell>
          <cell r="J271">
            <v>0</v>
          </cell>
        </row>
        <row r="272">
          <cell r="B272" t="str">
            <v>252997</v>
          </cell>
          <cell r="D272" t="str">
            <v>Deferred Revs-SeasonalRateDsgn</v>
          </cell>
          <cell r="F272">
            <v>0</v>
          </cell>
          <cell r="H272">
            <v>-9720081.3800000008</v>
          </cell>
          <cell r="J272">
            <v>0</v>
          </cell>
        </row>
        <row r="273">
          <cell r="D273" t="str">
            <v>Deferred Seasonal Rates</v>
          </cell>
          <cell r="F273">
            <v>0</v>
          </cell>
          <cell r="H273">
            <v>-9720081.3800000008</v>
          </cell>
          <cell r="J273">
            <v>0</v>
          </cell>
        </row>
        <row r="274">
          <cell r="D274" t="str">
            <v>Energy Marketing and Risk Mgmt Liab</v>
          </cell>
          <cell r="F274">
            <v>0</v>
          </cell>
          <cell r="H274">
            <v>0</v>
          </cell>
          <cell r="J274">
            <v>0</v>
          </cell>
        </row>
        <row r="275">
          <cell r="B275" t="str">
            <v>225151</v>
          </cell>
          <cell r="D275" t="str">
            <v>Unclaimed Cust Credits &amp; Chcks</v>
          </cell>
          <cell r="F275">
            <v>-2105742.2400000002</v>
          </cell>
          <cell r="H275">
            <v>-2142495.9300000002</v>
          </cell>
          <cell r="J275">
            <v>-2053208.91</v>
          </cell>
        </row>
        <row r="276">
          <cell r="B276" t="str">
            <v>242010</v>
          </cell>
          <cell r="D276" t="str">
            <v>Education Tax 1</v>
          </cell>
          <cell r="F276">
            <v>-29.55</v>
          </cell>
          <cell r="H276">
            <v>-29.55</v>
          </cell>
          <cell r="J276">
            <v>-30.33</v>
          </cell>
        </row>
        <row r="277">
          <cell r="B277" t="str">
            <v>242050</v>
          </cell>
          <cell r="D277" t="str">
            <v>Education Tax 5</v>
          </cell>
          <cell r="F277">
            <v>-4.76</v>
          </cell>
          <cell r="H277">
            <v>-4.76</v>
          </cell>
          <cell r="J277">
            <v>-4.76</v>
          </cell>
        </row>
        <row r="278">
          <cell r="B278" t="str">
            <v>242100</v>
          </cell>
          <cell r="D278" t="str">
            <v>Homestead Tax</v>
          </cell>
          <cell r="F278">
            <v>-100.55</v>
          </cell>
          <cell r="H278">
            <v>-100.55</v>
          </cell>
          <cell r="J278">
            <v>-100.55</v>
          </cell>
        </row>
        <row r="279">
          <cell r="B279" t="str">
            <v>244000</v>
          </cell>
          <cell r="D279" t="str">
            <v>Special Option Tax</v>
          </cell>
          <cell r="F279">
            <v>-24184.49</v>
          </cell>
          <cell r="H279">
            <v>-13078.23</v>
          </cell>
          <cell r="J279">
            <v>-29473.200000000001</v>
          </cell>
        </row>
        <row r="280">
          <cell r="B280" t="str">
            <v>244010</v>
          </cell>
          <cell r="D280" t="str">
            <v>Special Option Tax 1</v>
          </cell>
          <cell r="F280">
            <v>1630.46</v>
          </cell>
          <cell r="H280">
            <v>1630.46</v>
          </cell>
          <cell r="J280">
            <v>1629.97</v>
          </cell>
        </row>
        <row r="281">
          <cell r="B281" t="str">
            <v>245010</v>
          </cell>
          <cell r="D281" t="str">
            <v>Local Option Tax 1</v>
          </cell>
          <cell r="F281">
            <v>38669.61</v>
          </cell>
          <cell r="H281">
            <v>33755.26</v>
          </cell>
          <cell r="J281">
            <v>13178.96</v>
          </cell>
        </row>
        <row r="282">
          <cell r="B282" t="str">
            <v>245040</v>
          </cell>
          <cell r="D282" t="str">
            <v>Local Option Tax 4</v>
          </cell>
          <cell r="F282">
            <v>-0.12</v>
          </cell>
          <cell r="H282">
            <v>-0.12</v>
          </cell>
          <cell r="J282">
            <v>-0.12</v>
          </cell>
        </row>
        <row r="283">
          <cell r="B283" t="str">
            <v>245050</v>
          </cell>
          <cell r="D283" t="str">
            <v>Local Option Tax 5</v>
          </cell>
          <cell r="F283">
            <v>165.99</v>
          </cell>
          <cell r="H283">
            <v>165.99</v>
          </cell>
          <cell r="J283">
            <v>165.99</v>
          </cell>
        </row>
        <row r="284">
          <cell r="B284" t="str">
            <v>245500</v>
          </cell>
          <cell r="D284" t="str">
            <v>FICA Taxes Payable - EE</v>
          </cell>
          <cell r="F284">
            <v>0</v>
          </cell>
          <cell r="H284">
            <v>-151550.14000000001</v>
          </cell>
          <cell r="J284">
            <v>-143017.82999999999</v>
          </cell>
        </row>
        <row r="285">
          <cell r="B285" t="str">
            <v>245501</v>
          </cell>
          <cell r="D285" t="str">
            <v>Fed. Withholding Taxes -  EE</v>
          </cell>
          <cell r="F285">
            <v>0</v>
          </cell>
          <cell r="H285">
            <v>-120312.83</v>
          </cell>
          <cell r="J285">
            <v>-197861.48</v>
          </cell>
        </row>
        <row r="286">
          <cell r="B286" t="str">
            <v>245502</v>
          </cell>
          <cell r="D286" t="str">
            <v>State Withholding Tax - EE</v>
          </cell>
          <cell r="F286">
            <v>-142841.72</v>
          </cell>
          <cell r="H286">
            <v>-72136.539999999994</v>
          </cell>
          <cell r="J286">
            <v>-255366.32</v>
          </cell>
        </row>
        <row r="287">
          <cell r="B287" t="str">
            <v>245503</v>
          </cell>
          <cell r="D287" t="str">
            <v>State Sales &amp; Use Tax Payble</v>
          </cell>
          <cell r="F287">
            <v>4625.76</v>
          </cell>
          <cell r="H287">
            <v>5806.49</v>
          </cell>
          <cell r="J287">
            <v>64581.27</v>
          </cell>
        </row>
        <row r="288">
          <cell r="B288" t="str">
            <v>245504</v>
          </cell>
          <cell r="D288" t="str">
            <v>Marta Tax Payable</v>
          </cell>
          <cell r="F288">
            <v>-763.71</v>
          </cell>
          <cell r="H288">
            <v>-1883.01</v>
          </cell>
          <cell r="J288">
            <v>-2918.93</v>
          </cell>
        </row>
        <row r="289">
          <cell r="B289" t="str">
            <v>245509</v>
          </cell>
          <cell r="D289" t="str">
            <v>State Motor Fuel Tax Payable</v>
          </cell>
          <cell r="F289">
            <v>0</v>
          </cell>
          <cell r="H289">
            <v>0</v>
          </cell>
          <cell r="J289">
            <v>-2256.11</v>
          </cell>
        </row>
        <row r="290">
          <cell r="B290" t="str">
            <v>245510</v>
          </cell>
          <cell r="D290" t="str">
            <v>Federal Motor Fuel Tax Payable</v>
          </cell>
          <cell r="F290">
            <v>0</v>
          </cell>
          <cell r="H290">
            <v>0</v>
          </cell>
          <cell r="J290">
            <v>2725.02</v>
          </cell>
        </row>
        <row r="291">
          <cell r="B291" t="str">
            <v>245511</v>
          </cell>
          <cell r="D291" t="str">
            <v>Taxes Payable-Tennessee S</v>
          </cell>
          <cell r="F291">
            <v>0</v>
          </cell>
          <cell r="H291">
            <v>0</v>
          </cell>
          <cell r="J291">
            <v>0</v>
          </cell>
        </row>
        <row r="292">
          <cell r="B292" t="str">
            <v>245512</v>
          </cell>
          <cell r="D292" t="str">
            <v>Taxes Payable- Tennesse U</v>
          </cell>
          <cell r="F292">
            <v>0</v>
          </cell>
          <cell r="H292">
            <v>0</v>
          </cell>
          <cell r="J292">
            <v>-64.3</v>
          </cell>
        </row>
        <row r="293">
          <cell r="B293" t="str">
            <v>245516</v>
          </cell>
          <cell r="D293" t="str">
            <v>Educational Tax Payable</v>
          </cell>
          <cell r="F293">
            <v>-8122.69</v>
          </cell>
          <cell r="H293">
            <v>-7841.01</v>
          </cell>
          <cell r="J293">
            <v>-12054.95</v>
          </cell>
        </row>
        <row r="294">
          <cell r="B294" t="str">
            <v>245517</v>
          </cell>
          <cell r="D294" t="str">
            <v>Homestead Tax Payable</v>
          </cell>
          <cell r="F294">
            <v>-3676.43</v>
          </cell>
          <cell r="H294">
            <v>-4930.12</v>
          </cell>
          <cell r="J294">
            <v>-5458.2</v>
          </cell>
        </row>
        <row r="295">
          <cell r="B295" t="str">
            <v>246010</v>
          </cell>
          <cell r="D295" t="str">
            <v>Franchise Requirements 1</v>
          </cell>
          <cell r="F295">
            <v>-3409717.04</v>
          </cell>
          <cell r="H295">
            <v>-3402045.94</v>
          </cell>
          <cell r="J295">
            <v>-3386593.74</v>
          </cell>
        </row>
        <row r="296">
          <cell r="B296" t="str">
            <v>246040</v>
          </cell>
          <cell r="D296" t="str">
            <v>Franchise Requirements 4</v>
          </cell>
          <cell r="F296">
            <v>0</v>
          </cell>
          <cell r="H296">
            <v>0</v>
          </cell>
          <cell r="J296">
            <v>-0.01</v>
          </cell>
        </row>
        <row r="297">
          <cell r="B297" t="str">
            <v>246110</v>
          </cell>
          <cell r="D297" t="str">
            <v>Franchise Requirements 11</v>
          </cell>
          <cell r="F297">
            <v>0</v>
          </cell>
          <cell r="H297">
            <v>0</v>
          </cell>
          <cell r="J297">
            <v>-4217.76</v>
          </cell>
        </row>
        <row r="298">
          <cell r="B298" t="str">
            <v>251103</v>
          </cell>
          <cell r="D298" t="str">
            <v>Percent of CompletionLiability</v>
          </cell>
          <cell r="F298">
            <v>-191618.43</v>
          </cell>
          <cell r="H298">
            <v>-74669.09</v>
          </cell>
          <cell r="J298">
            <v>-13240.76</v>
          </cell>
        </row>
        <row r="299">
          <cell r="B299" t="str">
            <v>251109</v>
          </cell>
          <cell r="D299" t="str">
            <v>Miscellaneous Accrued Lia</v>
          </cell>
          <cell r="F299">
            <v>-9029.73</v>
          </cell>
          <cell r="H299">
            <v>0</v>
          </cell>
          <cell r="J299">
            <v>0</v>
          </cell>
        </row>
        <row r="300">
          <cell r="B300" t="str">
            <v>251112</v>
          </cell>
          <cell r="D300" t="str">
            <v>Misc Current &amp; Accrued Liabili</v>
          </cell>
          <cell r="F300">
            <v>0</v>
          </cell>
          <cell r="H300">
            <v>0</v>
          </cell>
          <cell r="J300">
            <v>0</v>
          </cell>
        </row>
        <row r="301">
          <cell r="B301" t="str">
            <v>251115</v>
          </cell>
          <cell r="D301" t="str">
            <v>Marketer/Pooler True-Up</v>
          </cell>
          <cell r="F301">
            <v>136686.13</v>
          </cell>
          <cell r="H301">
            <v>2585015.5</v>
          </cell>
          <cell r="J301">
            <v>-1340895.82</v>
          </cell>
        </row>
        <row r="302">
          <cell r="B302" t="str">
            <v>251200</v>
          </cell>
          <cell r="D302" t="str">
            <v>Universal Service Fund Liab</v>
          </cell>
          <cell r="F302">
            <v>-2448439.5499999998</v>
          </cell>
          <cell r="H302">
            <v>-2427850.85</v>
          </cell>
          <cell r="J302">
            <v>-2487905.29</v>
          </cell>
        </row>
        <row r="303">
          <cell r="B303" t="str">
            <v>251210</v>
          </cell>
          <cell r="D303" t="str">
            <v>USF Refund Clearing Account</v>
          </cell>
          <cell r="F303">
            <v>134</v>
          </cell>
          <cell r="H303">
            <v>134</v>
          </cell>
          <cell r="J303">
            <v>-124516</v>
          </cell>
        </row>
        <row r="304">
          <cell r="B304" t="str">
            <v>251300</v>
          </cell>
          <cell r="D304" t="str">
            <v>USF Cash Out</v>
          </cell>
          <cell r="F304">
            <v>-140178</v>
          </cell>
          <cell r="H304">
            <v>-112767.28</v>
          </cell>
          <cell r="J304">
            <v>104011.43</v>
          </cell>
        </row>
        <row r="305">
          <cell r="B305" t="str">
            <v>251830</v>
          </cell>
          <cell r="D305" t="str">
            <v>Def Pens Gain-Current Portion</v>
          </cell>
          <cell r="F305">
            <v>0</v>
          </cell>
          <cell r="H305">
            <v>-127249.97</v>
          </cell>
          <cell r="J305">
            <v>-381749.99</v>
          </cell>
        </row>
        <row r="306">
          <cell r="B306" t="str">
            <v>277000</v>
          </cell>
          <cell r="D306" t="str">
            <v>Injuries and Damages Provisio</v>
          </cell>
          <cell r="F306">
            <v>-1315766</v>
          </cell>
          <cell r="H306">
            <v>-1315766</v>
          </cell>
          <cell r="J306">
            <v>-1315766</v>
          </cell>
        </row>
        <row r="307">
          <cell r="B307" t="str">
            <v>277050</v>
          </cell>
          <cell r="D307" t="str">
            <v>Provision for Workers Comp</v>
          </cell>
          <cell r="F307">
            <v>-1785908.8</v>
          </cell>
          <cell r="H307">
            <v>-1774284.2</v>
          </cell>
          <cell r="J307">
            <v>-2268941.29</v>
          </cell>
        </row>
        <row r="308">
          <cell r="B308" t="str">
            <v>277060</v>
          </cell>
          <cell r="D308" t="str">
            <v>Provision Post Employment Exp</v>
          </cell>
          <cell r="F308">
            <v>-166000</v>
          </cell>
          <cell r="H308">
            <v>-166000</v>
          </cell>
          <cell r="J308">
            <v>-166000</v>
          </cell>
        </row>
        <row r="309">
          <cell r="B309" t="str">
            <v>277310</v>
          </cell>
          <cell r="D309" t="str">
            <v>Expenses-Workers Compensatio</v>
          </cell>
          <cell r="F309">
            <v>74545</v>
          </cell>
          <cell r="H309">
            <v>74545</v>
          </cell>
          <cell r="J309">
            <v>74545</v>
          </cell>
        </row>
        <row r="310">
          <cell r="B310" t="str">
            <v>278500</v>
          </cell>
          <cell r="D310" t="str">
            <v>Reserve for Health Insurance</v>
          </cell>
          <cell r="F310">
            <v>-800600</v>
          </cell>
          <cell r="H310">
            <v>-800600</v>
          </cell>
          <cell r="J310">
            <v>-800600</v>
          </cell>
        </row>
        <row r="311">
          <cell r="D311" t="str">
            <v>Other Current Liabilities</v>
          </cell>
          <cell r="F311">
            <v>-12296266.860000001</v>
          </cell>
          <cell r="H311">
            <v>-10014543.419999998</v>
          </cell>
          <cell r="J311">
            <v>-14731405.010000002</v>
          </cell>
        </row>
        <row r="312">
          <cell r="D312" t="str">
            <v xml:space="preserve">  Total Current Liabilities</v>
          </cell>
          <cell r="F312">
            <v>-230609095.44</v>
          </cell>
          <cell r="H312">
            <v>-272405526.86000001</v>
          </cell>
          <cell r="J312">
            <v>-238054477.45999998</v>
          </cell>
        </row>
        <row r="313">
          <cell r="B313" t="str">
            <v>279100</v>
          </cell>
          <cell r="D313" t="str">
            <v>Accel Fed Tax Depr-Property</v>
          </cell>
          <cell r="F313">
            <v>-219286677.41</v>
          </cell>
          <cell r="H313">
            <v>-218027590.03</v>
          </cell>
          <cell r="J313">
            <v>-218270479.27000001</v>
          </cell>
        </row>
        <row r="314">
          <cell r="B314" t="str">
            <v>279101</v>
          </cell>
          <cell r="D314" t="str">
            <v>Reg Tax Liability Reclass</v>
          </cell>
          <cell r="F314">
            <v>16118190</v>
          </cell>
          <cell r="H314">
            <v>16358581</v>
          </cell>
          <cell r="J314">
            <v>16830327</v>
          </cell>
        </row>
        <row r="315">
          <cell r="B315" t="str">
            <v>279150</v>
          </cell>
          <cell r="D315" t="str">
            <v>Accel St Tax Depr-Property</v>
          </cell>
          <cell r="F315">
            <v>-23221172.02</v>
          </cell>
          <cell r="H315">
            <v>-22884602.530000001</v>
          </cell>
          <cell r="J315">
            <v>-22684791.550000001</v>
          </cell>
        </row>
        <row r="316">
          <cell r="B316" t="str">
            <v>279200</v>
          </cell>
          <cell r="D316" t="str">
            <v>Other Timing Difference-Fed</v>
          </cell>
          <cell r="F316">
            <v>-46968284.960000001</v>
          </cell>
          <cell r="H316">
            <v>-40283790.25</v>
          </cell>
          <cell r="J316">
            <v>-23843281.25</v>
          </cell>
        </row>
        <row r="317">
          <cell r="B317" t="str">
            <v>279250</v>
          </cell>
          <cell r="D317" t="str">
            <v>Other Timing Differences-State</v>
          </cell>
          <cell r="F317">
            <v>-19074673.010000002</v>
          </cell>
          <cell r="H317">
            <v>-18199418.469999999</v>
          </cell>
          <cell r="J317">
            <v>-3926764.47</v>
          </cell>
        </row>
        <row r="318">
          <cell r="D318" t="str">
            <v>Accumulated Deferred Income Tax</v>
          </cell>
          <cell r="F318">
            <v>-292432617.39999998</v>
          </cell>
          <cell r="H318">
            <v>-283036820.27999997</v>
          </cell>
          <cell r="J318">
            <v>-251894989.54000002</v>
          </cell>
        </row>
        <row r="319">
          <cell r="C319" t="str">
            <v>Long-Term Liabilities</v>
          </cell>
        </row>
        <row r="320">
          <cell r="B320" t="str">
            <v>248300</v>
          </cell>
          <cell r="D320" t="str">
            <v>Environmental Response Costs</v>
          </cell>
          <cell r="F320">
            <v>-113330417.90000001</v>
          </cell>
          <cell r="H320">
            <v>-96817977.299999997</v>
          </cell>
          <cell r="J320">
            <v>-171032522</v>
          </cell>
        </row>
        <row r="321">
          <cell r="D321" t="str">
            <v>Accrued Envir Response Costs</v>
          </cell>
          <cell r="F321">
            <v>-113330417.90000001</v>
          </cell>
          <cell r="H321">
            <v>-96817977.299999997</v>
          </cell>
          <cell r="J321">
            <v>-171032522</v>
          </cell>
        </row>
        <row r="322">
          <cell r="B322" t="str">
            <v>247010</v>
          </cell>
          <cell r="D322" t="str">
            <v>Retirement Annuity Purchase Cs</v>
          </cell>
          <cell r="F322">
            <v>-3120659.99</v>
          </cell>
          <cell r="H322">
            <v>-3121465.07</v>
          </cell>
          <cell r="J322">
            <v>-3123083.45</v>
          </cell>
        </row>
        <row r="323">
          <cell r="B323" t="str">
            <v>247020</v>
          </cell>
          <cell r="D323" t="str">
            <v>Pension Liability/Non-Qualifie</v>
          </cell>
          <cell r="F323">
            <v>-1883542.43</v>
          </cell>
          <cell r="H323">
            <v>-1893571.79</v>
          </cell>
          <cell r="J323">
            <v>-1915302.07</v>
          </cell>
        </row>
        <row r="324">
          <cell r="B324" t="str">
            <v>247030</v>
          </cell>
          <cell r="D324" t="str">
            <v>Pension Liability/Qualified Pl</v>
          </cell>
          <cell r="F324">
            <v>5004202.42</v>
          </cell>
          <cell r="H324">
            <v>5015036.8600000003</v>
          </cell>
          <cell r="J324">
            <v>5038385.5199999996</v>
          </cell>
        </row>
        <row r="325">
          <cell r="D325" t="str">
            <v>Accrued Pension Costs</v>
          </cell>
          <cell r="F325">
            <v>0</v>
          </cell>
          <cell r="H325">
            <v>0</v>
          </cell>
          <cell r="J325">
            <v>0</v>
          </cell>
        </row>
        <row r="326">
          <cell r="B326" t="str">
            <v>248800</v>
          </cell>
          <cell r="D326" t="str">
            <v>Other Postretirement Benefits</v>
          </cell>
          <cell r="F326">
            <v>-34651015.270000003</v>
          </cell>
          <cell r="H326">
            <v>-34138026.039999999</v>
          </cell>
          <cell r="J326">
            <v>-34033377.640000001</v>
          </cell>
        </row>
        <row r="327">
          <cell r="D327" t="str">
            <v>Accrued Other Postretirement Benefits</v>
          </cell>
          <cell r="F327">
            <v>-34651015.270000003</v>
          </cell>
          <cell r="H327">
            <v>-34138026.039999999</v>
          </cell>
          <cell r="J327">
            <v>-34033377.640000001</v>
          </cell>
        </row>
        <row r="328">
          <cell r="D328" t="str">
            <v>Capital Lease Liability</v>
          </cell>
          <cell r="F328">
            <v>0</v>
          </cell>
          <cell r="H328">
            <v>0</v>
          </cell>
          <cell r="J328">
            <v>0</v>
          </cell>
        </row>
        <row r="329">
          <cell r="B329" t="str">
            <v>248302</v>
          </cell>
          <cell r="D329" t="str">
            <v>Pipeline Replacement Reg Liab</v>
          </cell>
          <cell r="F329">
            <v>-408470968.70999998</v>
          </cell>
          <cell r="H329">
            <v>-422594973.70999998</v>
          </cell>
          <cell r="J329">
            <v>-506665377.70999998</v>
          </cell>
        </row>
        <row r="330">
          <cell r="D330" t="str">
            <v>Other Liabilities</v>
          </cell>
          <cell r="F330">
            <v>-408470968.70999998</v>
          </cell>
          <cell r="H330">
            <v>-422594973.70999998</v>
          </cell>
          <cell r="J330">
            <v>-506665377.70999998</v>
          </cell>
        </row>
        <row r="331">
          <cell r="D331" t="str">
            <v xml:space="preserve">  Total Long-Term Liabilities</v>
          </cell>
          <cell r="F331">
            <v>-556452401.88</v>
          </cell>
          <cell r="H331">
            <v>-553550977.04999995</v>
          </cell>
          <cell r="J331">
            <v>-711731277.3499999</v>
          </cell>
        </row>
        <row r="332">
          <cell r="D332" t="str">
            <v>Minority Interest</v>
          </cell>
          <cell r="F332">
            <v>0</v>
          </cell>
          <cell r="H332">
            <v>0</v>
          </cell>
          <cell r="J332">
            <v>0</v>
          </cell>
        </row>
        <row r="333">
          <cell r="C333" t="str">
            <v>Deferred Credits</v>
          </cell>
        </row>
        <row r="334">
          <cell r="B334" t="str">
            <v>259200</v>
          </cell>
          <cell r="D334" t="str">
            <v>Unamort Inv Credit 3% Other</v>
          </cell>
          <cell r="F334">
            <v>-2482.25</v>
          </cell>
          <cell r="H334">
            <v>-5052.62</v>
          </cell>
          <cell r="J334">
            <v>-10193.36</v>
          </cell>
        </row>
        <row r="335">
          <cell r="B335" t="str">
            <v>259210</v>
          </cell>
          <cell r="D335" t="str">
            <v>Unamort Inv Cred</v>
          </cell>
          <cell r="F335">
            <v>-0.13</v>
          </cell>
          <cell r="H335">
            <v>-0.13</v>
          </cell>
          <cell r="J335">
            <v>-0.13</v>
          </cell>
        </row>
        <row r="336">
          <cell r="B336" t="str">
            <v>259250</v>
          </cell>
          <cell r="D336" t="str">
            <v>Unamort Inv Credit Other</v>
          </cell>
          <cell r="F336">
            <v>-20540777.77</v>
          </cell>
          <cell r="H336">
            <v>-20863616.469999999</v>
          </cell>
          <cell r="J336">
            <v>-21509293.870000001</v>
          </cell>
        </row>
        <row r="337">
          <cell r="D337" t="str">
            <v>Unamortized Investment Tax Credit</v>
          </cell>
          <cell r="F337">
            <v>-20543260.149999999</v>
          </cell>
          <cell r="H337">
            <v>-20868669.219999999</v>
          </cell>
          <cell r="J337">
            <v>-21519487.359999999</v>
          </cell>
        </row>
        <row r="338">
          <cell r="B338" t="str">
            <v>259999</v>
          </cell>
          <cell r="D338" t="str">
            <v>Regulatory Tax Liability</v>
          </cell>
          <cell r="F338">
            <v>-16118190</v>
          </cell>
          <cell r="H338">
            <v>-16358581</v>
          </cell>
          <cell r="J338">
            <v>-16830327</v>
          </cell>
        </row>
        <row r="339">
          <cell r="D339" t="str">
            <v>Regulatory Tax Liability</v>
          </cell>
          <cell r="F339">
            <v>-16118190</v>
          </cell>
          <cell r="H339">
            <v>-16358581</v>
          </cell>
          <cell r="J339">
            <v>-16830327</v>
          </cell>
        </row>
        <row r="340">
          <cell r="B340" t="str">
            <v>255000</v>
          </cell>
          <cell r="D340" t="str">
            <v>Residential Advances</v>
          </cell>
          <cell r="F340">
            <v>-792200.38</v>
          </cell>
          <cell r="H340">
            <v>-792200.38</v>
          </cell>
          <cell r="J340">
            <v>-792200.38</v>
          </cell>
        </row>
        <row r="341">
          <cell r="B341" t="str">
            <v>255100</v>
          </cell>
          <cell r="D341" t="str">
            <v>Non Residential Advances</v>
          </cell>
          <cell r="F341">
            <v>-909303.53</v>
          </cell>
          <cell r="H341">
            <v>-909303.53</v>
          </cell>
          <cell r="J341">
            <v>-909303.53</v>
          </cell>
        </row>
        <row r="342">
          <cell r="B342" t="str">
            <v>255200</v>
          </cell>
          <cell r="D342" t="str">
            <v>Customer Adv Metro Region</v>
          </cell>
          <cell r="F342">
            <v>-201771.68</v>
          </cell>
          <cell r="H342">
            <v>-201771.68</v>
          </cell>
          <cell r="J342">
            <v>-201771.68</v>
          </cell>
        </row>
        <row r="343">
          <cell r="B343" t="str">
            <v>255300</v>
          </cell>
          <cell r="D343" t="str">
            <v>Customer Adv GA Region 1</v>
          </cell>
          <cell r="F343">
            <v>-161765.09</v>
          </cell>
          <cell r="H343">
            <v>-161765.09</v>
          </cell>
          <cell r="J343">
            <v>-161765.09</v>
          </cell>
        </row>
        <row r="344">
          <cell r="B344" t="str">
            <v>255400</v>
          </cell>
          <cell r="D344" t="str">
            <v>Customer Adv GA Region 2</v>
          </cell>
          <cell r="F344">
            <v>-20657.38</v>
          </cell>
          <cell r="H344">
            <v>-20657.38</v>
          </cell>
          <cell r="J344">
            <v>-20657.38</v>
          </cell>
        </row>
        <row r="345">
          <cell r="B345" t="str">
            <v>255500</v>
          </cell>
          <cell r="D345" t="str">
            <v>Customer Adv GA Region 3</v>
          </cell>
          <cell r="F345">
            <v>-319048.51</v>
          </cell>
          <cell r="H345">
            <v>-319048.51</v>
          </cell>
          <cell r="J345">
            <v>-319048.51</v>
          </cell>
        </row>
        <row r="346">
          <cell r="B346" t="str">
            <v>255600</v>
          </cell>
          <cell r="D346" t="str">
            <v>Customer Adv GA Region 4</v>
          </cell>
          <cell r="F346">
            <v>-68672.75</v>
          </cell>
          <cell r="H346">
            <v>-68672.75</v>
          </cell>
          <cell r="J346">
            <v>-68672.75</v>
          </cell>
        </row>
        <row r="347">
          <cell r="B347" t="str">
            <v>258820</v>
          </cell>
          <cell r="D347" t="str">
            <v>Lawrenceville Prepay</v>
          </cell>
          <cell r="F347">
            <v>-1583333.04</v>
          </cell>
          <cell r="H347">
            <v>-1614583.05</v>
          </cell>
          <cell r="J347">
            <v>-1677083.07</v>
          </cell>
        </row>
        <row r="348">
          <cell r="B348" t="str">
            <v>258899</v>
          </cell>
          <cell r="D348" t="str">
            <v>Misc/Other Deferred Credits</v>
          </cell>
          <cell r="F348">
            <v>-1834941.49</v>
          </cell>
          <cell r="H348">
            <v>-883282.76</v>
          </cell>
          <cell r="J348">
            <v>-842891.91</v>
          </cell>
        </row>
        <row r="349">
          <cell r="D349" t="str">
            <v>Other Deferred Credits</v>
          </cell>
          <cell r="F349">
            <v>-5891693.8500000006</v>
          </cell>
          <cell r="H349">
            <v>-4971285.13</v>
          </cell>
          <cell r="J349">
            <v>-4993394.3000000007</v>
          </cell>
        </row>
        <row r="350">
          <cell r="D350" t="str">
            <v xml:space="preserve">  Total Deferred Credits</v>
          </cell>
          <cell r="F350">
            <v>-42553144</v>
          </cell>
          <cell r="H350">
            <v>-42198535.350000001</v>
          </cell>
          <cell r="J350">
            <v>-43343208.659999996</v>
          </cell>
        </row>
        <row r="351">
          <cell r="D351" t="str">
            <v>Equity from Parent</v>
          </cell>
          <cell r="F351">
            <v>0</v>
          </cell>
          <cell r="H351">
            <v>0</v>
          </cell>
          <cell r="J351">
            <v>0</v>
          </cell>
        </row>
        <row r="352">
          <cell r="C352" t="str">
            <v>Capitalization</v>
          </cell>
        </row>
        <row r="353">
          <cell r="B353" t="str">
            <v>215300</v>
          </cell>
          <cell r="D353" t="str">
            <v>Medium Term Notes</v>
          </cell>
          <cell r="F353">
            <v>-497000000</v>
          </cell>
          <cell r="H353">
            <v>-497000000</v>
          </cell>
          <cell r="J353">
            <v>-497000000</v>
          </cell>
        </row>
        <row r="354">
          <cell r="D354" t="str">
            <v>Long-Term Debt</v>
          </cell>
          <cell r="F354">
            <v>-497000000</v>
          </cell>
          <cell r="H354">
            <v>-497000000</v>
          </cell>
          <cell r="J354">
            <v>-497000000</v>
          </cell>
        </row>
        <row r="355">
          <cell r="D355" t="str">
            <v>Preferred Stock</v>
          </cell>
          <cell r="F355">
            <v>0</v>
          </cell>
          <cell r="H355">
            <v>0</v>
          </cell>
          <cell r="J355">
            <v>0</v>
          </cell>
        </row>
        <row r="356">
          <cell r="B356" t="str">
            <v>200101</v>
          </cell>
          <cell r="D356" t="str">
            <v>Common Stock</v>
          </cell>
          <cell r="F356">
            <v>-276762075</v>
          </cell>
          <cell r="H356">
            <v>-276762075</v>
          </cell>
          <cell r="J356">
            <v>-276762075</v>
          </cell>
        </row>
        <row r="357">
          <cell r="B357" t="str">
            <v>203101</v>
          </cell>
          <cell r="D357" t="str">
            <v>Premium on Common</v>
          </cell>
          <cell r="F357">
            <v>-163635700</v>
          </cell>
          <cell r="H357">
            <v>-163635700</v>
          </cell>
          <cell r="J357">
            <v>-163635700</v>
          </cell>
        </row>
        <row r="358">
          <cell r="B358" t="str">
            <v>203102</v>
          </cell>
          <cell r="D358" t="str">
            <v>Additional Paid-In-Capital</v>
          </cell>
          <cell r="F358">
            <v>-174621296.94</v>
          </cell>
          <cell r="H358">
            <v>-174621296.94</v>
          </cell>
          <cell r="J358">
            <v>-174621296.94</v>
          </cell>
        </row>
        <row r="359">
          <cell r="B359" t="str">
            <v>203500</v>
          </cell>
          <cell r="D359" t="str">
            <v>Pref Capital Stock 4.72%</v>
          </cell>
          <cell r="F359">
            <v>-26430</v>
          </cell>
          <cell r="H359">
            <v>-26430</v>
          </cell>
          <cell r="J359">
            <v>-26430</v>
          </cell>
        </row>
        <row r="360">
          <cell r="B360" t="str">
            <v>203700</v>
          </cell>
          <cell r="D360" t="str">
            <v>Pref Capital Stock 5%</v>
          </cell>
          <cell r="F360">
            <v>153416.67000000001</v>
          </cell>
          <cell r="H360">
            <v>153416.67000000001</v>
          </cell>
          <cell r="J360">
            <v>153416.67000000001</v>
          </cell>
        </row>
        <row r="361">
          <cell r="B361" t="str">
            <v>206200</v>
          </cell>
          <cell r="D361" t="str">
            <v>Gn Reacq Cap Stk 4.44 Pr</v>
          </cell>
          <cell r="F361">
            <v>-430727.5</v>
          </cell>
          <cell r="H361">
            <v>-430727.5</v>
          </cell>
          <cell r="J361">
            <v>-430727.5</v>
          </cell>
        </row>
        <row r="362">
          <cell r="B362" t="str">
            <v>206400</v>
          </cell>
          <cell r="D362" t="str">
            <v>Gn Reacq Cap Stk 4.60 Pr</v>
          </cell>
          <cell r="F362">
            <v>-240612.5</v>
          </cell>
          <cell r="H362">
            <v>-240612.5</v>
          </cell>
          <cell r="J362">
            <v>-240612.5</v>
          </cell>
        </row>
        <row r="363">
          <cell r="B363" t="str">
            <v>206500</v>
          </cell>
          <cell r="D363" t="str">
            <v>Gn Reacq Cap Stk 4.72 Pr</v>
          </cell>
          <cell r="F363">
            <v>-1026275</v>
          </cell>
          <cell r="H363">
            <v>-1026275</v>
          </cell>
          <cell r="J363">
            <v>-1026275</v>
          </cell>
        </row>
        <row r="364">
          <cell r="B364" t="str">
            <v>206800</v>
          </cell>
          <cell r="D364" t="str">
            <v>Gn Reacq Cap Stk 8.32 Pr</v>
          </cell>
          <cell r="F364">
            <v>-271781.18</v>
          </cell>
          <cell r="H364">
            <v>-271781.18</v>
          </cell>
          <cell r="J364">
            <v>-271781.18</v>
          </cell>
        </row>
        <row r="365">
          <cell r="B365" t="str">
            <v>206900</v>
          </cell>
          <cell r="D365" t="str">
            <v>Gn Reacq Cap Stk 7.84 Pr</v>
          </cell>
          <cell r="F365">
            <v>-327701.27</v>
          </cell>
          <cell r="H365">
            <v>-327701.27</v>
          </cell>
          <cell r="J365">
            <v>-327701.27</v>
          </cell>
        </row>
        <row r="366">
          <cell r="B366" t="str">
            <v>207100</v>
          </cell>
          <cell r="D366" t="str">
            <v>Unappropriated Ret Earnings</v>
          </cell>
          <cell r="F366">
            <v>-82359474.760000005</v>
          </cell>
          <cell r="H366">
            <v>-82359474.760000005</v>
          </cell>
          <cell r="J366">
            <v>-62904257.159999996</v>
          </cell>
        </row>
        <row r="367">
          <cell r="B367" t="str">
            <v>207200</v>
          </cell>
          <cell r="D367" t="str">
            <v>Balance Transferred from Incom</v>
          </cell>
          <cell r="F367">
            <v>-61026766.359999999</v>
          </cell>
          <cell r="H367">
            <v>-39515614.640000001</v>
          </cell>
          <cell r="J367">
            <v>-94513737.120000005</v>
          </cell>
        </row>
        <row r="368">
          <cell r="B368" t="str">
            <v>207600</v>
          </cell>
          <cell r="D368" t="str">
            <v>Dividends Declared-Common Stoc</v>
          </cell>
          <cell r="F368">
            <v>0</v>
          </cell>
          <cell r="H368">
            <v>0</v>
          </cell>
          <cell r="J368">
            <v>14890668.99</v>
          </cell>
        </row>
        <row r="369">
          <cell r="B369" t="str">
            <v>207601</v>
          </cell>
          <cell r="D369" t="str">
            <v>Dividends Declared Parent/Sub</v>
          </cell>
          <cell r="F369">
            <v>24189261.32</v>
          </cell>
          <cell r="H369">
            <v>10019413</v>
          </cell>
          <cell r="J369">
            <v>60167850.530000001</v>
          </cell>
        </row>
        <row r="370">
          <cell r="D370" t="str">
            <v>Common Stockholders Equity</v>
          </cell>
          <cell r="F370">
            <v>-736386162.51999998</v>
          </cell>
          <cell r="H370">
            <v>-729044859.12</v>
          </cell>
          <cell r="J370">
            <v>-699548657.48000002</v>
          </cell>
        </row>
        <row r="371">
          <cell r="D371" t="str">
            <v xml:space="preserve">  Total Capitalization</v>
          </cell>
          <cell r="F371">
            <v>-1233386162.52</v>
          </cell>
          <cell r="H371">
            <v>-1226044859.1199999</v>
          </cell>
          <cell r="J371">
            <v>-1196548657.48</v>
          </cell>
        </row>
        <row r="372">
          <cell r="D372" t="str">
            <v xml:space="preserve">  Total Liabilities and Capitalization</v>
          </cell>
          <cell r="F372">
            <v>-2355433421.2399998</v>
          </cell>
          <cell r="H372">
            <v>-2377236718.6599998</v>
          </cell>
          <cell r="J372">
            <v>-2441572610.4899998</v>
          </cell>
        </row>
        <row r="374">
          <cell r="H374">
            <v>2377236718.6599998</v>
          </cell>
          <cell r="J374">
            <v>2441572610.4899998</v>
          </cell>
        </row>
      </sheetData>
      <sheetData sheetId="70"/>
      <sheetData sheetId="71"/>
      <sheetData sheetId="72"/>
      <sheetData sheetId="73"/>
      <sheetData sheetId="74"/>
      <sheetData sheetId="7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Accrued Bonus"/>
      <sheetName val="Accr Vacation"/>
      <sheetName val="Deprec &amp; Software Amort"/>
      <sheetName val="Amort-Org Costs"/>
      <sheetName val="Bad Debt Reserve"/>
      <sheetName val="Litigation Reserve"/>
      <sheetName val="Combined Balance Sheet"/>
      <sheetName val="Balance Sheet (GL33)"/>
      <sheetName val="Balance Sheet (GL19)"/>
      <sheetName val="Combined Income Statement"/>
      <sheetName val="Income Statement (GL33)"/>
      <sheetName val="Income Statement (GL19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2">
          <cell r="B12" t="str">
            <v>121100</v>
          </cell>
          <cell r="D12" t="str">
            <v>Cash-Regular</v>
          </cell>
          <cell r="F12">
            <v>1084406.98</v>
          </cell>
          <cell r="H12">
            <v>1084406.98</v>
          </cell>
          <cell r="J12">
            <v>1084406.98</v>
          </cell>
        </row>
        <row r="13">
          <cell r="D13" t="str">
            <v>Cash &amp; Cash Equivalents</v>
          </cell>
          <cell r="F13">
            <v>1084406.98</v>
          </cell>
          <cell r="H13">
            <v>1084406.98</v>
          </cell>
          <cell r="J13">
            <v>1084406.98</v>
          </cell>
        </row>
        <row r="14">
          <cell r="B14" t="str">
            <v>132200</v>
          </cell>
          <cell r="D14" t="str">
            <v>Accts Receivable - Sales</v>
          </cell>
          <cell r="F14">
            <v>0</v>
          </cell>
          <cell r="H14">
            <v>0</v>
          </cell>
          <cell r="J14">
            <v>2566485.98</v>
          </cell>
        </row>
        <row r="15">
          <cell r="B15" t="str">
            <v>134200</v>
          </cell>
          <cell r="D15" t="str">
            <v>A/R Misc</v>
          </cell>
          <cell r="F15">
            <v>605599.61</v>
          </cell>
          <cell r="H15">
            <v>2236981.0699999998</v>
          </cell>
          <cell r="J15">
            <v>1516671.43</v>
          </cell>
        </row>
        <row r="16">
          <cell r="B16" t="str">
            <v>139100</v>
          </cell>
          <cell r="D16" t="str">
            <v>Provision for Uncollectibles</v>
          </cell>
          <cell r="F16">
            <v>0</v>
          </cell>
          <cell r="H16">
            <v>0</v>
          </cell>
          <cell r="J16">
            <v>-1544884.97</v>
          </cell>
        </row>
        <row r="17">
          <cell r="B17" t="str">
            <v>139200</v>
          </cell>
          <cell r="D17" t="str">
            <v>Reserve for Uncollectible Acct</v>
          </cell>
          <cell r="F17">
            <v>0</v>
          </cell>
          <cell r="H17">
            <v>0</v>
          </cell>
          <cell r="J17">
            <v>0</v>
          </cell>
        </row>
        <row r="18">
          <cell r="D18" t="str">
            <v>Receivables</v>
          </cell>
          <cell r="F18">
            <v>605599.61</v>
          </cell>
          <cell r="H18">
            <v>2236981.0699999998</v>
          </cell>
          <cell r="J18">
            <v>2538272.4400000004</v>
          </cell>
        </row>
        <row r="19">
          <cell r="B19" t="str">
            <v>135450</v>
          </cell>
          <cell r="D19" t="str">
            <v>Interco Funding-Unrestricted</v>
          </cell>
          <cell r="F19">
            <v>-848575.75000000023</v>
          </cell>
          <cell r="H19">
            <v>-1268345.2900000003</v>
          </cell>
          <cell r="J19">
            <v>-6136.2699999999995</v>
          </cell>
        </row>
        <row r="20">
          <cell r="B20" t="str">
            <v>135451</v>
          </cell>
          <cell r="D20" t="str">
            <v>Interco Funding - Restricted</v>
          </cell>
          <cell r="F20">
            <v>156828.69</v>
          </cell>
          <cell r="H20">
            <v>-1210051.72</v>
          </cell>
          <cell r="J20">
            <v>-2118076.38</v>
          </cell>
        </row>
        <row r="21">
          <cell r="B21" t="str">
            <v>136073</v>
          </cell>
          <cell r="D21" t="str">
            <v>Intercompany Chargebacks</v>
          </cell>
          <cell r="F21">
            <v>-382.49</v>
          </cell>
          <cell r="H21">
            <v>-178.98</v>
          </cell>
          <cell r="J21">
            <v>-305.62</v>
          </cell>
        </row>
        <row r="22">
          <cell r="B22" t="str">
            <v>136990</v>
          </cell>
          <cell r="D22" t="str">
            <v>Intercompany Transfers - Debit</v>
          </cell>
          <cell r="F22">
            <v>2543595.5</v>
          </cell>
          <cell r="H22">
            <v>4330041.9400000004</v>
          </cell>
          <cell r="J22">
            <v>3654528.85</v>
          </cell>
        </row>
        <row r="23">
          <cell r="D23" t="str">
            <v>Intercompany Receivables</v>
          </cell>
          <cell r="F23">
            <v>1851465.9499999997</v>
          </cell>
          <cell r="H23">
            <v>1851465.9500000002</v>
          </cell>
          <cell r="J23">
            <v>1530010.58</v>
          </cell>
        </row>
        <row r="24">
          <cell r="D24" t="str">
            <v>A/R Unbilled Revenue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Inventories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Deferred Purchased Gas Adj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3541472.5399999996</v>
          </cell>
          <cell r="H28">
            <v>5172854</v>
          </cell>
          <cell r="J28">
            <v>5152690</v>
          </cell>
        </row>
        <row r="29">
          <cell r="D29" t="str">
            <v>Investment &amp; Equity in Assoc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Regulated Capital Projects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Contribution in Aid of Const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113140</v>
          </cell>
          <cell r="D36" t="str">
            <v>Nonutility Adds to Leased Prop</v>
          </cell>
          <cell r="F36">
            <v>317778.03000000003</v>
          </cell>
          <cell r="H36">
            <v>317778.03000000003</v>
          </cell>
          <cell r="J36">
            <v>317778.03000000003</v>
          </cell>
        </row>
        <row r="37">
          <cell r="D37" t="str">
            <v>Nonregulated Assets</v>
          </cell>
          <cell r="F37">
            <v>317778.03000000003</v>
          </cell>
          <cell r="H37">
            <v>317778.03000000003</v>
          </cell>
          <cell r="J37">
            <v>317778.03000000003</v>
          </cell>
        </row>
        <row r="38">
          <cell r="B38" t="str">
            <v>113120</v>
          </cell>
          <cell r="D38" t="str">
            <v>Nonutility Construction WIP</v>
          </cell>
          <cell r="F38">
            <v>35000</v>
          </cell>
          <cell r="H38">
            <v>35000</v>
          </cell>
          <cell r="J38">
            <v>35000</v>
          </cell>
        </row>
        <row r="39">
          <cell r="D39" t="str">
            <v>Nonregulated Capital Projects</v>
          </cell>
          <cell r="F39">
            <v>35000</v>
          </cell>
          <cell r="H39">
            <v>35000</v>
          </cell>
          <cell r="J39">
            <v>35000</v>
          </cell>
        </row>
        <row r="40">
          <cell r="B40" t="str">
            <v>115150</v>
          </cell>
          <cell r="D40" t="str">
            <v>Accumulated Provision for  Dep</v>
          </cell>
          <cell r="F40">
            <v>-285349.99</v>
          </cell>
          <cell r="H40">
            <v>-285349.99</v>
          </cell>
          <cell r="J40">
            <v>-285349.99</v>
          </cell>
        </row>
        <row r="41">
          <cell r="D41" t="str">
            <v>Accumulated Depr - Nonregulated</v>
          </cell>
          <cell r="F41">
            <v>-285349.99</v>
          </cell>
          <cell r="H41">
            <v>-285349.99</v>
          </cell>
          <cell r="J41">
            <v>-285349.99</v>
          </cell>
        </row>
        <row r="42">
          <cell r="D42" t="str">
            <v xml:space="preserve">  Total Nonregulated Assets-Net</v>
          </cell>
          <cell r="F42">
            <v>67428.040000000037</v>
          </cell>
          <cell r="H42">
            <v>67428.040000000037</v>
          </cell>
          <cell r="J42">
            <v>67428.040000000037</v>
          </cell>
        </row>
        <row r="43">
          <cell r="D43" t="str">
            <v xml:space="preserve">  Total Property Plant &amp; Equipment</v>
          </cell>
          <cell r="F43">
            <v>67428.040000000037</v>
          </cell>
          <cell r="H43">
            <v>67428.040000000037</v>
          </cell>
          <cell r="J43">
            <v>67428.040000000037</v>
          </cell>
        </row>
        <row r="44">
          <cell r="C44" t="str">
            <v>Deferred Debits and Other Assets</v>
          </cell>
        </row>
        <row r="45">
          <cell r="D45" t="str">
            <v>Unrecovered Envir Response Costs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Investment in Joint Ventures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Unrecovered Integrated Resource Plan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Postretirement Benefits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Intercompany Notes Receivables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Prepaid Pension Cost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Unamortized Cost to Repurchase LTD</v>
          </cell>
          <cell r="F51">
            <v>0</v>
          </cell>
          <cell r="H51">
            <v>0</v>
          </cell>
          <cell r="J51">
            <v>0</v>
          </cell>
        </row>
        <row r="52">
          <cell r="B52" t="str">
            <v>162999</v>
          </cell>
          <cell r="D52" t="str">
            <v>Other Deferred Debits</v>
          </cell>
          <cell r="F52">
            <v>96685.47</v>
          </cell>
          <cell r="H52">
            <v>96685.47</v>
          </cell>
          <cell r="J52">
            <v>96685.47</v>
          </cell>
        </row>
        <row r="53">
          <cell r="D53" t="str">
            <v>Other Assets</v>
          </cell>
          <cell r="F53">
            <v>96685.47</v>
          </cell>
          <cell r="H53">
            <v>96685.47</v>
          </cell>
          <cell r="J53">
            <v>96685.47</v>
          </cell>
        </row>
        <row r="54">
          <cell r="D54" t="str">
            <v xml:space="preserve">  Total Deferred Debits and Other Assets</v>
          </cell>
          <cell r="F54">
            <v>96685.47</v>
          </cell>
          <cell r="H54">
            <v>96685.47</v>
          </cell>
          <cell r="J54">
            <v>96685.47</v>
          </cell>
        </row>
        <row r="55">
          <cell r="D55" t="str">
            <v xml:space="preserve">  Total Assets</v>
          </cell>
          <cell r="F55">
            <v>3705586.05</v>
          </cell>
          <cell r="H55">
            <v>5336967.51</v>
          </cell>
          <cell r="J55">
            <v>5316803.51</v>
          </cell>
        </row>
        <row r="57">
          <cell r="C57" t="str">
            <v>Liabilities and Capitalization</v>
          </cell>
        </row>
        <row r="58">
          <cell r="C58" t="str">
            <v>Current Liabilities</v>
          </cell>
        </row>
        <row r="59">
          <cell r="D59" t="str">
            <v>Accounts Payable</v>
          </cell>
          <cell r="F59">
            <v>0</v>
          </cell>
          <cell r="H59">
            <v>0</v>
          </cell>
          <cell r="J59">
            <v>0</v>
          </cell>
        </row>
        <row r="60">
          <cell r="D60" t="str">
            <v>Short-Term Debt</v>
          </cell>
          <cell r="F60">
            <v>0</v>
          </cell>
          <cell r="H60">
            <v>0</v>
          </cell>
          <cell r="J60">
            <v>0</v>
          </cell>
        </row>
        <row r="61">
          <cell r="B61" t="str">
            <v>230990</v>
          </cell>
          <cell r="D61" t="str">
            <v>Intercompany Trsfers - Credit</v>
          </cell>
          <cell r="F61">
            <v>-2543595.5</v>
          </cell>
          <cell r="H61">
            <v>-4330041.9400000004</v>
          </cell>
          <cell r="J61">
            <v>-3654528.85</v>
          </cell>
        </row>
        <row r="62">
          <cell r="D62" t="str">
            <v>Intercompany Payables</v>
          </cell>
          <cell r="F62">
            <v>-2543595.5</v>
          </cell>
          <cell r="H62">
            <v>-4330041.9400000004</v>
          </cell>
          <cell r="J62">
            <v>-3654528.85</v>
          </cell>
        </row>
        <row r="63">
          <cell r="D63" t="str">
            <v>Customer Deposits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Interest</v>
          </cell>
          <cell r="F64">
            <v>0</v>
          </cell>
          <cell r="H64">
            <v>0</v>
          </cell>
          <cell r="J64">
            <v>0</v>
          </cell>
        </row>
        <row r="65">
          <cell r="B65" t="str">
            <v>238100</v>
          </cell>
          <cell r="D65" t="str">
            <v>Taxes Accrued-Federal Income</v>
          </cell>
          <cell r="F65">
            <v>-5636180.4600000009</v>
          </cell>
          <cell r="H65">
            <v>-6256903.5</v>
          </cell>
          <cell r="J65">
            <v>-5911913.0999999996</v>
          </cell>
        </row>
        <row r="66">
          <cell r="B66" t="str">
            <v>238200</v>
          </cell>
          <cell r="D66" t="str">
            <v>Taxes Accrued-State Income</v>
          </cell>
          <cell r="F66">
            <v>-276336.92000000004</v>
          </cell>
          <cell r="H66">
            <v>-546732.18999999994</v>
          </cell>
          <cell r="J66">
            <v>-638409.24</v>
          </cell>
        </row>
        <row r="67">
          <cell r="D67" t="str">
            <v>Other Accrued Liabilities</v>
          </cell>
          <cell r="F67">
            <v>-5912517.3800000008</v>
          </cell>
          <cell r="H67">
            <v>-6803635.6899999995</v>
          </cell>
          <cell r="J67">
            <v>-6550322.3399999999</v>
          </cell>
        </row>
        <row r="68">
          <cell r="D68" t="str">
            <v>Redemption Requir - Preferred Stock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Deferred Purchase Gas Adj Credit</v>
          </cell>
          <cell r="F69">
            <v>0</v>
          </cell>
          <cell r="H69">
            <v>0</v>
          </cell>
          <cell r="J69">
            <v>0</v>
          </cell>
        </row>
        <row r="70">
          <cell r="B70" t="str">
            <v>251109</v>
          </cell>
          <cell r="D70" t="str">
            <v>Miscellaneous Accrued Lia</v>
          </cell>
          <cell r="F70">
            <v>-1474156.25</v>
          </cell>
          <cell r="H70">
            <v>-1540469.93</v>
          </cell>
          <cell r="J70">
            <v>-2150851.31</v>
          </cell>
        </row>
        <row r="71">
          <cell r="D71" t="str">
            <v>Other Current Liabilities</v>
          </cell>
          <cell r="F71">
            <v>-1474156.25</v>
          </cell>
          <cell r="H71">
            <v>-1540469.93</v>
          </cell>
          <cell r="J71">
            <v>-2150851.31</v>
          </cell>
        </row>
        <row r="72">
          <cell r="D72" t="str">
            <v xml:space="preserve">  Total Current Liabilities</v>
          </cell>
          <cell r="F72">
            <v>-9930269.1300000008</v>
          </cell>
          <cell r="H72">
            <v>-12674147.559999999</v>
          </cell>
          <cell r="J72">
            <v>-12355702.5</v>
          </cell>
        </row>
        <row r="73">
          <cell r="B73" t="str">
            <v>279200</v>
          </cell>
          <cell r="D73" t="str">
            <v>Other Timing Difference-Fed</v>
          </cell>
          <cell r="F73">
            <v>84942.799999999988</v>
          </cell>
          <cell r="H73">
            <v>1166552.8</v>
          </cell>
          <cell r="J73">
            <v>816078.8</v>
          </cell>
        </row>
        <row r="74">
          <cell r="B74" t="str">
            <v>279250</v>
          </cell>
          <cell r="D74" t="str">
            <v>Other Timing Differences-State</v>
          </cell>
          <cell r="F74">
            <v>14561.270000000004</v>
          </cell>
          <cell r="H74">
            <v>49160.270000000004</v>
          </cell>
          <cell r="J74">
            <v>139897.26999999999</v>
          </cell>
        </row>
        <row r="75">
          <cell r="D75" t="str">
            <v>Accumulated Deferred Income Tax</v>
          </cell>
          <cell r="F75">
            <v>99504.069999999992</v>
          </cell>
          <cell r="H75">
            <v>1215713.07</v>
          </cell>
          <cell r="J75">
            <v>955976.07000000007</v>
          </cell>
        </row>
        <row r="76">
          <cell r="C76" t="str">
            <v>Long-Term Liabilities</v>
          </cell>
        </row>
        <row r="77">
          <cell r="D77" t="str">
            <v>Accrued Envir Response Costs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Accrued Pension Costs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Accrued Other Postretirement Benefits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Capital Lease Liability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Other Liabilities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 xml:space="preserve">  Total Long-Term Liabilities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Minority Interest</v>
          </cell>
          <cell r="F83">
            <v>0</v>
          </cell>
          <cell r="H83">
            <v>0</v>
          </cell>
          <cell r="J83">
            <v>0</v>
          </cell>
        </row>
        <row r="84">
          <cell r="C84" t="str">
            <v>Deferred Credits</v>
          </cell>
        </row>
        <row r="85">
          <cell r="D85" t="str">
            <v>Unamortized Investment Tax Credit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Regulatory Tax Liability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Other Deferred Credits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 xml:space="preserve">  Total Deferred Credits</v>
          </cell>
          <cell r="F88">
            <v>0</v>
          </cell>
          <cell r="H88">
            <v>0</v>
          </cell>
          <cell r="J88">
            <v>0</v>
          </cell>
        </row>
        <row r="89">
          <cell r="B89" t="str">
            <v>200000</v>
          </cell>
          <cell r="D89" t="str">
            <v>Equity Investment of Parent</v>
          </cell>
          <cell r="F89">
            <v>-2100000</v>
          </cell>
          <cell r="H89">
            <v>-2100000</v>
          </cell>
          <cell r="J89">
            <v>-2100000</v>
          </cell>
        </row>
        <row r="90">
          <cell r="D90" t="str">
            <v>Equity from Parent</v>
          </cell>
          <cell r="F90">
            <v>-2100000</v>
          </cell>
          <cell r="H90">
            <v>-2100000</v>
          </cell>
          <cell r="J90">
            <v>-2100000</v>
          </cell>
        </row>
        <row r="91">
          <cell r="C91" t="str">
            <v>Capitalization</v>
          </cell>
        </row>
        <row r="92">
          <cell r="D92" t="str">
            <v>Long-Term Debt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Preferred Stock</v>
          </cell>
          <cell r="F93">
            <v>0</v>
          </cell>
          <cell r="H93">
            <v>0</v>
          </cell>
          <cell r="J93">
            <v>0</v>
          </cell>
        </row>
        <row r="94">
          <cell r="B94" t="str">
            <v>200101</v>
          </cell>
          <cell r="D94" t="str">
            <v>Common Stock</v>
          </cell>
          <cell r="F94">
            <v>-700000</v>
          </cell>
          <cell r="H94">
            <v>-700000</v>
          </cell>
          <cell r="J94">
            <v>-700000</v>
          </cell>
        </row>
        <row r="95">
          <cell r="B95" t="str">
            <v>203100</v>
          </cell>
          <cell r="D95" t="str">
            <v>Premium on Common Stock Issued</v>
          </cell>
          <cell r="F95">
            <v>189000</v>
          </cell>
          <cell r="H95">
            <v>189000</v>
          </cell>
          <cell r="J95">
            <v>189000</v>
          </cell>
        </row>
        <row r="96">
          <cell r="B96" t="str">
            <v>203102</v>
          </cell>
          <cell r="D96" t="str">
            <v>Additional Paid-In-Capital</v>
          </cell>
          <cell r="F96">
            <v>2896951.66</v>
          </cell>
          <cell r="H96">
            <v>2896951.66</v>
          </cell>
          <cell r="J96">
            <v>2896951.66</v>
          </cell>
        </row>
        <row r="97">
          <cell r="B97" t="str">
            <v>207100</v>
          </cell>
          <cell r="D97" t="str">
            <v>Unappropriated Ret Earnings</v>
          </cell>
          <cell r="F97">
            <v>5796971.2599999998</v>
          </cell>
          <cell r="H97">
            <v>5796971.2599999998</v>
          </cell>
          <cell r="J97">
            <v>7533871.3799999999</v>
          </cell>
        </row>
        <row r="98">
          <cell r="B98" t="str">
            <v>207200</v>
          </cell>
          <cell r="D98" t="str">
            <v>Balance Transferred from Incom</v>
          </cell>
          <cell r="F98">
            <v>42256.09</v>
          </cell>
          <cell r="H98">
            <v>38544.06</v>
          </cell>
          <cell r="J98">
            <v>-5801911.2299999995</v>
          </cell>
        </row>
        <row r="99">
          <cell r="B99" t="str">
            <v>207601</v>
          </cell>
          <cell r="D99" t="str">
            <v>Dividends Declared Parent/Sub</v>
          </cell>
          <cell r="F99">
            <v>0</v>
          </cell>
          <cell r="H99">
            <v>0</v>
          </cell>
          <cell r="J99">
            <v>4065011.11</v>
          </cell>
        </row>
        <row r="100">
          <cell r="D100" t="str">
            <v>Common Stockholders Equity</v>
          </cell>
          <cell r="F100">
            <v>8225179.0099999998</v>
          </cell>
          <cell r="H100">
            <v>8221466.9799999995</v>
          </cell>
          <cell r="J100">
            <v>8182922.9199999999</v>
          </cell>
        </row>
        <row r="101">
          <cell r="D101" t="str">
            <v xml:space="preserve">  Total Capitalization</v>
          </cell>
          <cell r="F101">
            <v>8225179.0099999998</v>
          </cell>
          <cell r="H101">
            <v>8221466.9799999995</v>
          </cell>
          <cell r="J101">
            <v>8182922.9199999999</v>
          </cell>
        </row>
        <row r="102">
          <cell r="D102" t="str">
            <v xml:space="preserve">  Total Liabilities and Capitalization</v>
          </cell>
          <cell r="F102">
            <v>-3705586.0500000007</v>
          </cell>
          <cell r="H102">
            <v>-5336967.5099999988</v>
          </cell>
          <cell r="J102">
            <v>-5316803.51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Balance Sheet"/>
      <sheetName val="Income Statement"/>
    </sheetNames>
    <sheetDataSet>
      <sheetData sheetId="0"/>
      <sheetData sheetId="1"/>
      <sheetData sheetId="2"/>
      <sheetData sheetId="3"/>
      <sheetData sheetId="4"/>
      <sheetData sheetId="5" refreshError="1">
        <row r="12">
          <cell r="B12" t="str">
            <v>121100</v>
          </cell>
          <cell r="D12" t="str">
            <v>Cash-Regular</v>
          </cell>
          <cell r="F12">
            <v>9215.5300000000007</v>
          </cell>
          <cell r="H12">
            <v>9215.5300000000007</v>
          </cell>
          <cell r="J12">
            <v>9215.5300000000007</v>
          </cell>
        </row>
        <row r="13">
          <cell r="D13" t="str">
            <v>Cash &amp; Cash Equivalents</v>
          </cell>
          <cell r="F13">
            <v>9215.5300000000007</v>
          </cell>
          <cell r="H13">
            <v>9215.5300000000007</v>
          </cell>
          <cell r="J13">
            <v>9215.5300000000007</v>
          </cell>
        </row>
        <row r="14">
          <cell r="D14" t="str">
            <v>Receivables</v>
          </cell>
          <cell r="F14">
            <v>0</v>
          </cell>
          <cell r="H14">
            <v>0</v>
          </cell>
          <cell r="J14">
            <v>0</v>
          </cell>
        </row>
        <row r="15">
          <cell r="B15" t="str">
            <v>135450</v>
          </cell>
          <cell r="D15" t="str">
            <v>Interco Funding-Unrestricted</v>
          </cell>
          <cell r="F15">
            <v>-7351.39</v>
          </cell>
          <cell r="H15">
            <v>-2833.73</v>
          </cell>
          <cell r="J15">
            <v>8.39</v>
          </cell>
        </row>
        <row r="16">
          <cell r="B16" t="str">
            <v>135451</v>
          </cell>
          <cell r="D16" t="str">
            <v>Interco Funding - Restricted</v>
          </cell>
          <cell r="F16">
            <v>-5978.65</v>
          </cell>
          <cell r="H16">
            <v>0</v>
          </cell>
          <cell r="J16">
            <v>5041.8</v>
          </cell>
        </row>
        <row r="17">
          <cell r="B17" t="str">
            <v>136073</v>
          </cell>
          <cell r="D17" t="str">
            <v>Intercompany Chargebacks</v>
          </cell>
          <cell r="F17">
            <v>-6512.78</v>
          </cell>
          <cell r="H17">
            <v>-5.85</v>
          </cell>
          <cell r="J17">
            <v>-506.64</v>
          </cell>
        </row>
        <row r="18">
          <cell r="B18" t="str">
            <v>136990</v>
          </cell>
          <cell r="D18" t="str">
            <v>Intercompany Transfers - Debit</v>
          </cell>
          <cell r="F18">
            <v>19842.82</v>
          </cell>
          <cell r="H18">
            <v>2839.58</v>
          </cell>
          <cell r="J18">
            <v>0</v>
          </cell>
        </row>
        <row r="19">
          <cell r="D19" t="str">
            <v>Intercompany Receivables</v>
          </cell>
          <cell r="F19">
            <v>0</v>
          </cell>
          <cell r="H19">
            <v>0</v>
          </cell>
          <cell r="J19">
            <v>4543.55</v>
          </cell>
        </row>
        <row r="20">
          <cell r="D20" t="str">
            <v>A/R Unbilled Revenue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Envir Resp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Pipeline Costs-Current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Unrecovered Seasonal Rates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Energy Marketing and Risk Mgmt Asset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9215.5300000000007</v>
          </cell>
          <cell r="H28">
            <v>9215.5300000000007</v>
          </cell>
          <cell r="J28">
            <v>13759.080000000002</v>
          </cell>
        </row>
        <row r="29">
          <cell r="D29" t="str">
            <v>Investment &amp; Equity in Assoc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Regulated Capital Projects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Contribution in Aid of Const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>Nonregulated Assets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Nonregulated Capital Projects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>Accumulated Depr - Nonregulated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 xml:space="preserve">  Total Nonregulated Assets-Net</v>
          </cell>
          <cell r="F39">
            <v>0</v>
          </cell>
          <cell r="H39">
            <v>0</v>
          </cell>
          <cell r="J39">
            <v>0</v>
          </cell>
        </row>
        <row r="40">
          <cell r="D40" t="str">
            <v xml:space="preserve">  Total Property Plant &amp; Equipment</v>
          </cell>
          <cell r="F40">
            <v>0</v>
          </cell>
          <cell r="H40">
            <v>0</v>
          </cell>
          <cell r="J40">
            <v>0</v>
          </cell>
        </row>
        <row r="41">
          <cell r="C41" t="str">
            <v>Deferred Debits and Other Assets</v>
          </cell>
        </row>
        <row r="42">
          <cell r="D42" t="str">
            <v>Unrecovered Envir Response Costs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Unrecovered Pipeline Replacemnt Costs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Goodwill</v>
          </cell>
          <cell r="F44">
            <v>0</v>
          </cell>
          <cell r="H44">
            <v>0</v>
          </cell>
          <cell r="J44">
            <v>0</v>
          </cell>
        </row>
        <row r="45">
          <cell r="B45" t="str">
            <v>111171</v>
          </cell>
          <cell r="D45" t="str">
            <v>Investment in GP LLC</v>
          </cell>
          <cell r="F45">
            <v>4.47</v>
          </cell>
          <cell r="H45">
            <v>4.47</v>
          </cell>
          <cell r="J45">
            <v>4.47</v>
          </cell>
        </row>
        <row r="46">
          <cell r="D46" t="str">
            <v>Investment in Joint Ventures</v>
          </cell>
          <cell r="F46">
            <v>4.47</v>
          </cell>
          <cell r="H46">
            <v>4.47</v>
          </cell>
          <cell r="J46">
            <v>4.47</v>
          </cell>
        </row>
        <row r="47">
          <cell r="D47" t="str">
            <v>Unrecovered Integrated Resource Plan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Postretirement Benefits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Intercompany Notes Receivables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Prepaid Pension Cost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Unamortized Cost to Repurchase LTD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Other Assets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 xml:space="preserve">  Total Deferred Debits and Other Assets</v>
          </cell>
          <cell r="F53">
            <v>4.47</v>
          </cell>
          <cell r="H53">
            <v>4.47</v>
          </cell>
          <cell r="J53">
            <v>4.47</v>
          </cell>
        </row>
        <row r="54">
          <cell r="D54" t="str">
            <v xml:space="preserve">  Total Assets</v>
          </cell>
          <cell r="F54">
            <v>9220</v>
          </cell>
          <cell r="H54">
            <v>9220</v>
          </cell>
          <cell r="J54">
            <v>13763.550000000001</v>
          </cell>
        </row>
        <row r="56">
          <cell r="C56" t="str">
            <v>Liabilities and Capitalization</v>
          </cell>
        </row>
        <row r="57">
          <cell r="C57" t="str">
            <v>Current Liabilities</v>
          </cell>
        </row>
        <row r="58">
          <cell r="D58" t="str">
            <v>Accounts Payable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Short-Term Debt</v>
          </cell>
          <cell r="F59">
            <v>0</v>
          </cell>
          <cell r="H59">
            <v>0</v>
          </cell>
          <cell r="J59">
            <v>0</v>
          </cell>
        </row>
        <row r="60">
          <cell r="B60" t="str">
            <v>230990</v>
          </cell>
          <cell r="D60" t="str">
            <v>Intercompany Trsfers - Credit</v>
          </cell>
          <cell r="F60">
            <v>-19842.82</v>
          </cell>
          <cell r="H60">
            <v>-2839.58</v>
          </cell>
          <cell r="J60">
            <v>0</v>
          </cell>
        </row>
        <row r="61">
          <cell r="D61" t="str">
            <v>Intercompany Payables</v>
          </cell>
          <cell r="F61">
            <v>-19842.82</v>
          </cell>
          <cell r="H61">
            <v>-2839.58</v>
          </cell>
          <cell r="J61">
            <v>0</v>
          </cell>
        </row>
        <row r="62">
          <cell r="D62" t="str">
            <v>Customer Deposits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Interest</v>
          </cell>
          <cell r="F63">
            <v>0</v>
          </cell>
          <cell r="H63">
            <v>0</v>
          </cell>
          <cell r="J63">
            <v>0</v>
          </cell>
        </row>
        <row r="64">
          <cell r="B64" t="str">
            <v>238100</v>
          </cell>
          <cell r="D64" t="str">
            <v>Taxes Accrued-Federal Income</v>
          </cell>
          <cell r="F64">
            <v>-38809.82</v>
          </cell>
          <cell r="H64">
            <v>-913.82</v>
          </cell>
          <cell r="J64">
            <v>-1901.82</v>
          </cell>
        </row>
        <row r="65">
          <cell r="B65" t="str">
            <v>238200</v>
          </cell>
          <cell r="D65" t="str">
            <v>Taxes Accrued-State Income</v>
          </cell>
          <cell r="F65">
            <v>-8328.5400000000009</v>
          </cell>
          <cell r="H65">
            <v>-327.54000000000002</v>
          </cell>
          <cell r="J65">
            <v>-507.54</v>
          </cell>
        </row>
        <row r="66">
          <cell r="D66" t="str">
            <v>Other Accrued Liabilities</v>
          </cell>
          <cell r="F66">
            <v>-47138.36</v>
          </cell>
          <cell r="H66">
            <v>-1241.3599999999999</v>
          </cell>
          <cell r="J66">
            <v>-2409.36</v>
          </cell>
        </row>
        <row r="67">
          <cell r="D67" t="str">
            <v>Redemption Requir - Preferred Stock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Deferred Purchase Gas Adj Credit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Current Portion of Long Term Debt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Accrued Eviron Response-Current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Accrued Pipeline Replacement-Current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Deferred Seasonal Rates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Energy Marketing and Risk Mgmt Liab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Other Current Liabilities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 xml:space="preserve">  Total Current Liabilities</v>
          </cell>
          <cell r="F75">
            <v>-66981.179999999993</v>
          </cell>
          <cell r="H75">
            <v>-4080.9399999999996</v>
          </cell>
          <cell r="J75">
            <v>-2409.36</v>
          </cell>
        </row>
        <row r="76">
          <cell r="B76" t="str">
            <v>279200</v>
          </cell>
          <cell r="D76" t="str">
            <v>Other Timing Difference-Fed</v>
          </cell>
          <cell r="F76">
            <v>48519</v>
          </cell>
          <cell r="H76">
            <v>107</v>
          </cell>
          <cell r="J76">
            <v>-424</v>
          </cell>
        </row>
        <row r="77">
          <cell r="B77" t="str">
            <v>279250</v>
          </cell>
          <cell r="D77" t="str">
            <v>Other Timing Differences-State</v>
          </cell>
          <cell r="F77">
            <v>8849</v>
          </cell>
          <cell r="H77">
            <v>20</v>
          </cell>
          <cell r="J77">
            <v>-77</v>
          </cell>
        </row>
        <row r="78">
          <cell r="D78" t="str">
            <v>Accumulated Deferred Income Tax</v>
          </cell>
          <cell r="F78">
            <v>57368</v>
          </cell>
          <cell r="H78">
            <v>127</v>
          </cell>
          <cell r="J78">
            <v>-501</v>
          </cell>
        </row>
        <row r="79">
          <cell r="C79" t="str">
            <v>Long-Term Liabilities</v>
          </cell>
        </row>
        <row r="80">
          <cell r="D80" t="str">
            <v>Accrued Envir Response Costs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Accrued Pipeline Replacement Costs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Accrued Pension Costs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Accrued Other Postretirement Benefits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>Capital Lease Liability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Other Liabilities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 xml:space="preserve">  Total Long-Term Liabilities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Minority Interest</v>
          </cell>
          <cell r="F87">
            <v>0</v>
          </cell>
          <cell r="H87">
            <v>0</v>
          </cell>
          <cell r="J87">
            <v>0</v>
          </cell>
        </row>
        <row r="88">
          <cell r="C88" t="str">
            <v>Deferred Credits</v>
          </cell>
        </row>
        <row r="89">
          <cell r="D89" t="str">
            <v>Unamortized Investment Tax Credit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Regulatory Tax Liability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Other Deferred Credits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 xml:space="preserve">  Total Deferred Credits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Equity from Parent</v>
          </cell>
          <cell r="F93">
            <v>0</v>
          </cell>
          <cell r="H93">
            <v>0</v>
          </cell>
          <cell r="J93">
            <v>0</v>
          </cell>
        </row>
        <row r="94">
          <cell r="C94" t="str">
            <v>Capitalization</v>
          </cell>
        </row>
        <row r="95">
          <cell r="D95" t="str">
            <v>Long-Term Debt</v>
          </cell>
          <cell r="F95">
            <v>0</v>
          </cell>
          <cell r="H95">
            <v>0</v>
          </cell>
          <cell r="J95">
            <v>0</v>
          </cell>
        </row>
        <row r="96">
          <cell r="D96" t="str">
            <v>Preferred Stock</v>
          </cell>
          <cell r="F96">
            <v>0</v>
          </cell>
          <cell r="H96">
            <v>0</v>
          </cell>
          <cell r="J96">
            <v>0</v>
          </cell>
        </row>
        <row r="97">
          <cell r="B97" t="str">
            <v>200101</v>
          </cell>
          <cell r="D97" t="str">
            <v>Common Stock</v>
          </cell>
          <cell r="F97">
            <v>-100</v>
          </cell>
          <cell r="H97">
            <v>-100</v>
          </cell>
          <cell r="J97">
            <v>-100</v>
          </cell>
        </row>
        <row r="98">
          <cell r="B98" t="str">
            <v>203102</v>
          </cell>
          <cell r="D98" t="str">
            <v>Additional Paid-In-Capital</v>
          </cell>
          <cell r="F98">
            <v>-9227.25</v>
          </cell>
          <cell r="H98">
            <v>-9227.25</v>
          </cell>
          <cell r="J98">
            <v>-9227.25</v>
          </cell>
        </row>
        <row r="99">
          <cell r="B99" t="str">
            <v>207100</v>
          </cell>
          <cell r="D99" t="str">
            <v>Unappropriated Ret Earnings</v>
          </cell>
          <cell r="F99">
            <v>-1525.94</v>
          </cell>
          <cell r="H99">
            <v>-1525.94</v>
          </cell>
          <cell r="J99">
            <v>70.25</v>
          </cell>
        </row>
        <row r="100">
          <cell r="B100" t="str">
            <v>207200</v>
          </cell>
          <cell r="D100" t="str">
            <v>Balance Transferred from Incom</v>
          </cell>
          <cell r="F100">
            <v>11246.37</v>
          </cell>
          <cell r="H100">
            <v>5587.13</v>
          </cell>
          <cell r="J100">
            <v>-6004.19</v>
          </cell>
        </row>
        <row r="101">
          <cell r="B101" t="str">
            <v>207601</v>
          </cell>
          <cell r="D101" t="str">
            <v>Dividends Declared Parent/Sub</v>
          </cell>
          <cell r="F101">
            <v>0</v>
          </cell>
          <cell r="H101">
            <v>0</v>
          </cell>
          <cell r="J101">
            <v>4408</v>
          </cell>
        </row>
        <row r="102">
          <cell r="D102" t="str">
            <v>Common Stockholders Equity</v>
          </cell>
          <cell r="F102">
            <v>393.18</v>
          </cell>
          <cell r="H102">
            <v>-5266.06</v>
          </cell>
          <cell r="J102">
            <v>-10853.19</v>
          </cell>
        </row>
        <row r="103">
          <cell r="D103" t="str">
            <v xml:space="preserve">  Total Capitalization</v>
          </cell>
          <cell r="F103">
            <v>393.18</v>
          </cell>
          <cell r="H103">
            <v>-5266.06</v>
          </cell>
          <cell r="J103">
            <v>-10853.19</v>
          </cell>
        </row>
        <row r="104">
          <cell r="D104" t="str">
            <v xml:space="preserve">  Total Liabilities and Capitalization</v>
          </cell>
          <cell r="F104">
            <v>-9219.9999999999927</v>
          </cell>
          <cell r="H104">
            <v>-9220</v>
          </cell>
          <cell r="J104">
            <v>-13763.550000000001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>
        <row r="25">
          <cell r="O25">
            <v>0</v>
          </cell>
        </row>
      </sheetData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Loss Reserve"/>
      <sheetName val="Depreciation"/>
      <sheetName val="Amort-Software"/>
      <sheetName val="QUERY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2">
          <cell r="B12" t="str">
            <v>121100</v>
          </cell>
          <cell r="D12" t="str">
            <v>Cash-Regular</v>
          </cell>
          <cell r="F12">
            <v>0</v>
          </cell>
          <cell r="H12">
            <v>0</v>
          </cell>
          <cell r="J12">
            <v>52220.67</v>
          </cell>
        </row>
        <row r="13">
          <cell r="D13" t="str">
            <v>Cash &amp; Cash Equivalents</v>
          </cell>
          <cell r="F13">
            <v>0</v>
          </cell>
          <cell r="H13">
            <v>0</v>
          </cell>
          <cell r="J13">
            <v>52220.67</v>
          </cell>
        </row>
        <row r="14">
          <cell r="B14" t="str">
            <v>132200</v>
          </cell>
          <cell r="D14" t="str">
            <v>Accts Receivable - Sales</v>
          </cell>
          <cell r="F14">
            <v>0</v>
          </cell>
          <cell r="H14">
            <v>0</v>
          </cell>
          <cell r="J14">
            <v>9540.7999999999993</v>
          </cell>
        </row>
        <row r="15">
          <cell r="D15" t="str">
            <v>Receivables</v>
          </cell>
          <cell r="F15">
            <v>0</v>
          </cell>
          <cell r="H15">
            <v>0</v>
          </cell>
          <cell r="J15">
            <v>9540.7999999999993</v>
          </cell>
        </row>
        <row r="16">
          <cell r="B16" t="str">
            <v>135450</v>
          </cell>
          <cell r="D16" t="str">
            <v>Interco Funding-Unrestricted</v>
          </cell>
          <cell r="F16">
            <v>-30.77</v>
          </cell>
          <cell r="H16">
            <v>0</v>
          </cell>
          <cell r="J16">
            <v>7.82</v>
          </cell>
        </row>
        <row r="17">
          <cell r="B17" t="str">
            <v>135451</v>
          </cell>
          <cell r="D17" t="str">
            <v>Interco Funding - Restricted</v>
          </cell>
          <cell r="F17">
            <v>30.77</v>
          </cell>
          <cell r="H17">
            <v>0</v>
          </cell>
          <cell r="J17">
            <v>4465.7299999999996</v>
          </cell>
        </row>
        <row r="18">
          <cell r="B18" t="str">
            <v>136073</v>
          </cell>
          <cell r="D18" t="str">
            <v>Intercompany Chargebacks</v>
          </cell>
          <cell r="F18">
            <v>0</v>
          </cell>
          <cell r="H18">
            <v>0</v>
          </cell>
          <cell r="J18">
            <v>-18.91</v>
          </cell>
        </row>
        <row r="19">
          <cell r="D19" t="str">
            <v>Intercompany Receivables</v>
          </cell>
          <cell r="F19">
            <v>0</v>
          </cell>
          <cell r="H19">
            <v>0</v>
          </cell>
          <cell r="J19">
            <v>4454.6400000000003</v>
          </cell>
        </row>
        <row r="20">
          <cell r="D20" t="str">
            <v>A/R Unbilled Revenue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Envir Resp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Pipeline Costs-Current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Unrecovered Seasonal Rates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Energy Marketing and Risk Mgmt Asset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0</v>
          </cell>
          <cell r="H28">
            <v>0</v>
          </cell>
          <cell r="J28">
            <v>66216.11</v>
          </cell>
        </row>
        <row r="29">
          <cell r="D29" t="str">
            <v>Investment &amp; Equity in Assoc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Regulated Capital Projects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Contribution in Aid of Const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114030</v>
          </cell>
          <cell r="D36" t="str">
            <v>Systems on Customer Premises</v>
          </cell>
          <cell r="F36">
            <v>0</v>
          </cell>
          <cell r="H36">
            <v>0</v>
          </cell>
          <cell r="J36">
            <v>128385.73</v>
          </cell>
        </row>
        <row r="37">
          <cell r="B37" t="str">
            <v>114080</v>
          </cell>
          <cell r="D37" t="str">
            <v>Computer and Communication Eq</v>
          </cell>
          <cell r="F37">
            <v>0</v>
          </cell>
          <cell r="H37">
            <v>0</v>
          </cell>
          <cell r="J37">
            <v>2249.9299999999998</v>
          </cell>
        </row>
        <row r="38">
          <cell r="B38" t="str">
            <v>114090</v>
          </cell>
          <cell r="D38" t="str">
            <v>Office Furniture and Equipment</v>
          </cell>
          <cell r="F38">
            <v>0</v>
          </cell>
          <cell r="H38">
            <v>0</v>
          </cell>
          <cell r="J38">
            <v>1696.16</v>
          </cell>
        </row>
        <row r="39">
          <cell r="D39" t="str">
            <v>Nonregulated Assets</v>
          </cell>
          <cell r="F39">
            <v>0</v>
          </cell>
          <cell r="H39">
            <v>0</v>
          </cell>
          <cell r="J39">
            <v>132331.82</v>
          </cell>
        </row>
        <row r="40">
          <cell r="D40" t="str">
            <v>Nonregulated Capital Projects</v>
          </cell>
          <cell r="F40">
            <v>0</v>
          </cell>
          <cell r="H40">
            <v>0</v>
          </cell>
          <cell r="J40">
            <v>0</v>
          </cell>
        </row>
        <row r="41">
          <cell r="B41" t="str">
            <v>115150</v>
          </cell>
          <cell r="D41" t="str">
            <v>Accumulated Provision for  Dep</v>
          </cell>
          <cell r="F41">
            <v>0</v>
          </cell>
          <cell r="H41">
            <v>0</v>
          </cell>
          <cell r="J41">
            <v>-38630.550000000003</v>
          </cell>
        </row>
        <row r="42">
          <cell r="D42" t="str">
            <v>Accumulated Depr - Nonregulated</v>
          </cell>
          <cell r="F42">
            <v>0</v>
          </cell>
          <cell r="H42">
            <v>0</v>
          </cell>
          <cell r="J42">
            <v>-38630.550000000003</v>
          </cell>
        </row>
        <row r="43">
          <cell r="D43" t="str">
            <v xml:space="preserve">  Total Nonregulated Assets-Net</v>
          </cell>
          <cell r="F43">
            <v>0</v>
          </cell>
          <cell r="H43">
            <v>0</v>
          </cell>
          <cell r="J43">
            <v>93701.27</v>
          </cell>
        </row>
        <row r="44">
          <cell r="D44" t="str">
            <v xml:space="preserve">  Total Property Plant &amp; Equipment</v>
          </cell>
          <cell r="F44">
            <v>0</v>
          </cell>
          <cell r="H44">
            <v>0</v>
          </cell>
          <cell r="J44">
            <v>93701.27</v>
          </cell>
        </row>
        <row r="45">
          <cell r="C45" t="str">
            <v>Deferred Debits and Other Assets</v>
          </cell>
        </row>
        <row r="46">
          <cell r="D46" t="str">
            <v>Unrecovered Envir Response Costs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Unrecovered Pipeline Replacemnt Costs</v>
          </cell>
          <cell r="F47">
            <v>0</v>
          </cell>
          <cell r="H47">
            <v>0</v>
          </cell>
          <cell r="J47">
            <v>0</v>
          </cell>
        </row>
        <row r="48">
          <cell r="B48" t="str">
            <v>100500</v>
          </cell>
          <cell r="D48" t="str">
            <v>Goodwill</v>
          </cell>
          <cell r="F48">
            <v>0</v>
          </cell>
          <cell r="H48">
            <v>0</v>
          </cell>
          <cell r="J48">
            <v>74169.100000000006</v>
          </cell>
        </row>
        <row r="49">
          <cell r="D49" t="str">
            <v>Goodwill</v>
          </cell>
          <cell r="F49">
            <v>0</v>
          </cell>
          <cell r="H49">
            <v>0</v>
          </cell>
          <cell r="J49">
            <v>74169.100000000006</v>
          </cell>
        </row>
        <row r="50">
          <cell r="D50" t="str">
            <v>Investment in Joint Ventures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Unrecovered Integrated Resource Plan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Unrecovered Postretirement Benefits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>Intercompany Notes Receivables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>Prepaid Pension Cost</v>
          </cell>
          <cell r="F54">
            <v>0</v>
          </cell>
          <cell r="H54">
            <v>0</v>
          </cell>
          <cell r="J54">
            <v>0</v>
          </cell>
        </row>
        <row r="55">
          <cell r="D55" t="str">
            <v>Unamortized Cost to Repurchase LTD</v>
          </cell>
          <cell r="F55">
            <v>0</v>
          </cell>
          <cell r="H55">
            <v>0</v>
          </cell>
          <cell r="J55">
            <v>0</v>
          </cell>
        </row>
        <row r="56">
          <cell r="D56" t="str">
            <v>Other Assets</v>
          </cell>
          <cell r="F56">
            <v>0</v>
          </cell>
          <cell r="H56">
            <v>0</v>
          </cell>
          <cell r="J56">
            <v>0</v>
          </cell>
        </row>
        <row r="57">
          <cell r="D57" t="str">
            <v xml:space="preserve">  Total Deferred Debits and Other Assets</v>
          </cell>
          <cell r="F57">
            <v>0</v>
          </cell>
          <cell r="H57">
            <v>0</v>
          </cell>
          <cell r="J57">
            <v>74169.100000000006</v>
          </cell>
        </row>
        <row r="58">
          <cell r="D58" t="str">
            <v xml:space="preserve">  Total Assets</v>
          </cell>
          <cell r="F58">
            <v>0</v>
          </cell>
          <cell r="H58">
            <v>0</v>
          </cell>
          <cell r="J58">
            <v>234086.48</v>
          </cell>
        </row>
        <row r="60">
          <cell r="C60" t="str">
            <v>Liabilities and Capitalization</v>
          </cell>
        </row>
        <row r="61">
          <cell r="C61" t="str">
            <v>Current Liabilities</v>
          </cell>
        </row>
        <row r="62">
          <cell r="D62" t="str">
            <v>Accounts Payable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Short-Term Debt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Intercompany Payables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Customer Deposits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Interest</v>
          </cell>
          <cell r="F66">
            <v>0</v>
          </cell>
          <cell r="H66">
            <v>0</v>
          </cell>
          <cell r="J66">
            <v>0</v>
          </cell>
        </row>
        <row r="67">
          <cell r="B67" t="str">
            <v>238100</v>
          </cell>
          <cell r="D67" t="str">
            <v>Taxes Accrued-Federal Income</v>
          </cell>
          <cell r="F67">
            <v>0</v>
          </cell>
          <cell r="H67">
            <v>0</v>
          </cell>
          <cell r="J67">
            <v>16127.81</v>
          </cell>
        </row>
        <row r="68">
          <cell r="B68" t="str">
            <v>238103</v>
          </cell>
          <cell r="D68" t="str">
            <v>Tax Accr Othr-Real&amp;Pers. Prop.</v>
          </cell>
          <cell r="F68">
            <v>0</v>
          </cell>
          <cell r="H68">
            <v>0</v>
          </cell>
          <cell r="J68">
            <v>96.09</v>
          </cell>
        </row>
        <row r="69">
          <cell r="B69" t="str">
            <v>238200</v>
          </cell>
          <cell r="D69" t="str">
            <v>Taxes Accrued-State Income</v>
          </cell>
          <cell r="F69">
            <v>0</v>
          </cell>
          <cell r="H69">
            <v>0</v>
          </cell>
          <cell r="J69">
            <v>-99.61</v>
          </cell>
        </row>
        <row r="70">
          <cell r="D70" t="str">
            <v>Other Accrued Liabilities</v>
          </cell>
          <cell r="F70">
            <v>0</v>
          </cell>
          <cell r="H70">
            <v>0</v>
          </cell>
          <cell r="J70">
            <v>16124.29</v>
          </cell>
        </row>
        <row r="71">
          <cell r="D71" t="str">
            <v>Redemption Requir - Preferred Stock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Deferred Purchase Gas Adj Credit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Current Portion of Long Term Debt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Accrued Eviron Response-Current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Accrued Pipeline Replacement-Current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Deferred Seasonal Rates</v>
          </cell>
          <cell r="F76">
            <v>0</v>
          </cell>
          <cell r="H76">
            <v>0</v>
          </cell>
          <cell r="J76">
            <v>0</v>
          </cell>
        </row>
        <row r="77">
          <cell r="D77" t="str">
            <v>Energy Marketing and Risk Mgmt Liab</v>
          </cell>
          <cell r="F77">
            <v>0</v>
          </cell>
          <cell r="H77">
            <v>0</v>
          </cell>
          <cell r="J77">
            <v>0</v>
          </cell>
        </row>
        <row r="78">
          <cell r="B78" t="str">
            <v>244000</v>
          </cell>
          <cell r="D78" t="str">
            <v>Special Option Tax</v>
          </cell>
          <cell r="F78">
            <v>0</v>
          </cell>
          <cell r="H78">
            <v>0</v>
          </cell>
          <cell r="J78">
            <v>1482.42</v>
          </cell>
        </row>
        <row r="79">
          <cell r="B79" t="str">
            <v>245503</v>
          </cell>
          <cell r="D79" t="str">
            <v>State Sales &amp; Use Tax Payble</v>
          </cell>
          <cell r="F79">
            <v>0</v>
          </cell>
          <cell r="H79">
            <v>0</v>
          </cell>
          <cell r="J79">
            <v>4269.24</v>
          </cell>
        </row>
        <row r="80">
          <cell r="B80" t="str">
            <v>278700</v>
          </cell>
          <cell r="D80" t="str">
            <v>Loss Reserve</v>
          </cell>
          <cell r="F80">
            <v>0</v>
          </cell>
          <cell r="H80">
            <v>0</v>
          </cell>
          <cell r="J80">
            <v>-222412.28</v>
          </cell>
        </row>
        <row r="81">
          <cell r="D81" t="str">
            <v>Other Current Liabilities</v>
          </cell>
          <cell r="F81">
            <v>0</v>
          </cell>
          <cell r="H81">
            <v>0</v>
          </cell>
          <cell r="J81">
            <v>-216660.62</v>
          </cell>
        </row>
        <row r="82">
          <cell r="D82" t="str">
            <v xml:space="preserve">  Total Current Liabilities</v>
          </cell>
          <cell r="F82">
            <v>0</v>
          </cell>
          <cell r="H82">
            <v>0</v>
          </cell>
          <cell r="J82">
            <v>-200536.33</v>
          </cell>
        </row>
        <row r="83">
          <cell r="B83" t="str">
            <v>279200</v>
          </cell>
          <cell r="D83" t="str">
            <v>Other Timing Difference-Fed</v>
          </cell>
          <cell r="F83">
            <v>0</v>
          </cell>
          <cell r="H83">
            <v>0</v>
          </cell>
          <cell r="J83">
            <v>40220.5</v>
          </cell>
        </row>
        <row r="84">
          <cell r="B84" t="str">
            <v>279250</v>
          </cell>
          <cell r="D84" t="str">
            <v>Other Timing Differences-State</v>
          </cell>
          <cell r="F84">
            <v>0</v>
          </cell>
          <cell r="H84">
            <v>0</v>
          </cell>
          <cell r="J84">
            <v>6895.41</v>
          </cell>
        </row>
        <row r="85">
          <cell r="D85" t="str">
            <v>Accumulated Deferred Income Tax</v>
          </cell>
          <cell r="F85">
            <v>0</v>
          </cell>
          <cell r="H85">
            <v>0</v>
          </cell>
          <cell r="J85">
            <v>47115.91</v>
          </cell>
        </row>
        <row r="86">
          <cell r="C86" t="str">
            <v>Long-Term Liabilities</v>
          </cell>
        </row>
        <row r="87">
          <cell r="D87" t="str">
            <v>Accrued Envir Response Costs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Accrued Pipeline Replacement Costs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Accrued Pension Costs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Accrued Other Postretirement Benefits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Capital Lease Liability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Other Liabilities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 xml:space="preserve">  Total Long-Term Liabilities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Minority Interest</v>
          </cell>
          <cell r="F94">
            <v>0</v>
          </cell>
          <cell r="H94">
            <v>0</v>
          </cell>
          <cell r="J94">
            <v>0</v>
          </cell>
        </row>
        <row r="95">
          <cell r="C95" t="str">
            <v>Deferred Credits</v>
          </cell>
        </row>
        <row r="96">
          <cell r="D96" t="str">
            <v>Unamortized Investment Tax Credit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Regulatory Tax Liability</v>
          </cell>
          <cell r="F97">
            <v>0</v>
          </cell>
          <cell r="H97">
            <v>0</v>
          </cell>
          <cell r="J97">
            <v>0</v>
          </cell>
        </row>
        <row r="98">
          <cell r="D98" t="str">
            <v>Other Deferred Credits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 xml:space="preserve">  Total Deferred Credits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Equity from Parent</v>
          </cell>
          <cell r="F100">
            <v>0</v>
          </cell>
          <cell r="H100">
            <v>0</v>
          </cell>
          <cell r="J100">
            <v>0</v>
          </cell>
        </row>
        <row r="101">
          <cell r="C101" t="str">
            <v>Capitalization</v>
          </cell>
        </row>
        <row r="102">
          <cell r="D102" t="str">
            <v>Long-Term Debt</v>
          </cell>
          <cell r="F102">
            <v>0</v>
          </cell>
          <cell r="H102">
            <v>0</v>
          </cell>
          <cell r="J102">
            <v>0</v>
          </cell>
        </row>
        <row r="103">
          <cell r="D103" t="str">
            <v>Preferred Stock</v>
          </cell>
          <cell r="F103">
            <v>0</v>
          </cell>
          <cell r="H103">
            <v>0</v>
          </cell>
          <cell r="J103">
            <v>0</v>
          </cell>
        </row>
        <row r="104">
          <cell r="B104" t="str">
            <v>200101</v>
          </cell>
          <cell r="D104" t="str">
            <v>Common Stock</v>
          </cell>
          <cell r="F104">
            <v>0</v>
          </cell>
          <cell r="H104">
            <v>0</v>
          </cell>
          <cell r="J104">
            <v>-100</v>
          </cell>
        </row>
        <row r="105">
          <cell r="B105" t="str">
            <v>203101</v>
          </cell>
          <cell r="D105" t="str">
            <v>Premium on Common</v>
          </cell>
          <cell r="F105">
            <v>0</v>
          </cell>
          <cell r="H105">
            <v>0</v>
          </cell>
          <cell r="J105">
            <v>-190139.5</v>
          </cell>
        </row>
        <row r="106">
          <cell r="B106" t="str">
            <v>203102</v>
          </cell>
          <cell r="D106" t="str">
            <v>Additional Paid-In-Capital</v>
          </cell>
          <cell r="F106">
            <v>0</v>
          </cell>
          <cell r="H106">
            <v>0</v>
          </cell>
          <cell r="J106">
            <v>-350532.18</v>
          </cell>
        </row>
        <row r="107">
          <cell r="B107" t="str">
            <v>207100</v>
          </cell>
          <cell r="D107" t="str">
            <v>Unappropriated Ret Earnings</v>
          </cell>
          <cell r="F107">
            <v>0</v>
          </cell>
          <cell r="H107">
            <v>0</v>
          </cell>
          <cell r="J107">
            <v>460220.26</v>
          </cell>
        </row>
        <row r="108">
          <cell r="B108" t="str">
            <v>207200</v>
          </cell>
          <cell r="D108" t="str">
            <v>Balance Transferred from Incom</v>
          </cell>
          <cell r="F108">
            <v>0</v>
          </cell>
          <cell r="H108">
            <v>0</v>
          </cell>
          <cell r="J108">
            <v>-114.64</v>
          </cell>
        </row>
        <row r="109">
          <cell r="D109" t="str">
            <v>Common Stockholders Equity</v>
          </cell>
          <cell r="F109">
            <v>0</v>
          </cell>
          <cell r="H109">
            <v>0</v>
          </cell>
          <cell r="J109">
            <v>-80666.059999999925</v>
          </cell>
        </row>
        <row r="110">
          <cell r="D110" t="str">
            <v xml:space="preserve">  Total Capitalization</v>
          </cell>
          <cell r="F110">
            <v>0</v>
          </cell>
          <cell r="H110">
            <v>0</v>
          </cell>
          <cell r="J110">
            <v>-80666.059999999925</v>
          </cell>
        </row>
        <row r="111">
          <cell r="D111" t="str">
            <v xml:space="preserve">  Total Liabilities and Capitalization</v>
          </cell>
          <cell r="F111">
            <v>0</v>
          </cell>
          <cell r="H111">
            <v>0</v>
          </cell>
          <cell r="J111">
            <v>-234086.47999999992</v>
          </cell>
        </row>
      </sheetData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bs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2">
          <cell r="B12" t="str">
            <v>121100</v>
          </cell>
          <cell r="D12" t="str">
            <v>Cash-Regular</v>
          </cell>
          <cell r="F12">
            <v>0</v>
          </cell>
          <cell r="H12">
            <v>0</v>
          </cell>
          <cell r="J12">
            <v>-147.31</v>
          </cell>
        </row>
        <row r="13">
          <cell r="D13" t="str">
            <v>Cash &amp; Cash Equivalents</v>
          </cell>
          <cell r="F13">
            <v>0</v>
          </cell>
          <cell r="H13">
            <v>0</v>
          </cell>
          <cell r="J13">
            <v>-147.31</v>
          </cell>
        </row>
        <row r="14">
          <cell r="D14" t="str">
            <v>Receivables</v>
          </cell>
          <cell r="F14">
            <v>0</v>
          </cell>
          <cell r="H14">
            <v>0</v>
          </cell>
          <cell r="J14">
            <v>0</v>
          </cell>
        </row>
        <row r="15">
          <cell r="B15" t="str">
            <v>135450</v>
          </cell>
          <cell r="D15" t="str">
            <v>Interco Funding-Unrestricted</v>
          </cell>
          <cell r="F15">
            <v>-26688.959999999999</v>
          </cell>
          <cell r="H15">
            <v>-26688.959999999999</v>
          </cell>
          <cell r="J15">
            <v>22693.5</v>
          </cell>
        </row>
        <row r="16">
          <cell r="B16" t="str">
            <v>135451</v>
          </cell>
          <cell r="D16" t="str">
            <v>Interco Funding - Restricted</v>
          </cell>
          <cell r="F16">
            <v>0</v>
          </cell>
          <cell r="H16">
            <v>-17954.28</v>
          </cell>
          <cell r="J16">
            <v>-86367.12</v>
          </cell>
        </row>
        <row r="17">
          <cell r="B17" t="str">
            <v>136070</v>
          </cell>
          <cell r="D17" t="str">
            <v>Accts Receivable - Assoc Comp</v>
          </cell>
          <cell r="F17">
            <v>-4114</v>
          </cell>
          <cell r="H17">
            <v>0</v>
          </cell>
          <cell r="J17">
            <v>0</v>
          </cell>
        </row>
        <row r="18">
          <cell r="B18" t="str">
            <v>136990</v>
          </cell>
          <cell r="D18" t="str">
            <v>Intercompany Transfers - Debit</v>
          </cell>
          <cell r="F18">
            <v>0</v>
          </cell>
          <cell r="H18">
            <v>44643.24</v>
          </cell>
          <cell r="J18">
            <v>63673.62</v>
          </cell>
        </row>
        <row r="19">
          <cell r="D19" t="str">
            <v>Intercompany Receivables</v>
          </cell>
          <cell r="F19">
            <v>-30802.959999999999</v>
          </cell>
          <cell r="H19">
            <v>0</v>
          </cell>
          <cell r="J19">
            <v>7.2759576141834259E-12</v>
          </cell>
        </row>
        <row r="20">
          <cell r="D20" t="str">
            <v>A/R Unbilled Revenue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Envir Resp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Pipeline Costs-Current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Unrecovered Seasonal Rates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Energy Marketing and Risk Mgmt Asset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-30802.959999999999</v>
          </cell>
          <cell r="H28">
            <v>0</v>
          </cell>
          <cell r="J28">
            <v>-147.30999999999273</v>
          </cell>
        </row>
        <row r="29">
          <cell r="D29" t="str">
            <v>Investment &amp; Equity in Assoc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Regulated Capital Projects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Contribution in Aid of Const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114025</v>
          </cell>
          <cell r="D36" t="str">
            <v>Buildings and Equipment 1</v>
          </cell>
          <cell r="F36">
            <v>0</v>
          </cell>
          <cell r="H36">
            <v>0</v>
          </cell>
          <cell r="J36">
            <v>230878.9</v>
          </cell>
        </row>
        <row r="37">
          <cell r="D37" t="str">
            <v>Nonregulated Assets</v>
          </cell>
          <cell r="F37">
            <v>0</v>
          </cell>
          <cell r="H37">
            <v>0</v>
          </cell>
          <cell r="J37">
            <v>230878.9</v>
          </cell>
        </row>
        <row r="38">
          <cell r="D38" t="str">
            <v>Nonregulated Capital Projects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115150</v>
          </cell>
          <cell r="D39" t="str">
            <v>Accumulated Provision for  Dep</v>
          </cell>
          <cell r="F39">
            <v>0</v>
          </cell>
          <cell r="H39">
            <v>0</v>
          </cell>
          <cell r="J39">
            <v>-193442.62</v>
          </cell>
        </row>
        <row r="40">
          <cell r="D40" t="str">
            <v>Accumulated Depr - Nonregulated</v>
          </cell>
          <cell r="F40">
            <v>0</v>
          </cell>
          <cell r="H40">
            <v>0</v>
          </cell>
          <cell r="J40">
            <v>-193442.62</v>
          </cell>
        </row>
        <row r="41">
          <cell r="D41" t="str">
            <v xml:space="preserve">  Total Nonregulated Assets-Net</v>
          </cell>
          <cell r="F41">
            <v>0</v>
          </cell>
          <cell r="H41">
            <v>0</v>
          </cell>
          <cell r="J41">
            <v>37436.28</v>
          </cell>
        </row>
        <row r="42">
          <cell r="D42" t="str">
            <v xml:space="preserve">  Total Property Plant &amp; Equipment</v>
          </cell>
          <cell r="F42">
            <v>0</v>
          </cell>
          <cell r="H42">
            <v>0</v>
          </cell>
          <cell r="J42">
            <v>37436.28</v>
          </cell>
        </row>
        <row r="43">
          <cell r="C43" t="str">
            <v>Deferred Debits and Other Assets</v>
          </cell>
        </row>
        <row r="44">
          <cell r="D44" t="str">
            <v>Unrecovered Envir Response Costs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Unrecovered Pipeline Replacemnt Costs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Goodwill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Investment in Joint Ventures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Integrated Resource Plan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Unrecovered Postretirement Benefits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Intercompany Notes Receivables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Prepaid Pension Cost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Unamortized Cost to Repurchase LTD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>Other Assets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 xml:space="preserve">  Total Deferred Debits and Other Assets</v>
          </cell>
          <cell r="F54">
            <v>0</v>
          </cell>
          <cell r="H54">
            <v>0</v>
          </cell>
          <cell r="J54">
            <v>0</v>
          </cell>
        </row>
        <row r="55">
          <cell r="D55" t="str">
            <v xml:space="preserve">  Total Assets</v>
          </cell>
          <cell r="F55">
            <v>-30802.959999999999</v>
          </cell>
          <cell r="H55">
            <v>0</v>
          </cell>
          <cell r="J55">
            <v>37288.970000000008</v>
          </cell>
        </row>
        <row r="57">
          <cell r="C57" t="str">
            <v>Liabilities and Capitalization</v>
          </cell>
        </row>
        <row r="58">
          <cell r="C58" t="str">
            <v>Current Liabilities</v>
          </cell>
        </row>
        <row r="59">
          <cell r="B59" t="str">
            <v>225100</v>
          </cell>
          <cell r="D59" t="str">
            <v>General Accounts Payable</v>
          </cell>
          <cell r="F59">
            <v>0</v>
          </cell>
          <cell r="H59">
            <v>0</v>
          </cell>
          <cell r="J59">
            <v>-6511.05</v>
          </cell>
        </row>
        <row r="60">
          <cell r="D60" t="str">
            <v>Accounts Payable</v>
          </cell>
          <cell r="F60">
            <v>0</v>
          </cell>
          <cell r="H60">
            <v>0</v>
          </cell>
          <cell r="J60">
            <v>-6511.05</v>
          </cell>
        </row>
        <row r="61">
          <cell r="D61" t="str">
            <v>Short-Term Debt</v>
          </cell>
          <cell r="F61">
            <v>0</v>
          </cell>
          <cell r="H61">
            <v>0</v>
          </cell>
          <cell r="J61">
            <v>0</v>
          </cell>
        </row>
        <row r="62">
          <cell r="B62" t="str">
            <v>230990</v>
          </cell>
          <cell r="D62" t="str">
            <v>Intercompany Trsfers - Credit</v>
          </cell>
          <cell r="F62">
            <v>0</v>
          </cell>
          <cell r="H62">
            <v>-44643.24</v>
          </cell>
          <cell r="J62">
            <v>-63673.62</v>
          </cell>
        </row>
        <row r="63">
          <cell r="D63" t="str">
            <v>Intercompany Payables</v>
          </cell>
          <cell r="F63">
            <v>0</v>
          </cell>
          <cell r="H63">
            <v>-44643.24</v>
          </cell>
          <cell r="J63">
            <v>-63673.62</v>
          </cell>
        </row>
        <row r="64">
          <cell r="D64" t="str">
            <v>Customer Deposits</v>
          </cell>
          <cell r="F64">
            <v>0</v>
          </cell>
          <cell r="H64">
            <v>0</v>
          </cell>
          <cell r="J64">
            <v>0</v>
          </cell>
        </row>
        <row r="65">
          <cell r="B65" t="str">
            <v>241980</v>
          </cell>
          <cell r="D65" t="str">
            <v>Accrued Interest Payable</v>
          </cell>
          <cell r="F65">
            <v>0</v>
          </cell>
          <cell r="H65">
            <v>0</v>
          </cell>
          <cell r="J65">
            <v>-27790.51</v>
          </cell>
        </row>
        <row r="66">
          <cell r="D66" t="str">
            <v>Interest</v>
          </cell>
          <cell r="F66">
            <v>0</v>
          </cell>
          <cell r="H66">
            <v>0</v>
          </cell>
          <cell r="J66">
            <v>-27790.51</v>
          </cell>
        </row>
        <row r="67">
          <cell r="B67" t="str">
            <v>238100</v>
          </cell>
          <cell r="D67" t="str">
            <v>Taxes Accrued-Federal Income</v>
          </cell>
          <cell r="F67">
            <v>-61760</v>
          </cell>
          <cell r="H67">
            <v>0</v>
          </cell>
          <cell r="J67">
            <v>50233.86</v>
          </cell>
        </row>
        <row r="68">
          <cell r="B68" t="str">
            <v>238200</v>
          </cell>
          <cell r="D68" t="str">
            <v>Taxes Accrued-State Income</v>
          </cell>
          <cell r="F68">
            <v>-2901</v>
          </cell>
          <cell r="H68">
            <v>0</v>
          </cell>
          <cell r="J68">
            <v>17087.57</v>
          </cell>
        </row>
        <row r="69">
          <cell r="D69" t="str">
            <v>Other Accrued Liabilities</v>
          </cell>
          <cell r="F69">
            <v>-64661</v>
          </cell>
          <cell r="H69">
            <v>0</v>
          </cell>
          <cell r="J69">
            <v>67321.429999999993</v>
          </cell>
        </row>
        <row r="70">
          <cell r="D70" t="str">
            <v>Redemption Requir - Preferred Stock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Deferred Purchase Gas Adj Credit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Current Portion of Long Term Debt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Accrued Eviron Response-Current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Accrued Pipeline Replacement-Current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Deferred Seasonal Rates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Energy Marketing and Risk Mgmt Liab</v>
          </cell>
          <cell r="F76">
            <v>0</v>
          </cell>
          <cell r="H76">
            <v>0</v>
          </cell>
          <cell r="J76">
            <v>0</v>
          </cell>
        </row>
        <row r="77">
          <cell r="B77" t="str">
            <v>278700</v>
          </cell>
          <cell r="D77" t="str">
            <v>Loss Reserve</v>
          </cell>
          <cell r="F77">
            <v>0</v>
          </cell>
          <cell r="H77">
            <v>0</v>
          </cell>
          <cell r="J77">
            <v>-122520.27</v>
          </cell>
        </row>
        <row r="78">
          <cell r="D78" t="str">
            <v>Other Current Liabilities</v>
          </cell>
          <cell r="F78">
            <v>0</v>
          </cell>
          <cell r="H78">
            <v>0</v>
          </cell>
          <cell r="J78">
            <v>-122520.27</v>
          </cell>
        </row>
        <row r="79">
          <cell r="D79" t="str">
            <v xml:space="preserve">  Total Current Liabilities</v>
          </cell>
          <cell r="F79">
            <v>-64661</v>
          </cell>
          <cell r="H79">
            <v>-44643.24</v>
          </cell>
          <cell r="J79">
            <v>-153174.02000000002</v>
          </cell>
        </row>
        <row r="80">
          <cell r="B80" t="str">
            <v>279200</v>
          </cell>
          <cell r="D80" t="str">
            <v>Other Timing Difference-Fed</v>
          </cell>
          <cell r="F80">
            <v>58710</v>
          </cell>
          <cell r="H80">
            <v>0</v>
          </cell>
          <cell r="J80">
            <v>-58709.79</v>
          </cell>
        </row>
        <row r="81">
          <cell r="B81" t="str">
            <v>279250</v>
          </cell>
          <cell r="D81" t="str">
            <v>Other Timing Differences-State</v>
          </cell>
          <cell r="F81">
            <v>10065</v>
          </cell>
          <cell r="H81">
            <v>0</v>
          </cell>
          <cell r="J81">
            <v>-10063.76</v>
          </cell>
        </row>
        <row r="82">
          <cell r="D82" t="str">
            <v>Accumulated Deferred Income Tax</v>
          </cell>
          <cell r="F82">
            <v>68775</v>
          </cell>
          <cell r="H82">
            <v>0</v>
          </cell>
          <cell r="J82">
            <v>-68773.55</v>
          </cell>
        </row>
        <row r="83">
          <cell r="C83" t="str">
            <v>Long-Term Liabilities</v>
          </cell>
        </row>
        <row r="84">
          <cell r="D84" t="str">
            <v>Accrued Envir Response Costs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Accrued Pipeline Replacement Costs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Accrued Pension Costs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Accrued Other Postretirement Benefits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Capital Lease Liability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Other Liabilities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 xml:space="preserve">  Total Long-Term Liabilities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Minority Interest</v>
          </cell>
          <cell r="F91">
            <v>0</v>
          </cell>
          <cell r="H91">
            <v>0</v>
          </cell>
          <cell r="J91">
            <v>0</v>
          </cell>
        </row>
        <row r="92">
          <cell r="C92" t="str">
            <v>Deferred Credits</v>
          </cell>
        </row>
        <row r="93">
          <cell r="D93" t="str">
            <v>Unamortized Investment Tax Credit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Regulatory Tax Liability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>Other Deferred Credits</v>
          </cell>
          <cell r="F95">
            <v>0</v>
          </cell>
          <cell r="H95">
            <v>0</v>
          </cell>
          <cell r="J95">
            <v>0</v>
          </cell>
        </row>
        <row r="96">
          <cell r="D96" t="str">
            <v xml:space="preserve">  Total Deferred Credits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Equity from Parent</v>
          </cell>
          <cell r="F97">
            <v>0</v>
          </cell>
          <cell r="H97">
            <v>0</v>
          </cell>
          <cell r="J97">
            <v>0</v>
          </cell>
        </row>
        <row r="98">
          <cell r="C98" t="str">
            <v>Capitalization</v>
          </cell>
        </row>
        <row r="99">
          <cell r="D99" t="str">
            <v>Long-Term Debt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Preferred Stock</v>
          </cell>
          <cell r="F100">
            <v>0</v>
          </cell>
          <cell r="H100">
            <v>0</v>
          </cell>
          <cell r="J100">
            <v>0</v>
          </cell>
        </row>
        <row r="101">
          <cell r="B101" t="str">
            <v>200101</v>
          </cell>
          <cell r="D101" t="str">
            <v>Common Stock</v>
          </cell>
          <cell r="F101">
            <v>0</v>
          </cell>
          <cell r="H101">
            <v>0</v>
          </cell>
          <cell r="J101">
            <v>-500</v>
          </cell>
        </row>
        <row r="102">
          <cell r="B102" t="str">
            <v>203102</v>
          </cell>
          <cell r="D102" t="str">
            <v>Additional Paid-In-Capital</v>
          </cell>
          <cell r="F102">
            <v>0</v>
          </cell>
          <cell r="H102">
            <v>0</v>
          </cell>
          <cell r="J102">
            <v>-458961.4</v>
          </cell>
        </row>
        <row r="103">
          <cell r="B103" t="str">
            <v>207100</v>
          </cell>
          <cell r="D103" t="str">
            <v>Unappropriated Ret Earnings</v>
          </cell>
          <cell r="F103">
            <v>0</v>
          </cell>
          <cell r="H103">
            <v>0</v>
          </cell>
          <cell r="J103">
            <v>644448.35</v>
          </cell>
        </row>
        <row r="104">
          <cell r="B104" t="str">
            <v>207200</v>
          </cell>
          <cell r="D104" t="str">
            <v>Balance Transferred from Incom</v>
          </cell>
          <cell r="F104">
            <v>0</v>
          </cell>
          <cell r="H104">
            <v>0</v>
          </cell>
          <cell r="J104">
            <v>-527.85</v>
          </cell>
        </row>
        <row r="105">
          <cell r="B105" t="str">
            <v>207601</v>
          </cell>
          <cell r="D105" t="str">
            <v>Dividends Declared Parent/Sub</v>
          </cell>
          <cell r="F105">
            <v>26688.959999999999</v>
          </cell>
          <cell r="H105">
            <v>44643.24</v>
          </cell>
          <cell r="J105">
            <v>199.5</v>
          </cell>
        </row>
        <row r="106">
          <cell r="D106" t="str">
            <v>Common Stockholders Equity</v>
          </cell>
          <cell r="F106">
            <v>26688.959999999999</v>
          </cell>
          <cell r="H106">
            <v>44643.24</v>
          </cell>
          <cell r="J106">
            <v>184658.6</v>
          </cell>
        </row>
        <row r="107">
          <cell r="D107" t="str">
            <v xml:space="preserve">  Total Capitalization</v>
          </cell>
          <cell r="F107">
            <v>26688.959999999999</v>
          </cell>
          <cell r="H107">
            <v>44643.24</v>
          </cell>
          <cell r="J107">
            <v>184658.6</v>
          </cell>
        </row>
        <row r="108">
          <cell r="D108" t="str">
            <v xml:space="preserve">  Total Liabilities and Capitalization</v>
          </cell>
          <cell r="F108">
            <v>30802.959999999999</v>
          </cell>
          <cell r="H108">
            <v>0</v>
          </cell>
          <cell r="J108">
            <v>-37288.97</v>
          </cell>
        </row>
      </sheetData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ization(DD&amp;A)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135000</v>
          </cell>
          <cell r="D14" t="str">
            <v>Notes Receivable-Grace Petrole</v>
          </cell>
          <cell r="F14">
            <v>-1020.38</v>
          </cell>
          <cell r="H14">
            <v>-1020.38</v>
          </cell>
          <cell r="J14">
            <v>-1020.38</v>
          </cell>
        </row>
        <row r="15">
          <cell r="B15" t="str">
            <v>135450</v>
          </cell>
          <cell r="D15" t="str">
            <v>Interco Funding-Unrestricted</v>
          </cell>
          <cell r="F15">
            <v>388985.97</v>
          </cell>
          <cell r="H15">
            <v>388875.05</v>
          </cell>
          <cell r="J15">
            <v>1057.1199999999999</v>
          </cell>
        </row>
        <row r="16">
          <cell r="B16" t="str">
            <v>135451</v>
          </cell>
          <cell r="D16" t="str">
            <v>Interco Funding - Restricted</v>
          </cell>
          <cell r="F16">
            <v>464.1</v>
          </cell>
          <cell r="H16">
            <v>-626.62</v>
          </cell>
          <cell r="J16">
            <v>384183.26</v>
          </cell>
        </row>
        <row r="17">
          <cell r="D17" t="str">
            <v>Intercompany Receivables</v>
          </cell>
          <cell r="F17">
            <v>388429.69</v>
          </cell>
          <cell r="H17">
            <v>387228.05</v>
          </cell>
          <cell r="J17">
            <v>384220</v>
          </cell>
        </row>
        <row r="18">
          <cell r="D18" t="str">
            <v>A/R Unbilled Revenue</v>
          </cell>
          <cell r="F18">
            <v>0</v>
          </cell>
          <cell r="H18">
            <v>0</v>
          </cell>
          <cell r="J18">
            <v>0</v>
          </cell>
        </row>
        <row r="19">
          <cell r="D19" t="str">
            <v>Inventories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Deferred Purchased Gas Adj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Unrecovered Envir Resp Costs-Current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Pipeline Costs-Current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Seasonal Rates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Energy Marketing and Risk Mgmt Asset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Other Current Assets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 xml:space="preserve">  Total Current Assets</v>
          </cell>
          <cell r="F26">
            <v>388429.69</v>
          </cell>
          <cell r="H26">
            <v>387228.05</v>
          </cell>
          <cell r="J26">
            <v>384220</v>
          </cell>
        </row>
        <row r="27">
          <cell r="D27" t="str">
            <v>Investment &amp; Equity in Assoc</v>
          </cell>
          <cell r="F27">
            <v>0</v>
          </cell>
          <cell r="H27">
            <v>0</v>
          </cell>
          <cell r="J27">
            <v>0</v>
          </cell>
        </row>
        <row r="28">
          <cell r="C28" t="str">
            <v>Property, Plant &amp; Equipment</v>
          </cell>
        </row>
        <row r="29">
          <cell r="D29" t="str">
            <v>Regulated Assets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Regulated Capital Projects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Contribution in Aid of Const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Accumulated Depr - Regulated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 xml:space="preserve">  Total Regulated Assets-Net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Nonregulated Assets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>Nonregulated Capital Projects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114150</v>
          </cell>
          <cell r="D36" t="str">
            <v>Accum Depr-NonRegulated Assets</v>
          </cell>
          <cell r="F36">
            <v>0</v>
          </cell>
          <cell r="H36">
            <v>584.57000000000005</v>
          </cell>
          <cell r="J36">
            <v>584.57000000000005</v>
          </cell>
        </row>
        <row r="37">
          <cell r="D37" t="str">
            <v>Accumulated Depr - Nonregulated</v>
          </cell>
          <cell r="F37">
            <v>0</v>
          </cell>
          <cell r="H37">
            <v>584.57000000000005</v>
          </cell>
          <cell r="J37">
            <v>584.57000000000005</v>
          </cell>
        </row>
        <row r="38">
          <cell r="D38" t="str">
            <v xml:space="preserve">  Total Nonregulated Assets-Net</v>
          </cell>
          <cell r="F38">
            <v>0</v>
          </cell>
          <cell r="H38">
            <v>584.57000000000005</v>
          </cell>
          <cell r="J38">
            <v>584.57000000000005</v>
          </cell>
        </row>
        <row r="39">
          <cell r="D39" t="str">
            <v xml:space="preserve">  Total Property Plant &amp; Equipment</v>
          </cell>
          <cell r="F39">
            <v>0</v>
          </cell>
          <cell r="H39">
            <v>584.57000000000005</v>
          </cell>
          <cell r="J39">
            <v>584.57000000000005</v>
          </cell>
        </row>
        <row r="40">
          <cell r="C40" t="str">
            <v>Deferred Debits and Other Assets</v>
          </cell>
        </row>
        <row r="41">
          <cell r="D41" t="str">
            <v>Unrecovered Envir Response Costs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>Unrecovered Pipeline Replacemnt Costs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Goodwill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Investment in Joint Ventures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Unrecovered Integrated Resource Plan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Unrecovered Postretirement Benefits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Intercompany Notes Receivables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Prepaid Pension Cost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Unamortized Cost to Repurchase LTD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Other Assets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 xml:space="preserve">  Total Deferred Debits and Other Assets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 xml:space="preserve">  Total Assets</v>
          </cell>
          <cell r="F52">
            <v>388429.69</v>
          </cell>
          <cell r="H52">
            <v>387812.62</v>
          </cell>
          <cell r="J52">
            <v>384804.57</v>
          </cell>
        </row>
        <row r="54">
          <cell r="C54" t="str">
            <v>Liabilities and Capitalization</v>
          </cell>
        </row>
        <row r="55">
          <cell r="C55" t="str">
            <v>Current Liabilities</v>
          </cell>
        </row>
        <row r="56">
          <cell r="D56" t="str">
            <v>Accounts Payable</v>
          </cell>
          <cell r="F56">
            <v>0</v>
          </cell>
          <cell r="H56">
            <v>0</v>
          </cell>
          <cell r="J56">
            <v>0</v>
          </cell>
        </row>
        <row r="57">
          <cell r="D57" t="str">
            <v>Short-Term Debt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Intercompany Payables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Customer Deposits</v>
          </cell>
          <cell r="F59">
            <v>0</v>
          </cell>
          <cell r="H59">
            <v>0</v>
          </cell>
          <cell r="J59">
            <v>0</v>
          </cell>
        </row>
        <row r="60">
          <cell r="D60" t="str">
            <v>Interest</v>
          </cell>
          <cell r="F60">
            <v>0</v>
          </cell>
          <cell r="H60">
            <v>0</v>
          </cell>
          <cell r="J60">
            <v>0</v>
          </cell>
        </row>
        <row r="61">
          <cell r="B61" t="str">
            <v>238100</v>
          </cell>
          <cell r="D61" t="str">
            <v>Taxes Accrued-Federal Income</v>
          </cell>
          <cell r="F61">
            <v>-0.01</v>
          </cell>
          <cell r="H61">
            <v>-1092.3499999999999</v>
          </cell>
          <cell r="J61">
            <v>-1092.3499999999999</v>
          </cell>
        </row>
        <row r="62">
          <cell r="B62" t="str">
            <v>238200</v>
          </cell>
          <cell r="D62" t="str">
            <v>Taxes Accrued-State Income</v>
          </cell>
          <cell r="F62">
            <v>0</v>
          </cell>
          <cell r="H62">
            <v>218155.64</v>
          </cell>
          <cell r="J62">
            <v>218155.64</v>
          </cell>
        </row>
        <row r="63">
          <cell r="D63" t="str">
            <v>Other Accrued Liabilities</v>
          </cell>
          <cell r="F63">
            <v>-0.01</v>
          </cell>
          <cell r="H63">
            <v>217063.29</v>
          </cell>
          <cell r="J63">
            <v>217063.29</v>
          </cell>
        </row>
        <row r="64">
          <cell r="D64" t="str">
            <v>Redemption Requir - Preferred Stock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Deferred Purchase Gas Adj Credit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Current Portion of Long Term Debt</v>
          </cell>
          <cell r="F66">
            <v>0</v>
          </cell>
          <cell r="H66">
            <v>0</v>
          </cell>
          <cell r="J66">
            <v>0</v>
          </cell>
        </row>
        <row r="67">
          <cell r="D67" t="str">
            <v>Accrued Eviron Response-Current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Accrued Pipeline Replacement-Current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Deferred Seasonal Rates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Energy Marketing and Risk Mgmt Liab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Other Current Liabilities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 xml:space="preserve">  Total Current Liabilities</v>
          </cell>
          <cell r="F72">
            <v>-0.01</v>
          </cell>
          <cell r="H72">
            <v>217063.29</v>
          </cell>
          <cell r="J72">
            <v>217063.29</v>
          </cell>
        </row>
        <row r="73">
          <cell r="B73" t="str">
            <v>279200</v>
          </cell>
          <cell r="D73" t="str">
            <v>Other Timing Difference-Fed</v>
          </cell>
          <cell r="F73">
            <v>0</v>
          </cell>
          <cell r="H73">
            <v>73881.990000000005</v>
          </cell>
          <cell r="J73">
            <v>73881.990000000005</v>
          </cell>
        </row>
        <row r="74">
          <cell r="B74" t="str">
            <v>279250</v>
          </cell>
          <cell r="D74" t="str">
            <v>Other Timing Differences-State</v>
          </cell>
          <cell r="F74">
            <v>0</v>
          </cell>
          <cell r="H74">
            <v>7332.95</v>
          </cell>
          <cell r="J74">
            <v>7332.95</v>
          </cell>
        </row>
        <row r="75">
          <cell r="D75" t="str">
            <v>Accumulated Deferred Income Tax</v>
          </cell>
          <cell r="F75">
            <v>0</v>
          </cell>
          <cell r="H75">
            <v>81214.94</v>
          </cell>
          <cell r="J75">
            <v>81214.94</v>
          </cell>
        </row>
        <row r="76">
          <cell r="C76" t="str">
            <v>Long-Term Liabilities</v>
          </cell>
        </row>
        <row r="77">
          <cell r="D77" t="str">
            <v>Accrued Envir Response Costs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Accrued Pipeline Replacement Costs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Accrued Pension Costs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Accrued Other Postretirement Benefits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Capital Lease Liability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Other Liabilities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 xml:space="preserve">  Total Long-Term Liabilities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>Minority Interest</v>
          </cell>
          <cell r="F84">
            <v>0</v>
          </cell>
          <cell r="H84">
            <v>0</v>
          </cell>
          <cell r="J84">
            <v>0</v>
          </cell>
        </row>
        <row r="85">
          <cell r="C85" t="str">
            <v>Deferred Credits</v>
          </cell>
        </row>
        <row r="86">
          <cell r="D86" t="str">
            <v>Unamortized Investment Tax Credit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Regulatory Tax Liability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Other Deferred Credits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 xml:space="preserve">  Total Deferred Credits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Equity from Parent</v>
          </cell>
          <cell r="F90">
            <v>0</v>
          </cell>
          <cell r="H90">
            <v>0</v>
          </cell>
          <cell r="J90">
            <v>0</v>
          </cell>
        </row>
        <row r="91">
          <cell r="C91" t="str">
            <v>Capitalization</v>
          </cell>
        </row>
        <row r="92">
          <cell r="D92" t="str">
            <v>Long-Term Debt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Preferred Stock</v>
          </cell>
          <cell r="F93">
            <v>0</v>
          </cell>
          <cell r="H93">
            <v>0</v>
          </cell>
          <cell r="J93">
            <v>0</v>
          </cell>
        </row>
        <row r="94">
          <cell r="B94" t="str">
            <v>200101</v>
          </cell>
          <cell r="D94" t="str">
            <v>Common Stock</v>
          </cell>
          <cell r="F94">
            <v>-25000</v>
          </cell>
          <cell r="H94">
            <v>-25000</v>
          </cell>
          <cell r="J94">
            <v>-25000</v>
          </cell>
        </row>
        <row r="95">
          <cell r="B95" t="str">
            <v>203102</v>
          </cell>
          <cell r="D95" t="str">
            <v>Additional Paid-In-Capital</v>
          </cell>
          <cell r="F95">
            <v>2551378.33</v>
          </cell>
          <cell r="H95">
            <v>2551378.33</v>
          </cell>
          <cell r="J95">
            <v>2551378.33</v>
          </cell>
        </row>
        <row r="96">
          <cell r="B96" t="str">
            <v>207100</v>
          </cell>
          <cell r="D96" t="str">
            <v>Unappropriated Ret Earnings</v>
          </cell>
          <cell r="F96">
            <v>-3209461.13</v>
          </cell>
          <cell r="H96">
            <v>-3209461.13</v>
          </cell>
          <cell r="J96">
            <v>-3500686.12</v>
          </cell>
        </row>
        <row r="97">
          <cell r="B97" t="str">
            <v>207200</v>
          </cell>
          <cell r="D97" t="str">
            <v>Balance Transferred from Incom</v>
          </cell>
          <cell r="F97">
            <v>293333.8</v>
          </cell>
          <cell r="H97">
            <v>-4206.8999999999996</v>
          </cell>
          <cell r="J97">
            <v>290331.08</v>
          </cell>
        </row>
        <row r="98">
          <cell r="B98" t="str">
            <v>207601</v>
          </cell>
          <cell r="D98" t="str">
            <v>Dividends Declared Parent/Sub</v>
          </cell>
          <cell r="F98">
            <v>1319.32</v>
          </cell>
          <cell r="H98">
            <v>1198.8499999999999</v>
          </cell>
          <cell r="J98">
            <v>893.91</v>
          </cell>
        </row>
        <row r="99">
          <cell r="D99" t="str">
            <v>Common Stockholders Equity</v>
          </cell>
          <cell r="F99">
            <v>-388429.68</v>
          </cell>
          <cell r="H99">
            <v>-686090.85</v>
          </cell>
          <cell r="J99">
            <v>-683082.8</v>
          </cell>
        </row>
        <row r="100">
          <cell r="D100" t="str">
            <v xml:space="preserve">  Total Capitalization</v>
          </cell>
          <cell r="F100">
            <v>-388429.68</v>
          </cell>
          <cell r="H100">
            <v>-686090.85</v>
          </cell>
          <cell r="J100">
            <v>-683082.8</v>
          </cell>
        </row>
        <row r="101">
          <cell r="D101" t="str">
            <v xml:space="preserve">  Total Liabilities and Capitalization</v>
          </cell>
          <cell r="F101">
            <v>-388429.69</v>
          </cell>
          <cell r="H101">
            <v>-387812.62</v>
          </cell>
          <cell r="J101">
            <v>-384804.57000000007</v>
          </cell>
        </row>
      </sheetData>
      <sheetData sheetId="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Amort-Goodwill"/>
      <sheetName val="Pension"/>
      <sheetName val="Partnership"/>
      <sheetName val="Bad Debt Reserve"/>
      <sheetName val="Deferred Comp"/>
      <sheetName val="Accrued Bonus"/>
      <sheetName val="NSP"/>
      <sheetName val="Restricted Stock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12">
          <cell r="B12" t="str">
            <v>121155</v>
          </cell>
          <cell r="D12" t="str">
            <v>AGLS-CONCENTRATION</v>
          </cell>
          <cell r="F12">
            <v>0</v>
          </cell>
          <cell r="H12">
            <v>0</v>
          </cell>
          <cell r="J12">
            <v>3597.76</v>
          </cell>
        </row>
        <row r="13">
          <cell r="D13" t="str">
            <v>Cash &amp; Cash Equivalents</v>
          </cell>
          <cell r="F13">
            <v>0</v>
          </cell>
          <cell r="H13">
            <v>0</v>
          </cell>
          <cell r="J13">
            <v>3597.76</v>
          </cell>
        </row>
        <row r="14">
          <cell r="B14" t="str">
            <v>131200</v>
          </cell>
          <cell r="D14" t="str">
            <v>Notes Receivable</v>
          </cell>
          <cell r="F14">
            <v>0</v>
          </cell>
          <cell r="H14">
            <v>0</v>
          </cell>
          <cell r="J14">
            <v>-10602.64</v>
          </cell>
        </row>
        <row r="15">
          <cell r="B15" t="str">
            <v>132200</v>
          </cell>
          <cell r="D15" t="str">
            <v>Accts Receivable - Sales</v>
          </cell>
          <cell r="F15">
            <v>0</v>
          </cell>
          <cell r="H15">
            <v>0</v>
          </cell>
          <cell r="J15">
            <v>22322.74</v>
          </cell>
        </row>
        <row r="16">
          <cell r="B16" t="str">
            <v>134240</v>
          </cell>
          <cell r="D16" t="str">
            <v>State Taxes Receivable</v>
          </cell>
          <cell r="F16">
            <v>-19275</v>
          </cell>
          <cell r="H16">
            <v>-19275</v>
          </cell>
          <cell r="J16">
            <v>0</v>
          </cell>
        </row>
        <row r="17">
          <cell r="D17" t="str">
            <v>Receivables</v>
          </cell>
          <cell r="F17">
            <v>-19275</v>
          </cell>
          <cell r="H17">
            <v>-19275</v>
          </cell>
          <cell r="J17">
            <v>11720.1</v>
          </cell>
        </row>
        <row r="18">
          <cell r="B18" t="str">
            <v>135141</v>
          </cell>
          <cell r="D18" t="str">
            <v>Interest AGLR/TES</v>
          </cell>
          <cell r="F18">
            <v>0</v>
          </cell>
          <cell r="H18">
            <v>0</v>
          </cell>
          <cell r="J18">
            <v>-27712.9</v>
          </cell>
        </row>
        <row r="19">
          <cell r="B19" t="str">
            <v>135450</v>
          </cell>
          <cell r="D19" t="str">
            <v>Interco Funding-Unrestricted</v>
          </cell>
          <cell r="F19">
            <v>-5645841.8799999999</v>
          </cell>
          <cell r="H19">
            <v>-22808361.170000002</v>
          </cell>
          <cell r="J19">
            <v>-540861.56999999995</v>
          </cell>
        </row>
        <row r="20">
          <cell r="B20" t="str">
            <v>135451</v>
          </cell>
          <cell r="D20" t="str">
            <v>Interco Funding - Restricted</v>
          </cell>
          <cell r="F20">
            <v>3833036.93</v>
          </cell>
          <cell r="H20">
            <v>-2239021.35</v>
          </cell>
          <cell r="J20">
            <v>-19929286.77</v>
          </cell>
        </row>
        <row r="21">
          <cell r="B21" t="str">
            <v>136070</v>
          </cell>
          <cell r="D21" t="str">
            <v>Accts Receivable - Assoc Comp</v>
          </cell>
          <cell r="F21">
            <v>0</v>
          </cell>
          <cell r="H21">
            <v>-4843026</v>
          </cell>
          <cell r="J21">
            <v>0</v>
          </cell>
        </row>
        <row r="22">
          <cell r="B22" t="str">
            <v>136073</v>
          </cell>
          <cell r="D22" t="str">
            <v>Intercompany Chargebacks</v>
          </cell>
          <cell r="F22">
            <v>-13672.56</v>
          </cell>
          <cell r="H22">
            <v>-19285.900000000001</v>
          </cell>
          <cell r="J22">
            <v>-19890.09</v>
          </cell>
        </row>
        <row r="23">
          <cell r="B23" t="str">
            <v>136990</v>
          </cell>
          <cell r="D23" t="str">
            <v>Intercompany Transfers - Debit</v>
          </cell>
          <cell r="F23">
            <v>1826477.51</v>
          </cell>
          <cell r="H23">
            <v>29909694.420000002</v>
          </cell>
          <cell r="J23">
            <v>20517751.329999998</v>
          </cell>
        </row>
        <row r="24">
          <cell r="D24" t="str">
            <v>Intercompany Receivables</v>
          </cell>
          <cell r="F24">
            <v>2.3283064365386963E-10</v>
          </cell>
          <cell r="H24">
            <v>0</v>
          </cell>
          <cell r="J24">
            <v>0</v>
          </cell>
        </row>
        <row r="25">
          <cell r="D25" t="str">
            <v>A/R Unbilled Revenue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Inventories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Deferred Purchased Gas Adj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>Unrecovered Envir Resp Costs-Current</v>
          </cell>
          <cell r="F28">
            <v>0</v>
          </cell>
          <cell r="H28">
            <v>0</v>
          </cell>
          <cell r="J28">
            <v>0</v>
          </cell>
        </row>
        <row r="29">
          <cell r="D29" t="str">
            <v>Unrecovered Pipeline Costs-Current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Unrecovered Seasonal Rates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Energy Marketing and Risk Mgmt Asset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Other Current Assets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 xml:space="preserve">  Total Current Assets</v>
          </cell>
          <cell r="F33">
            <v>-19274.999999999767</v>
          </cell>
          <cell r="H33">
            <v>-19275</v>
          </cell>
          <cell r="J33">
            <v>15317.86</v>
          </cell>
        </row>
        <row r="34">
          <cell r="D34" t="str">
            <v>Investment &amp; Equity in Assoc</v>
          </cell>
          <cell r="F34">
            <v>0</v>
          </cell>
          <cell r="H34">
            <v>0</v>
          </cell>
          <cell r="J34">
            <v>0</v>
          </cell>
        </row>
        <row r="35">
          <cell r="C35" t="str">
            <v>Property, Plant &amp; Equipment</v>
          </cell>
        </row>
        <row r="36">
          <cell r="D36" t="str">
            <v>Regulated Assets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Regulated Capital Projects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>Contribution in Aid of Const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>Accumulated Depr - Regulated</v>
          </cell>
          <cell r="F39">
            <v>0</v>
          </cell>
          <cell r="H39">
            <v>0</v>
          </cell>
          <cell r="J39">
            <v>0</v>
          </cell>
        </row>
        <row r="40">
          <cell r="D40" t="str">
            <v xml:space="preserve">  Total Regulated Assets-Net</v>
          </cell>
          <cell r="F40">
            <v>0</v>
          </cell>
          <cell r="H40">
            <v>0</v>
          </cell>
          <cell r="J40">
            <v>0</v>
          </cell>
        </row>
        <row r="41">
          <cell r="D41" t="str">
            <v>Nonregulated Assets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>Nonregulated Capital Projects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Accumulated Depr - Nonregulated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 xml:space="preserve">  Total Nonregulated Assets-Net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 xml:space="preserve">  Total Property Plant &amp; Equipment</v>
          </cell>
          <cell r="F45">
            <v>0</v>
          </cell>
          <cell r="H45">
            <v>0</v>
          </cell>
          <cell r="J45">
            <v>0</v>
          </cell>
        </row>
        <row r="46">
          <cell r="C46" t="str">
            <v>Deferred Debits and Other Assets</v>
          </cell>
        </row>
        <row r="47">
          <cell r="D47" t="str">
            <v>Unrecovered Envir Response Costs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Pipeline Replacemnt Costs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Goodwill</v>
          </cell>
          <cell r="F49">
            <v>0</v>
          </cell>
          <cell r="H49">
            <v>0</v>
          </cell>
          <cell r="J49">
            <v>0</v>
          </cell>
        </row>
        <row r="50">
          <cell r="B50" t="str">
            <v>111950</v>
          </cell>
          <cell r="D50" t="str">
            <v>Investment in SouthStar Energy</v>
          </cell>
          <cell r="F50">
            <v>11159000</v>
          </cell>
          <cell r="H50">
            <v>33459000</v>
          </cell>
          <cell r="J50">
            <v>28659000</v>
          </cell>
        </row>
        <row r="51">
          <cell r="B51" t="str">
            <v>111955</v>
          </cell>
          <cell r="D51" t="str">
            <v>Equity in Earnings SouthStar</v>
          </cell>
          <cell r="F51">
            <v>28988656.359999999</v>
          </cell>
          <cell r="H51">
            <v>31149989.710000001</v>
          </cell>
          <cell r="J51">
            <v>13469086.08</v>
          </cell>
        </row>
        <row r="52">
          <cell r="D52" t="str">
            <v>Investment in Joint Ventures</v>
          </cell>
          <cell r="F52">
            <v>40147656.359999999</v>
          </cell>
          <cell r="H52">
            <v>64608989.710000001</v>
          </cell>
          <cell r="J52">
            <v>42128086.079999998</v>
          </cell>
        </row>
        <row r="53">
          <cell r="D53" t="str">
            <v>Unrecovered Integrated Resource Plan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>Unrecovered Postretirement Benefits</v>
          </cell>
          <cell r="F54">
            <v>0</v>
          </cell>
          <cell r="H54">
            <v>0</v>
          </cell>
          <cell r="J54">
            <v>0</v>
          </cell>
        </row>
        <row r="55">
          <cell r="D55" t="str">
            <v>Intercompany Notes Receivables</v>
          </cell>
          <cell r="F55">
            <v>0</v>
          </cell>
          <cell r="H55">
            <v>0</v>
          </cell>
          <cell r="J55">
            <v>0</v>
          </cell>
        </row>
        <row r="56">
          <cell r="D56" t="str">
            <v>Prepaid Pension Cost</v>
          </cell>
          <cell r="F56">
            <v>0</v>
          </cell>
          <cell r="H56">
            <v>0</v>
          </cell>
          <cell r="J56">
            <v>0</v>
          </cell>
        </row>
        <row r="57">
          <cell r="D57" t="str">
            <v>Unamortized Cost to Repurchase LTD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Other Assets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 xml:space="preserve">  Total Deferred Debits and Other Assets</v>
          </cell>
          <cell r="F59">
            <v>40147656.359999999</v>
          </cell>
          <cell r="H59">
            <v>64608989.710000001</v>
          </cell>
          <cell r="J59">
            <v>42128086.079999998</v>
          </cell>
        </row>
        <row r="60">
          <cell r="D60" t="str">
            <v xml:space="preserve">  Total Assets</v>
          </cell>
          <cell r="F60">
            <v>40128381.359999999</v>
          </cell>
          <cell r="H60">
            <v>64589714.710000001</v>
          </cell>
          <cell r="J60">
            <v>42143403.939999998</v>
          </cell>
        </row>
        <row r="62">
          <cell r="C62" t="str">
            <v>Liabilities and Capitalization</v>
          </cell>
        </row>
        <row r="63">
          <cell r="C63" t="str">
            <v>Current Liabilities</v>
          </cell>
        </row>
        <row r="64">
          <cell r="B64" t="str">
            <v>225500</v>
          </cell>
          <cell r="D64" t="str">
            <v>Payroll Deductions</v>
          </cell>
          <cell r="F64">
            <v>-5439.32</v>
          </cell>
          <cell r="H64">
            <v>-5439.32</v>
          </cell>
          <cell r="J64">
            <v>0</v>
          </cell>
        </row>
        <row r="65">
          <cell r="D65" t="str">
            <v>Accounts Payable</v>
          </cell>
          <cell r="F65">
            <v>-5439.32</v>
          </cell>
          <cell r="H65">
            <v>-5439.32</v>
          </cell>
          <cell r="J65">
            <v>0</v>
          </cell>
        </row>
        <row r="66">
          <cell r="D66" t="str">
            <v>Short-Term Debt</v>
          </cell>
          <cell r="F66">
            <v>0</v>
          </cell>
          <cell r="H66">
            <v>0</v>
          </cell>
          <cell r="J66">
            <v>0</v>
          </cell>
        </row>
        <row r="67">
          <cell r="B67" t="str">
            <v>230990</v>
          </cell>
          <cell r="D67" t="str">
            <v>Intercompany Trsfers - Credit</v>
          </cell>
          <cell r="F67">
            <v>-1826477.51</v>
          </cell>
          <cell r="H67">
            <v>-29909694.420000002</v>
          </cell>
          <cell r="J67">
            <v>-20517751.329999998</v>
          </cell>
        </row>
        <row r="68">
          <cell r="D68" t="str">
            <v>Intercompany Payables</v>
          </cell>
          <cell r="F68">
            <v>-1826477.51</v>
          </cell>
          <cell r="H68">
            <v>-29909694.420000002</v>
          </cell>
          <cell r="J68">
            <v>-20517751.329999998</v>
          </cell>
        </row>
        <row r="69">
          <cell r="D69" t="str">
            <v>Customer Deposits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Interest</v>
          </cell>
          <cell r="F70">
            <v>0</v>
          </cell>
          <cell r="H70">
            <v>0</v>
          </cell>
          <cell r="J70">
            <v>0</v>
          </cell>
        </row>
        <row r="71">
          <cell r="B71" t="str">
            <v>238100</v>
          </cell>
          <cell r="D71" t="str">
            <v>Taxes Accrued-Federal Income</v>
          </cell>
          <cell r="F71">
            <v>-31230035.190000001</v>
          </cell>
          <cell r="H71">
            <v>-41165254.090000004</v>
          </cell>
          <cell r="J71">
            <v>-32620569.870000001</v>
          </cell>
        </row>
        <row r="72">
          <cell r="B72" t="str">
            <v>238103</v>
          </cell>
          <cell r="D72" t="str">
            <v>Tax Accr Othr-Real&amp;Pers. Prop.</v>
          </cell>
          <cell r="F72">
            <v>45.75</v>
          </cell>
          <cell r="H72">
            <v>45.75</v>
          </cell>
          <cell r="J72">
            <v>45.75</v>
          </cell>
        </row>
        <row r="73">
          <cell r="B73" t="str">
            <v>238200</v>
          </cell>
          <cell r="D73" t="str">
            <v>Taxes Accrued-State Income</v>
          </cell>
          <cell r="F73">
            <v>-205198.95</v>
          </cell>
          <cell r="H73">
            <v>290517.25</v>
          </cell>
          <cell r="J73">
            <v>1116679.92</v>
          </cell>
        </row>
        <row r="74">
          <cell r="D74" t="str">
            <v>Other Accrued Liabilities</v>
          </cell>
          <cell r="F74">
            <v>-31435188.390000001</v>
          </cell>
          <cell r="H74">
            <v>-40874691.090000004</v>
          </cell>
          <cell r="J74">
            <v>-31503844.200000003</v>
          </cell>
        </row>
        <row r="75">
          <cell r="D75" t="str">
            <v>Redemption Requir - Preferred Stock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Deferred Purchase Gas Adj Credit</v>
          </cell>
          <cell r="F76">
            <v>0</v>
          </cell>
          <cell r="H76">
            <v>0</v>
          </cell>
          <cell r="J76">
            <v>0</v>
          </cell>
        </row>
        <row r="77">
          <cell r="D77" t="str">
            <v>Current Portion of Long Term Debt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Accrued Eviron Response-Current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Accrued Pipeline Replacement-Current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Deferred Seasonal Rates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Energy Marketing and Risk Mgmt Liab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Other Current Liabilities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 xml:space="preserve">  Total Current Liabilities</v>
          </cell>
          <cell r="F83">
            <v>-33267105.219999999</v>
          </cell>
          <cell r="H83">
            <v>-70789824.830000013</v>
          </cell>
          <cell r="J83">
            <v>-52021595.530000001</v>
          </cell>
        </row>
        <row r="84">
          <cell r="B84" t="str">
            <v>279200</v>
          </cell>
          <cell r="D84" t="str">
            <v>Other Timing Difference-Fed</v>
          </cell>
          <cell r="F84">
            <v>949741.44</v>
          </cell>
          <cell r="H84">
            <v>11703211.439999999</v>
          </cell>
          <cell r="J84">
            <v>11152480.439999999</v>
          </cell>
        </row>
        <row r="85">
          <cell r="B85" t="str">
            <v>279250</v>
          </cell>
          <cell r="D85" t="str">
            <v>Other Timing Differences-State</v>
          </cell>
          <cell r="F85">
            <v>144324.78</v>
          </cell>
          <cell r="H85">
            <v>1778452.78</v>
          </cell>
          <cell r="J85">
            <v>1694761.78</v>
          </cell>
        </row>
        <row r="86">
          <cell r="D86" t="str">
            <v>Accumulated Deferred Income Tax</v>
          </cell>
          <cell r="F86">
            <v>1094066.22</v>
          </cell>
          <cell r="H86">
            <v>13481664.219999999</v>
          </cell>
          <cell r="J86">
            <v>12847242.219999999</v>
          </cell>
        </row>
        <row r="87">
          <cell r="C87" t="str">
            <v>Long-Term Liabilities</v>
          </cell>
        </row>
        <row r="88">
          <cell r="D88" t="str">
            <v>Accrued Envir Response Costs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Accrued Pipeline Replacement Costs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Accrued Pension Costs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Accrued Other Postretirement Benefits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Capital Lease Liability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Other Liabilities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 xml:space="preserve">  Total Long-Term Liabilities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>Minority Interest</v>
          </cell>
          <cell r="F95">
            <v>0</v>
          </cell>
          <cell r="H95">
            <v>0</v>
          </cell>
          <cell r="J95">
            <v>0</v>
          </cell>
        </row>
        <row r="96">
          <cell r="C96" t="str">
            <v>Deferred Credits</v>
          </cell>
        </row>
        <row r="97">
          <cell r="D97" t="str">
            <v>Unamortized Investment Tax Credit</v>
          </cell>
          <cell r="F97">
            <v>0</v>
          </cell>
          <cell r="H97">
            <v>0</v>
          </cell>
          <cell r="J97">
            <v>0</v>
          </cell>
        </row>
        <row r="98">
          <cell r="D98" t="str">
            <v>Regulatory Tax Liability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>Other Deferred Credits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 xml:space="preserve">  Total Deferred Credits</v>
          </cell>
          <cell r="F100">
            <v>0</v>
          </cell>
          <cell r="H100">
            <v>0</v>
          </cell>
          <cell r="J100">
            <v>0</v>
          </cell>
        </row>
        <row r="101">
          <cell r="D101" t="str">
            <v>Equity from Parent</v>
          </cell>
          <cell r="F101">
            <v>0</v>
          </cell>
          <cell r="H101">
            <v>0</v>
          </cell>
          <cell r="J101">
            <v>0</v>
          </cell>
        </row>
        <row r="102">
          <cell r="C102" t="str">
            <v>Capitalization</v>
          </cell>
        </row>
        <row r="103">
          <cell r="D103" t="str">
            <v>Long-Term Debt</v>
          </cell>
          <cell r="F103">
            <v>0</v>
          </cell>
          <cell r="H103">
            <v>0</v>
          </cell>
          <cell r="J103">
            <v>0</v>
          </cell>
        </row>
        <row r="104">
          <cell r="D104" t="str">
            <v>Preferred Stock</v>
          </cell>
          <cell r="F104">
            <v>0</v>
          </cell>
          <cell r="H104">
            <v>0</v>
          </cell>
          <cell r="J104">
            <v>0</v>
          </cell>
        </row>
        <row r="105">
          <cell r="B105" t="str">
            <v>200101</v>
          </cell>
          <cell r="D105" t="str">
            <v>Common Stock</v>
          </cell>
          <cell r="F105">
            <v>-75000</v>
          </cell>
          <cell r="H105">
            <v>-75000</v>
          </cell>
          <cell r="J105">
            <v>-75000</v>
          </cell>
        </row>
        <row r="106">
          <cell r="B106" t="str">
            <v>203102</v>
          </cell>
          <cell r="D106" t="str">
            <v>Additional Paid-In-Capital</v>
          </cell>
          <cell r="F106">
            <v>-8476436.8300000001</v>
          </cell>
          <cell r="H106">
            <v>-8476436.8300000001</v>
          </cell>
          <cell r="J106">
            <v>-8476436.8300000001</v>
          </cell>
        </row>
        <row r="107">
          <cell r="B107" t="str">
            <v>207100</v>
          </cell>
          <cell r="D107" t="str">
            <v>Unappropriated Ret Earnings</v>
          </cell>
          <cell r="F107">
            <v>10425412.199999999</v>
          </cell>
          <cell r="H107">
            <v>10425412.199999999</v>
          </cell>
          <cell r="J107">
            <v>8639010</v>
          </cell>
        </row>
        <row r="108">
          <cell r="B108" t="str">
            <v>207200</v>
          </cell>
          <cell r="D108" t="str">
            <v>Balance Transferred from Incom</v>
          </cell>
          <cell r="F108">
            <v>-13433114.119999999</v>
          </cell>
          <cell r="H108">
            <v>-14845917.439999999</v>
          </cell>
          <cell r="J108">
            <v>-9562529.7400000002</v>
          </cell>
        </row>
        <row r="109">
          <cell r="B109" t="str">
            <v>207601</v>
          </cell>
          <cell r="D109" t="str">
            <v>Dividends Declared Parent/Sub</v>
          </cell>
          <cell r="F109">
            <v>3603796.39</v>
          </cell>
          <cell r="H109">
            <v>5690387.9699999997</v>
          </cell>
          <cell r="J109">
            <v>6505905.9400000004</v>
          </cell>
        </row>
        <row r="110">
          <cell r="D110" t="str">
            <v>Common Stockholders Equity</v>
          </cell>
          <cell r="F110">
            <v>-7955342.3599999994</v>
          </cell>
          <cell r="H110">
            <v>-7281554.1000000006</v>
          </cell>
          <cell r="J110">
            <v>-2969050.63</v>
          </cell>
        </row>
        <row r="111">
          <cell r="D111" t="str">
            <v xml:space="preserve">  Total Capitalization</v>
          </cell>
          <cell r="F111">
            <v>-7955342.3599999994</v>
          </cell>
          <cell r="H111">
            <v>-7281554.1000000006</v>
          </cell>
          <cell r="J111">
            <v>-2969050.63</v>
          </cell>
        </row>
        <row r="112">
          <cell r="D112" t="str">
            <v xml:space="preserve">  Total Liabilities and Capitalization</v>
          </cell>
          <cell r="F112">
            <v>-40128381.359999999</v>
          </cell>
          <cell r="H112">
            <v>-64589714.710000016</v>
          </cell>
          <cell r="J112">
            <v>-42143403.940000005</v>
          </cell>
        </row>
      </sheetData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P-6 Fines and Penalties"/>
      <sheetName val="Amort-Startup Costs"/>
      <sheetName val="Depreciation"/>
      <sheetName val="Balance Sheet"/>
      <sheetName val="Income Stat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B12" t="str">
            <v>121177</v>
          </cell>
          <cell r="D12" t="str">
            <v>AGLN Concentration Account</v>
          </cell>
          <cell r="F12">
            <v>0</v>
          </cell>
          <cell r="H12">
            <v>0</v>
          </cell>
          <cell r="J12">
            <v>35959.07</v>
          </cell>
        </row>
        <row r="13">
          <cell r="B13" t="str">
            <v>121179</v>
          </cell>
          <cell r="D13" t="str">
            <v>AGLN Accounts Payable Cash</v>
          </cell>
          <cell r="F13">
            <v>0</v>
          </cell>
          <cell r="H13">
            <v>0</v>
          </cell>
          <cell r="J13">
            <v>-1475.63</v>
          </cell>
        </row>
        <row r="14">
          <cell r="B14" t="str">
            <v>122702</v>
          </cell>
          <cell r="D14" t="str">
            <v>Wachovia AGSC Gen Disburse</v>
          </cell>
          <cell r="F14">
            <v>0</v>
          </cell>
          <cell r="H14">
            <v>0</v>
          </cell>
          <cell r="J14">
            <v>-8284.34</v>
          </cell>
        </row>
        <row r="15">
          <cell r="B15" t="str">
            <v>125100</v>
          </cell>
          <cell r="D15" t="str">
            <v>Temporary Cash Investments</v>
          </cell>
          <cell r="F15">
            <v>5093964.1900000004</v>
          </cell>
          <cell r="H15">
            <v>8192677.9299999997</v>
          </cell>
          <cell r="J15">
            <v>15000000</v>
          </cell>
        </row>
        <row r="16">
          <cell r="D16" t="str">
            <v>Cash &amp; Cash Equivalents</v>
          </cell>
          <cell r="F16">
            <v>5093964.1900000004</v>
          </cell>
          <cell r="H16">
            <v>8192677.9299999997</v>
          </cell>
          <cell r="J16">
            <v>15026199.1</v>
          </cell>
        </row>
        <row r="17">
          <cell r="B17" t="str">
            <v>132200</v>
          </cell>
          <cell r="D17" t="str">
            <v>Accts Receivable - Sales</v>
          </cell>
          <cell r="F17">
            <v>0</v>
          </cell>
          <cell r="H17">
            <v>103530</v>
          </cell>
          <cell r="J17">
            <v>0</v>
          </cell>
        </row>
        <row r="18">
          <cell r="B18" t="str">
            <v>134051</v>
          </cell>
          <cell r="D18" t="str">
            <v>Cash Posting Clearing</v>
          </cell>
          <cell r="F18">
            <v>0</v>
          </cell>
          <cell r="H18">
            <v>0</v>
          </cell>
          <cell r="J18">
            <v>2621</v>
          </cell>
        </row>
        <row r="19">
          <cell r="B19" t="str">
            <v>134200</v>
          </cell>
          <cell r="D19" t="str">
            <v>A/R Misc</v>
          </cell>
          <cell r="F19">
            <v>600000</v>
          </cell>
          <cell r="H19">
            <v>-75</v>
          </cell>
          <cell r="J19">
            <v>0</v>
          </cell>
        </row>
        <row r="20">
          <cell r="B20" t="str">
            <v>134285</v>
          </cell>
          <cell r="D20" t="str">
            <v>Accounts Receivable-AGLN</v>
          </cell>
          <cell r="F20">
            <v>7489059.0899999999</v>
          </cell>
          <cell r="H20">
            <v>1507736.07</v>
          </cell>
          <cell r="J20">
            <v>144326.79</v>
          </cell>
        </row>
        <row r="21">
          <cell r="D21" t="str">
            <v>Receivables</v>
          </cell>
          <cell r="F21">
            <v>8089059.0899999999</v>
          </cell>
          <cell r="H21">
            <v>1611191.07</v>
          </cell>
          <cell r="J21">
            <v>146947.79</v>
          </cell>
        </row>
        <row r="22">
          <cell r="B22" t="str">
            <v>135450</v>
          </cell>
          <cell r="D22" t="str">
            <v>Interco Funding-Unrestricted</v>
          </cell>
          <cell r="F22">
            <v>6268104.2400000002</v>
          </cell>
          <cell r="H22">
            <v>-1263276.1200000001</v>
          </cell>
          <cell r="J22">
            <v>-912498.68</v>
          </cell>
        </row>
        <row r="23">
          <cell r="B23" t="str">
            <v>135451</v>
          </cell>
          <cell r="D23" t="str">
            <v>Interco Funding - Restricted</v>
          </cell>
          <cell r="F23">
            <v>-46380688.310000002</v>
          </cell>
          <cell r="H23">
            <v>-38331107.759999998</v>
          </cell>
          <cell r="J23">
            <v>-32134499.68</v>
          </cell>
        </row>
        <row r="24">
          <cell r="B24" t="str">
            <v>136070</v>
          </cell>
          <cell r="D24" t="str">
            <v>Accts Receivable - Assoc Comp</v>
          </cell>
          <cell r="F24">
            <v>0</v>
          </cell>
          <cell r="H24">
            <v>0</v>
          </cell>
          <cell r="J24">
            <v>7316.57</v>
          </cell>
        </row>
        <row r="25">
          <cell r="B25" t="str">
            <v>136073</v>
          </cell>
          <cell r="D25" t="str">
            <v>Intercompany Chargebacks</v>
          </cell>
          <cell r="F25">
            <v>-86092.78</v>
          </cell>
          <cell r="H25">
            <v>-37431.69</v>
          </cell>
          <cell r="J25">
            <v>-86550.94</v>
          </cell>
        </row>
        <row r="26">
          <cell r="B26" t="str">
            <v>136990</v>
          </cell>
          <cell r="D26" t="str">
            <v>Intercompany Transfers - Debit</v>
          </cell>
          <cell r="F26">
            <v>0</v>
          </cell>
          <cell r="H26">
            <v>39631815.57</v>
          </cell>
          <cell r="J26">
            <v>33126232.73</v>
          </cell>
        </row>
        <row r="27">
          <cell r="D27" t="str">
            <v>Intercompany Receivables</v>
          </cell>
          <cell r="F27">
            <v>-40198676.850000001</v>
          </cell>
          <cell r="H27">
            <v>7.4505805969238281E-9</v>
          </cell>
          <cell r="J27">
            <v>0</v>
          </cell>
        </row>
        <row r="28">
          <cell r="D28" t="str">
            <v>A/R Unbilled Revenue</v>
          </cell>
          <cell r="F28">
            <v>0</v>
          </cell>
          <cell r="H28">
            <v>0</v>
          </cell>
          <cell r="J28">
            <v>0</v>
          </cell>
        </row>
        <row r="29">
          <cell r="D29" t="str">
            <v>Inventories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Deferred Purchased Gas Adj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Unrecovered Envir Resp Costs-Current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Unrecovered Pipeline Costs-Current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Unrecovered Seasonal Rates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Energy Marketing and Risk Mgmt Asset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>Other Current Assets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 xml:space="preserve">  Total Current Assets</v>
          </cell>
          <cell r="F36">
            <v>-27015653.57</v>
          </cell>
          <cell r="H36">
            <v>9803869.0000000075</v>
          </cell>
          <cell r="J36">
            <v>15173146.889999999</v>
          </cell>
        </row>
        <row r="37">
          <cell r="D37" t="str">
            <v>Investment &amp; Equity in Assoc</v>
          </cell>
          <cell r="F37">
            <v>0</v>
          </cell>
          <cell r="H37">
            <v>0</v>
          </cell>
          <cell r="J37">
            <v>0</v>
          </cell>
        </row>
        <row r="38">
          <cell r="C38" t="str">
            <v>Property, Plant &amp; Equipment</v>
          </cell>
        </row>
        <row r="39">
          <cell r="D39" t="str">
            <v>Regulated Assets</v>
          </cell>
          <cell r="F39">
            <v>0</v>
          </cell>
          <cell r="H39">
            <v>0</v>
          </cell>
          <cell r="J39">
            <v>0</v>
          </cell>
        </row>
        <row r="40">
          <cell r="D40" t="str">
            <v>Regulated Capital Projects</v>
          </cell>
          <cell r="F40">
            <v>0</v>
          </cell>
          <cell r="H40">
            <v>0</v>
          </cell>
          <cell r="J40">
            <v>0</v>
          </cell>
        </row>
        <row r="41">
          <cell r="D41" t="str">
            <v>Contribution in Aid of Const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>Accumulated Depr - Regulated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 xml:space="preserve">  Total Regulated Assets-Net</v>
          </cell>
          <cell r="F43">
            <v>0</v>
          </cell>
          <cell r="H43">
            <v>0</v>
          </cell>
          <cell r="J43">
            <v>0</v>
          </cell>
        </row>
        <row r="44">
          <cell r="B44" t="str">
            <v>112009</v>
          </cell>
          <cell r="D44" t="str">
            <v>Investments Misc - Other</v>
          </cell>
          <cell r="F44">
            <v>21399190.18</v>
          </cell>
          <cell r="H44">
            <v>18254692.18</v>
          </cell>
          <cell r="J44">
            <v>11861250</v>
          </cell>
        </row>
        <row r="45">
          <cell r="B45" t="str">
            <v>113100</v>
          </cell>
          <cell r="D45" t="str">
            <v>Nonutility Property in Service</v>
          </cell>
          <cell r="F45">
            <v>6474000</v>
          </cell>
          <cell r="H45">
            <v>0</v>
          </cell>
          <cell r="J45">
            <v>0</v>
          </cell>
        </row>
        <row r="46">
          <cell r="B46" t="str">
            <v>113121</v>
          </cell>
          <cell r="D46" t="str">
            <v>Capitalized Payroll-Nonutility</v>
          </cell>
          <cell r="F46">
            <v>19069.14</v>
          </cell>
          <cell r="H46">
            <v>0</v>
          </cell>
          <cell r="J46">
            <v>837.63</v>
          </cell>
        </row>
        <row r="47">
          <cell r="D47" t="str">
            <v>Nonregulated Assets</v>
          </cell>
          <cell r="F47">
            <v>27892259.32</v>
          </cell>
          <cell r="H47">
            <v>18254692.18</v>
          </cell>
          <cell r="J47">
            <v>11862087.630000001</v>
          </cell>
        </row>
        <row r="48">
          <cell r="B48" t="str">
            <v>113120</v>
          </cell>
          <cell r="D48" t="str">
            <v>Nonutility Construction WIP</v>
          </cell>
          <cell r="F48">
            <v>13642908.92</v>
          </cell>
          <cell r="H48">
            <v>9306788.3699999992</v>
          </cell>
          <cell r="J48">
            <v>2629391.09</v>
          </cell>
        </row>
        <row r="49">
          <cell r="D49" t="str">
            <v>Nonregulated Capital Projects</v>
          </cell>
          <cell r="F49">
            <v>13642908.92</v>
          </cell>
          <cell r="H49">
            <v>9306788.3699999992</v>
          </cell>
          <cell r="J49">
            <v>2629391.09</v>
          </cell>
        </row>
        <row r="50">
          <cell r="B50" t="str">
            <v>113220</v>
          </cell>
          <cell r="D50" t="str">
            <v>Nonutility Retirement WIP</v>
          </cell>
          <cell r="F50">
            <v>175608.46</v>
          </cell>
          <cell r="H50">
            <v>163548.74</v>
          </cell>
          <cell r="J50">
            <v>89185.63</v>
          </cell>
        </row>
        <row r="51">
          <cell r="B51" t="str">
            <v>113230</v>
          </cell>
          <cell r="D51" t="str">
            <v>Accum Depr Nonutil Leased Prop</v>
          </cell>
          <cell r="F51">
            <v>-261.45999999999998</v>
          </cell>
          <cell r="H51">
            <v>-261.45999999999998</v>
          </cell>
          <cell r="J51">
            <v>0</v>
          </cell>
        </row>
        <row r="52">
          <cell r="D52" t="str">
            <v>Accumulated Depr - Nonregulated</v>
          </cell>
          <cell r="F52">
            <v>175347</v>
          </cell>
          <cell r="H52">
            <v>163287.28</v>
          </cell>
          <cell r="J52">
            <v>89185.63</v>
          </cell>
        </row>
        <row r="53">
          <cell r="D53" t="str">
            <v xml:space="preserve">  Total Nonregulated Assets-Net</v>
          </cell>
          <cell r="F53">
            <v>41710515.240000002</v>
          </cell>
          <cell r="H53">
            <v>27724767.829999998</v>
          </cell>
          <cell r="J53">
            <v>14580664.350000001</v>
          </cell>
        </row>
        <row r="54">
          <cell r="D54" t="str">
            <v xml:space="preserve">  Total Property Plant &amp; Equipment</v>
          </cell>
          <cell r="F54">
            <v>41710515.240000002</v>
          </cell>
          <cell r="H54">
            <v>27724767.829999998</v>
          </cell>
          <cell r="J54">
            <v>14580664.350000001</v>
          </cell>
        </row>
        <row r="55">
          <cell r="C55" t="str">
            <v>Deferred Debits and Other Assets</v>
          </cell>
        </row>
        <row r="56">
          <cell r="D56" t="str">
            <v>Unrecovered Envir Response Costs</v>
          </cell>
          <cell r="F56">
            <v>0</v>
          </cell>
          <cell r="H56">
            <v>0</v>
          </cell>
          <cell r="J56">
            <v>0</v>
          </cell>
        </row>
        <row r="57">
          <cell r="D57" t="str">
            <v>Unrecovered Pipeline Replacemnt Costs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Goodwill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Investment in Joint Ventures</v>
          </cell>
          <cell r="F59">
            <v>0</v>
          </cell>
          <cell r="H59">
            <v>0</v>
          </cell>
          <cell r="J59">
            <v>0</v>
          </cell>
        </row>
        <row r="60">
          <cell r="D60" t="str">
            <v>Unrecovered Integrated Resource Plan</v>
          </cell>
          <cell r="F60">
            <v>0</v>
          </cell>
          <cell r="H60">
            <v>0</v>
          </cell>
          <cell r="J60">
            <v>0</v>
          </cell>
        </row>
        <row r="61">
          <cell r="D61" t="str">
            <v>Unrecovered Postretirement Benefits</v>
          </cell>
          <cell r="F61">
            <v>0</v>
          </cell>
          <cell r="H61">
            <v>0</v>
          </cell>
          <cell r="J61">
            <v>0</v>
          </cell>
        </row>
        <row r="62">
          <cell r="D62" t="str">
            <v>Intercompany Notes Receivables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Prepaid Pension Cost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Unamortized Cost to Repurchase LTD</v>
          </cell>
          <cell r="F64">
            <v>0</v>
          </cell>
          <cell r="H64">
            <v>0</v>
          </cell>
          <cell r="J64">
            <v>0</v>
          </cell>
        </row>
        <row r="65">
          <cell r="B65" t="str">
            <v>162056</v>
          </cell>
          <cell r="D65" t="str">
            <v>AGL Network</v>
          </cell>
          <cell r="F65">
            <v>318737.13</v>
          </cell>
          <cell r="H65">
            <v>271142.90000000002</v>
          </cell>
          <cell r="J65">
            <v>270799.38</v>
          </cell>
        </row>
        <row r="66">
          <cell r="B66" t="str">
            <v>162440</v>
          </cell>
          <cell r="D66" t="str">
            <v>Formation Expenses Capitalized</v>
          </cell>
          <cell r="F66">
            <v>59574.46</v>
          </cell>
          <cell r="H66">
            <v>59574.46</v>
          </cell>
          <cell r="J66">
            <v>59574.46</v>
          </cell>
        </row>
        <row r="67">
          <cell r="D67" t="str">
            <v>Other Assets</v>
          </cell>
          <cell r="F67">
            <v>378311.59</v>
          </cell>
          <cell r="H67">
            <v>330717.36</v>
          </cell>
          <cell r="J67">
            <v>330373.84000000003</v>
          </cell>
        </row>
        <row r="68">
          <cell r="D68" t="str">
            <v xml:space="preserve">  Total Deferred Debits and Other Assets</v>
          </cell>
          <cell r="F68">
            <v>378311.59</v>
          </cell>
          <cell r="H68">
            <v>330717.36</v>
          </cell>
          <cell r="J68">
            <v>330373.84000000003</v>
          </cell>
        </row>
        <row r="69">
          <cell r="D69" t="str">
            <v xml:space="preserve">  Total Assets</v>
          </cell>
          <cell r="F69">
            <v>15073173.260000002</v>
          </cell>
          <cell r="H69">
            <v>37859354.190000005</v>
          </cell>
          <cell r="J69">
            <v>30084185.080000002</v>
          </cell>
        </row>
        <row r="71">
          <cell r="C71" t="str">
            <v>Liabilities and Capitalization</v>
          </cell>
        </row>
        <row r="72">
          <cell r="C72" t="str">
            <v>Current Liabilities</v>
          </cell>
        </row>
        <row r="73">
          <cell r="B73" t="str">
            <v>225100</v>
          </cell>
          <cell r="D73" t="str">
            <v>General Accounts Payable</v>
          </cell>
          <cell r="F73">
            <v>-433.37</v>
          </cell>
          <cell r="H73">
            <v>-2235.84</v>
          </cell>
          <cell r="J73">
            <v>-1224.4100000000001</v>
          </cell>
        </row>
        <row r="74">
          <cell r="B74" t="str">
            <v>225105</v>
          </cell>
          <cell r="D74" t="str">
            <v>AP - Inventory</v>
          </cell>
          <cell r="F74">
            <v>22167.67</v>
          </cell>
          <cell r="H74">
            <v>22167.67</v>
          </cell>
          <cell r="J74">
            <v>0</v>
          </cell>
        </row>
        <row r="75">
          <cell r="B75" t="str">
            <v>225120</v>
          </cell>
          <cell r="D75" t="str">
            <v>Accounts Payable - Accrued</v>
          </cell>
          <cell r="F75">
            <v>-1416932.15</v>
          </cell>
          <cell r="H75">
            <v>-1008256.48</v>
          </cell>
          <cell r="J75">
            <v>-184212.06</v>
          </cell>
        </row>
        <row r="76">
          <cell r="B76" t="str">
            <v>225500</v>
          </cell>
          <cell r="D76" t="str">
            <v>Payroll Deductions</v>
          </cell>
          <cell r="F76">
            <v>8259.07</v>
          </cell>
          <cell r="H76">
            <v>8259.07</v>
          </cell>
          <cell r="J76">
            <v>0</v>
          </cell>
        </row>
        <row r="77">
          <cell r="B77" t="str">
            <v>225501</v>
          </cell>
          <cell r="D77" t="str">
            <v>U S Savings Bonds Payable</v>
          </cell>
          <cell r="F77">
            <v>100</v>
          </cell>
          <cell r="H77">
            <v>100</v>
          </cell>
          <cell r="J77">
            <v>0</v>
          </cell>
        </row>
        <row r="78">
          <cell r="B78" t="str">
            <v>225507</v>
          </cell>
          <cell r="D78" t="str">
            <v>One Pledge Club Atlanta</v>
          </cell>
          <cell r="F78">
            <v>217.2</v>
          </cell>
          <cell r="H78">
            <v>217.2</v>
          </cell>
          <cell r="J78">
            <v>217.2</v>
          </cell>
        </row>
        <row r="79">
          <cell r="B79" t="str">
            <v>225536</v>
          </cell>
          <cell r="D79" t="str">
            <v>Flx Ben Health Reim Payable</v>
          </cell>
          <cell r="F79">
            <v>802.66</v>
          </cell>
          <cell r="H79">
            <v>802.66</v>
          </cell>
          <cell r="J79">
            <v>802.66</v>
          </cell>
        </row>
        <row r="80">
          <cell r="B80" t="str">
            <v>225537</v>
          </cell>
          <cell r="D80" t="str">
            <v>Flx Ben Dep Daycare Payable</v>
          </cell>
          <cell r="F80">
            <v>-108.67</v>
          </cell>
          <cell r="H80">
            <v>-108.67</v>
          </cell>
          <cell r="J80">
            <v>-108.67</v>
          </cell>
        </row>
        <row r="81">
          <cell r="B81" t="str">
            <v>225546</v>
          </cell>
          <cell r="D81" t="str">
            <v>Health Care Reim Payable 2000</v>
          </cell>
          <cell r="F81">
            <v>1177.03</v>
          </cell>
          <cell r="H81">
            <v>1177.03</v>
          </cell>
          <cell r="J81">
            <v>1177.03</v>
          </cell>
        </row>
        <row r="82">
          <cell r="D82" t="str">
            <v>Accounts Payable</v>
          </cell>
          <cell r="F82">
            <v>-1384750.56</v>
          </cell>
          <cell r="H82">
            <v>-977877.36</v>
          </cell>
          <cell r="J82">
            <v>-183348.25</v>
          </cell>
        </row>
        <row r="83">
          <cell r="D83" t="str">
            <v>Short-Term Debt</v>
          </cell>
          <cell r="F83">
            <v>0</v>
          </cell>
          <cell r="H83">
            <v>0</v>
          </cell>
          <cell r="J83">
            <v>0</v>
          </cell>
        </row>
        <row r="84">
          <cell r="B84" t="str">
            <v>230990</v>
          </cell>
          <cell r="D84" t="str">
            <v>Intercompany Trsfers - Credit</v>
          </cell>
          <cell r="F84">
            <v>0</v>
          </cell>
          <cell r="H84">
            <v>-39631815.57</v>
          </cell>
          <cell r="J84">
            <v>-33126232.73</v>
          </cell>
        </row>
        <row r="85">
          <cell r="D85" t="str">
            <v>Intercompany Payables</v>
          </cell>
          <cell r="F85">
            <v>0</v>
          </cell>
          <cell r="H85">
            <v>-39631815.57</v>
          </cell>
          <cell r="J85">
            <v>-33126232.73</v>
          </cell>
        </row>
        <row r="86">
          <cell r="D86" t="str">
            <v>Customer Deposits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Interest</v>
          </cell>
          <cell r="F87">
            <v>0</v>
          </cell>
          <cell r="H87">
            <v>0</v>
          </cell>
          <cell r="J87">
            <v>0</v>
          </cell>
        </row>
        <row r="88">
          <cell r="B88" t="str">
            <v>225200</v>
          </cell>
          <cell r="D88" t="str">
            <v>Payroll Payable</v>
          </cell>
          <cell r="F88">
            <v>-1170.55</v>
          </cell>
          <cell r="H88">
            <v>-1170.55</v>
          </cell>
          <cell r="J88">
            <v>0</v>
          </cell>
        </row>
        <row r="89">
          <cell r="B89" t="str">
            <v>238100</v>
          </cell>
          <cell r="D89" t="str">
            <v>Taxes Accrued-Federal Income</v>
          </cell>
          <cell r="F89">
            <v>2054398.7</v>
          </cell>
          <cell r="H89">
            <v>2407453.61</v>
          </cell>
          <cell r="J89">
            <v>1034948.6</v>
          </cell>
        </row>
        <row r="90">
          <cell r="B90" t="str">
            <v>238101</v>
          </cell>
          <cell r="D90" t="str">
            <v>Taxes Accrued Other-FUI</v>
          </cell>
          <cell r="F90">
            <v>128.83000000000001</v>
          </cell>
          <cell r="H90">
            <v>128.83000000000001</v>
          </cell>
          <cell r="J90">
            <v>44.63</v>
          </cell>
        </row>
        <row r="91">
          <cell r="B91" t="str">
            <v>238102</v>
          </cell>
          <cell r="D91" t="str">
            <v>Taxes Accrued Other-FICA</v>
          </cell>
          <cell r="F91">
            <v>-709.65</v>
          </cell>
          <cell r="H91">
            <v>-709.65</v>
          </cell>
          <cell r="J91">
            <v>0</v>
          </cell>
        </row>
        <row r="92">
          <cell r="B92" t="str">
            <v>238103</v>
          </cell>
          <cell r="D92" t="str">
            <v>Tax Accr Othr-Real&amp;Pers. Prop.</v>
          </cell>
          <cell r="F92">
            <v>50</v>
          </cell>
          <cell r="H92">
            <v>0</v>
          </cell>
          <cell r="J92">
            <v>0</v>
          </cell>
        </row>
        <row r="93">
          <cell r="B93" t="str">
            <v>238105</v>
          </cell>
          <cell r="D93" t="str">
            <v>Tax Accr Othr-SUI</v>
          </cell>
          <cell r="F93">
            <v>434.81</v>
          </cell>
          <cell r="H93">
            <v>434.81</v>
          </cell>
          <cell r="J93">
            <v>29.15</v>
          </cell>
        </row>
        <row r="94">
          <cell r="B94" t="str">
            <v>238200</v>
          </cell>
          <cell r="D94" t="str">
            <v>Taxes Accrued-State Income</v>
          </cell>
          <cell r="F94">
            <v>289377.56</v>
          </cell>
          <cell r="H94">
            <v>412707.25</v>
          </cell>
          <cell r="J94">
            <v>177419.42</v>
          </cell>
        </row>
        <row r="95">
          <cell r="D95" t="str">
            <v>Other Accrued Liabilities</v>
          </cell>
          <cell r="F95">
            <v>2342509.7000000002</v>
          </cell>
          <cell r="H95">
            <v>2818844.3</v>
          </cell>
          <cell r="J95">
            <v>1212441.8</v>
          </cell>
        </row>
        <row r="96">
          <cell r="D96" t="str">
            <v>Redemption Requir - Preferred Stock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Deferred Purchase Gas Adj Credit</v>
          </cell>
          <cell r="F97">
            <v>0</v>
          </cell>
          <cell r="H97">
            <v>0</v>
          </cell>
          <cell r="J97">
            <v>0</v>
          </cell>
        </row>
        <row r="98">
          <cell r="D98" t="str">
            <v>Current Portion of Long Term Debt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>Accrued Eviron Response-Current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Accrued Pipeline Replacement-Current</v>
          </cell>
          <cell r="F100">
            <v>0</v>
          </cell>
          <cell r="H100">
            <v>0</v>
          </cell>
          <cell r="J100">
            <v>0</v>
          </cell>
        </row>
        <row r="101">
          <cell r="D101" t="str">
            <v>Deferred Seasonal Rates</v>
          </cell>
          <cell r="F101">
            <v>0</v>
          </cell>
          <cell r="H101">
            <v>0</v>
          </cell>
          <cell r="J101">
            <v>0</v>
          </cell>
        </row>
        <row r="102">
          <cell r="D102" t="str">
            <v>Energy Marketing and Risk Mgmt Liab</v>
          </cell>
          <cell r="F102">
            <v>0</v>
          </cell>
          <cell r="H102">
            <v>0</v>
          </cell>
          <cell r="J102">
            <v>0</v>
          </cell>
        </row>
        <row r="103">
          <cell r="B103" t="str">
            <v>242010</v>
          </cell>
          <cell r="D103" t="str">
            <v>Education Tax 1</v>
          </cell>
          <cell r="F103">
            <v>-51.78</v>
          </cell>
          <cell r="H103">
            <v>-51.78</v>
          </cell>
          <cell r="J103">
            <v>-36.229999999999997</v>
          </cell>
        </row>
        <row r="104">
          <cell r="B104" t="str">
            <v>244000</v>
          </cell>
          <cell r="D104" t="str">
            <v>Special Option Tax</v>
          </cell>
          <cell r="F104">
            <v>-819.13</v>
          </cell>
          <cell r="H104">
            <v>-819.13</v>
          </cell>
          <cell r="J104">
            <v>-680.93</v>
          </cell>
        </row>
        <row r="105">
          <cell r="B105" t="str">
            <v>245010</v>
          </cell>
          <cell r="D105" t="str">
            <v>Local Option Tax 1</v>
          </cell>
          <cell r="F105">
            <v>112.62</v>
          </cell>
          <cell r="H105">
            <v>112.62</v>
          </cell>
          <cell r="J105">
            <v>-10.029999999999999</v>
          </cell>
        </row>
        <row r="106">
          <cell r="B106" t="str">
            <v>245500</v>
          </cell>
          <cell r="D106" t="str">
            <v>FICA Taxes Payable - EE</v>
          </cell>
          <cell r="F106">
            <v>-709.65</v>
          </cell>
          <cell r="H106">
            <v>-709.65</v>
          </cell>
          <cell r="J106">
            <v>0</v>
          </cell>
        </row>
        <row r="107">
          <cell r="B107" t="str">
            <v>245501</v>
          </cell>
          <cell r="D107" t="str">
            <v>Fed. Withholding Taxes -  EE</v>
          </cell>
          <cell r="F107">
            <v>1419.29</v>
          </cell>
          <cell r="H107">
            <v>1419.29</v>
          </cell>
          <cell r="J107">
            <v>0</v>
          </cell>
        </row>
        <row r="108">
          <cell r="B108" t="str">
            <v>245502</v>
          </cell>
          <cell r="D108" t="str">
            <v>State Withholding Tax - EE</v>
          </cell>
          <cell r="F108">
            <v>0</v>
          </cell>
          <cell r="H108">
            <v>0</v>
          </cell>
          <cell r="J108">
            <v>-8136.66</v>
          </cell>
        </row>
        <row r="109">
          <cell r="B109" t="str">
            <v>245503</v>
          </cell>
          <cell r="D109" t="str">
            <v>State Sales &amp; Use Tax Payble</v>
          </cell>
          <cell r="F109">
            <v>-2896.35</v>
          </cell>
          <cell r="H109">
            <v>-3017.15</v>
          </cell>
          <cell r="J109">
            <v>-2763.83</v>
          </cell>
        </row>
        <row r="110">
          <cell r="B110" t="str">
            <v>245504</v>
          </cell>
          <cell r="D110" t="str">
            <v>Marta Tax Payable</v>
          </cell>
          <cell r="F110">
            <v>-724.12</v>
          </cell>
          <cell r="H110">
            <v>-754.32</v>
          </cell>
          <cell r="J110">
            <v>-690.96</v>
          </cell>
        </row>
        <row r="111">
          <cell r="B111" t="str">
            <v>245516</v>
          </cell>
          <cell r="D111" t="str">
            <v>Educational Tax Payable</v>
          </cell>
          <cell r="F111">
            <v>-672.31</v>
          </cell>
          <cell r="H111">
            <v>-702.52</v>
          </cell>
          <cell r="J111">
            <v>-654.70000000000005</v>
          </cell>
        </row>
        <row r="112">
          <cell r="B112" t="str">
            <v>245517</v>
          </cell>
          <cell r="D112" t="str">
            <v>Homestead Tax Payable</v>
          </cell>
          <cell r="F112">
            <v>-17.61</v>
          </cell>
          <cell r="H112">
            <v>-47.81</v>
          </cell>
          <cell r="J112">
            <v>0</v>
          </cell>
        </row>
        <row r="113">
          <cell r="B113" t="str">
            <v>251103</v>
          </cell>
          <cell r="D113" t="str">
            <v>Percent of CompletionLiability</v>
          </cell>
          <cell r="F113">
            <v>-18853337.75</v>
          </cell>
          <cell r="H113">
            <v>-2686982.37</v>
          </cell>
          <cell r="J113">
            <v>-164199.98000000001</v>
          </cell>
        </row>
        <row r="114">
          <cell r="D114" t="str">
            <v>Other Current Liabilities</v>
          </cell>
          <cell r="F114">
            <v>-18857696.789999999</v>
          </cell>
          <cell r="H114">
            <v>-2691552.82</v>
          </cell>
          <cell r="J114">
            <v>-177173.32</v>
          </cell>
        </row>
        <row r="115">
          <cell r="D115" t="str">
            <v xml:space="preserve">  Total Current Liabilities</v>
          </cell>
          <cell r="F115">
            <v>-17899937.649999999</v>
          </cell>
          <cell r="H115">
            <v>-40482401.450000003</v>
          </cell>
          <cell r="J115">
            <v>-32274312.5</v>
          </cell>
        </row>
        <row r="116">
          <cell r="B116" t="str">
            <v>279200</v>
          </cell>
          <cell r="D116" t="str">
            <v>Other Timing Difference-Fed</v>
          </cell>
          <cell r="F116">
            <v>-417942</v>
          </cell>
          <cell r="H116">
            <v>-596813</v>
          </cell>
          <cell r="J116">
            <v>104582</v>
          </cell>
        </row>
        <row r="117">
          <cell r="B117" t="str">
            <v>279250</v>
          </cell>
          <cell r="D117" t="str">
            <v>Other Timing Differences-State</v>
          </cell>
          <cell r="F117">
            <v>11382</v>
          </cell>
          <cell r="H117">
            <v>-102311</v>
          </cell>
          <cell r="J117">
            <v>17929</v>
          </cell>
        </row>
        <row r="118">
          <cell r="D118" t="str">
            <v>Accumulated Deferred Income Tax</v>
          </cell>
          <cell r="F118">
            <v>-406560</v>
          </cell>
          <cell r="H118">
            <v>-699124</v>
          </cell>
          <cell r="J118">
            <v>122511</v>
          </cell>
        </row>
        <row r="119">
          <cell r="C119" t="str">
            <v>Long-Term Liabilities</v>
          </cell>
        </row>
        <row r="120">
          <cell r="D120" t="str">
            <v>Accrued Envir Response Costs</v>
          </cell>
          <cell r="F120">
            <v>0</v>
          </cell>
          <cell r="H120">
            <v>0</v>
          </cell>
          <cell r="J120">
            <v>0</v>
          </cell>
        </row>
        <row r="121">
          <cell r="D121" t="str">
            <v>Accrued Pipeline Replacement Costs</v>
          </cell>
          <cell r="F121">
            <v>0</v>
          </cell>
          <cell r="H121">
            <v>0</v>
          </cell>
          <cell r="J121">
            <v>0</v>
          </cell>
        </row>
        <row r="122">
          <cell r="D122" t="str">
            <v>Accrued Pension Costs</v>
          </cell>
          <cell r="F122">
            <v>0</v>
          </cell>
          <cell r="H122">
            <v>0</v>
          </cell>
          <cell r="J122">
            <v>0</v>
          </cell>
        </row>
        <row r="123">
          <cell r="D123" t="str">
            <v>Accrued Other Postretirement Benefits</v>
          </cell>
          <cell r="F123">
            <v>0</v>
          </cell>
          <cell r="H123">
            <v>0</v>
          </cell>
          <cell r="J123">
            <v>0</v>
          </cell>
        </row>
        <row r="124">
          <cell r="D124" t="str">
            <v>Capital Lease Liability</v>
          </cell>
          <cell r="F124">
            <v>0</v>
          </cell>
          <cell r="H124">
            <v>0</v>
          </cell>
          <cell r="J124">
            <v>0</v>
          </cell>
        </row>
        <row r="125">
          <cell r="D125" t="str">
            <v>Other Liabilities</v>
          </cell>
          <cell r="F125">
            <v>0</v>
          </cell>
          <cell r="H125">
            <v>0</v>
          </cell>
          <cell r="J125">
            <v>0</v>
          </cell>
        </row>
        <row r="126">
          <cell r="D126" t="str">
            <v xml:space="preserve">  Total Long-Term Liabilities</v>
          </cell>
          <cell r="F126">
            <v>0</v>
          </cell>
          <cell r="H126">
            <v>0</v>
          </cell>
          <cell r="J126">
            <v>0</v>
          </cell>
        </row>
        <row r="127">
          <cell r="D127" t="str">
            <v>Minority Interest</v>
          </cell>
          <cell r="F127">
            <v>0</v>
          </cell>
          <cell r="H127">
            <v>0</v>
          </cell>
          <cell r="J127">
            <v>0</v>
          </cell>
        </row>
        <row r="128">
          <cell r="C128" t="str">
            <v>Deferred Credits</v>
          </cell>
        </row>
        <row r="129">
          <cell r="D129" t="str">
            <v>Unamortized Investment Tax Credit</v>
          </cell>
          <cell r="F129">
            <v>0</v>
          </cell>
          <cell r="H129">
            <v>0</v>
          </cell>
          <cell r="J129">
            <v>0</v>
          </cell>
        </row>
        <row r="130">
          <cell r="D130" t="str">
            <v>Regulatory Tax Liability</v>
          </cell>
          <cell r="F130">
            <v>0</v>
          </cell>
          <cell r="H130">
            <v>0</v>
          </cell>
          <cell r="J130">
            <v>0</v>
          </cell>
        </row>
        <row r="131">
          <cell r="D131" t="str">
            <v>Other Deferred Credits</v>
          </cell>
          <cell r="F131">
            <v>0</v>
          </cell>
          <cell r="H131">
            <v>0</v>
          </cell>
          <cell r="J131">
            <v>0</v>
          </cell>
        </row>
        <row r="132">
          <cell r="D132" t="str">
            <v xml:space="preserve">  Total Deferred Credits</v>
          </cell>
          <cell r="F132">
            <v>0</v>
          </cell>
          <cell r="H132">
            <v>0</v>
          </cell>
          <cell r="J132">
            <v>0</v>
          </cell>
        </row>
        <row r="133">
          <cell r="D133" t="str">
            <v>Equity from Parent</v>
          </cell>
          <cell r="F133">
            <v>0</v>
          </cell>
          <cell r="H133">
            <v>0</v>
          </cell>
          <cell r="J133">
            <v>0</v>
          </cell>
        </row>
        <row r="134">
          <cell r="C134" t="str">
            <v>Capitalization</v>
          </cell>
        </row>
        <row r="135">
          <cell r="D135" t="str">
            <v>Long-Term Debt</v>
          </cell>
          <cell r="F135">
            <v>0</v>
          </cell>
          <cell r="H135">
            <v>0</v>
          </cell>
          <cell r="J135">
            <v>0</v>
          </cell>
        </row>
        <row r="136">
          <cell r="D136" t="str">
            <v>Preferred Stock</v>
          </cell>
          <cell r="F136">
            <v>0</v>
          </cell>
          <cell r="H136">
            <v>0</v>
          </cell>
          <cell r="J136">
            <v>0</v>
          </cell>
        </row>
        <row r="137">
          <cell r="B137" t="str">
            <v>203101</v>
          </cell>
          <cell r="D137" t="str">
            <v>Premium on Common</v>
          </cell>
          <cell r="F137">
            <v>-2000000</v>
          </cell>
          <cell r="H137">
            <v>-2000000</v>
          </cell>
          <cell r="J137">
            <v>-2000000</v>
          </cell>
        </row>
        <row r="138">
          <cell r="B138" t="str">
            <v>203102</v>
          </cell>
          <cell r="D138" t="str">
            <v>Additional Paid-In-Capital</v>
          </cell>
          <cell r="F138">
            <v>1940425.54</v>
          </cell>
          <cell r="H138">
            <v>1940425.54</v>
          </cell>
          <cell r="J138">
            <v>1940425.54</v>
          </cell>
        </row>
        <row r="139">
          <cell r="B139" t="str">
            <v>207100</v>
          </cell>
          <cell r="D139" t="str">
            <v>Unappropriated Ret Earnings</v>
          </cell>
          <cell r="F139">
            <v>2127190.88</v>
          </cell>
          <cell r="H139">
            <v>2127190.88</v>
          </cell>
          <cell r="J139">
            <v>0</v>
          </cell>
        </row>
        <row r="140">
          <cell r="B140" t="str">
            <v>207200</v>
          </cell>
          <cell r="D140" t="str">
            <v>Balance Transferred from Incom</v>
          </cell>
          <cell r="F140">
            <v>1330771.1299999999</v>
          </cell>
          <cell r="H140">
            <v>1254554.8400000001</v>
          </cell>
          <cell r="J140">
            <v>2127190.88</v>
          </cell>
        </row>
        <row r="141">
          <cell r="D141" t="str">
            <v>Common Stockholders Equity</v>
          </cell>
          <cell r="F141">
            <v>3398387.55</v>
          </cell>
          <cell r="H141">
            <v>3322171.26</v>
          </cell>
          <cell r="J141">
            <v>2067616.42</v>
          </cell>
        </row>
        <row r="142">
          <cell r="D142" t="str">
            <v xml:space="preserve">  Total Capitalization</v>
          </cell>
          <cell r="F142">
            <v>3398387.55</v>
          </cell>
          <cell r="H142">
            <v>3322171.26</v>
          </cell>
          <cell r="J142">
            <v>2067616.42</v>
          </cell>
        </row>
        <row r="143">
          <cell r="D143" t="str">
            <v xml:space="preserve">  Total Liabilities and Capitalization</v>
          </cell>
          <cell r="F143">
            <v>-14908110.099999998</v>
          </cell>
          <cell r="H143">
            <v>-37859354.190000005</v>
          </cell>
          <cell r="J143">
            <v>-30084185.079999998</v>
          </cell>
        </row>
      </sheetData>
      <sheetData sheetId="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Amort-Org Costs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-2860628.83</v>
          </cell>
          <cell r="H14">
            <v>-2842463.23</v>
          </cell>
          <cell r="J14">
            <v>-2744679.24</v>
          </cell>
        </row>
        <row r="15">
          <cell r="B15" t="str">
            <v>135451</v>
          </cell>
          <cell r="D15" t="str">
            <v>Interco Funding - Restricted</v>
          </cell>
          <cell r="F15">
            <v>-54247.44</v>
          </cell>
          <cell r="H15">
            <v>0</v>
          </cell>
          <cell r="J15">
            <v>-57817.65</v>
          </cell>
        </row>
        <row r="16">
          <cell r="B16" t="str">
            <v>136073</v>
          </cell>
          <cell r="D16" t="str">
            <v>Intercompany Chargebacks</v>
          </cell>
          <cell r="F16">
            <v>-418.82</v>
          </cell>
          <cell r="H16">
            <v>-299.97000000000003</v>
          </cell>
          <cell r="J16">
            <v>-711.72</v>
          </cell>
        </row>
        <row r="17">
          <cell r="B17" t="str">
            <v>136990</v>
          </cell>
          <cell r="D17" t="str">
            <v>Intercompany Transfers - Debit</v>
          </cell>
          <cell r="F17">
            <v>2915295.09</v>
          </cell>
          <cell r="H17">
            <v>2842763.2</v>
          </cell>
          <cell r="J17">
            <v>2803208.61</v>
          </cell>
        </row>
        <row r="18">
          <cell r="D18" t="str">
            <v>Intercompany Receivables</v>
          </cell>
          <cell r="F18">
            <v>0</v>
          </cell>
          <cell r="H18">
            <v>0</v>
          </cell>
          <cell r="J18">
            <v>-4.6566128730773926E-10</v>
          </cell>
        </row>
        <row r="19">
          <cell r="D19" t="str">
            <v>A/R Unbilled Revenue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Inventories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Deferred Purchased Gas Adj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Envir Resp Costs-Current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Pipeline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Seasonal Rates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Energy Marketing and Risk Mgmt Asset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Other Current Assets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 xml:space="preserve">  Total Current Assets</v>
          </cell>
          <cell r="F27">
            <v>0</v>
          </cell>
          <cell r="H27">
            <v>0</v>
          </cell>
          <cell r="J27">
            <v>-4.6566128730773926E-10</v>
          </cell>
        </row>
        <row r="28">
          <cell r="D28" t="str">
            <v>Investment &amp; Equity in Assoc</v>
          </cell>
          <cell r="F28">
            <v>0</v>
          </cell>
          <cell r="H28">
            <v>0</v>
          </cell>
          <cell r="J28">
            <v>0</v>
          </cell>
        </row>
        <row r="29">
          <cell r="C29" t="str">
            <v>Property, Plant &amp; Equipment</v>
          </cell>
        </row>
        <row r="30">
          <cell r="D30" t="str">
            <v>Regulated Assets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Regulated Capital Projects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Contribution in Aid of Const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Accumulated Depr - Regulated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 xml:space="preserve">  Total Regulated Assets-Net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>Nonregulated Assets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>Nonregulated Capital Projects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Accumulated Depr - Nonregulated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 xml:space="preserve">  Total Nonregulated Assets-Net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 xml:space="preserve">  Total Property Plant &amp; Equipment</v>
          </cell>
          <cell r="F39">
            <v>0</v>
          </cell>
          <cell r="H39">
            <v>0</v>
          </cell>
          <cell r="J39">
            <v>0</v>
          </cell>
        </row>
        <row r="40">
          <cell r="C40" t="str">
            <v>Deferred Debits and Other Assets</v>
          </cell>
        </row>
        <row r="41">
          <cell r="D41" t="str">
            <v>Unrecovered Envir Response Costs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>Unrecovered Pipeline Replacemnt Costs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Goodwill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Investment in Joint Ventures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Unrecovered Integrated Resource Plan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Unrecovered Postretirement Benefits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Intercompany Notes Receivables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Prepaid Pension Cost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Unamortized Cost to Repurchase LTD</v>
          </cell>
          <cell r="F49">
            <v>0</v>
          </cell>
          <cell r="H49">
            <v>0</v>
          </cell>
          <cell r="J49">
            <v>0</v>
          </cell>
        </row>
        <row r="50">
          <cell r="B50" t="str">
            <v>162200</v>
          </cell>
          <cell r="D50" t="str">
            <v>Other Work in Progress-Misc</v>
          </cell>
          <cell r="F50">
            <v>3848395</v>
          </cell>
          <cell r="H50">
            <v>3848395</v>
          </cell>
          <cell r="J50">
            <v>3848395</v>
          </cell>
        </row>
        <row r="51">
          <cell r="D51" t="str">
            <v>Other Assets</v>
          </cell>
          <cell r="F51">
            <v>3848395</v>
          </cell>
          <cell r="H51">
            <v>3848395</v>
          </cell>
          <cell r="J51">
            <v>3848395</v>
          </cell>
        </row>
        <row r="52">
          <cell r="D52" t="str">
            <v xml:space="preserve">  Total Deferred Debits and Other Assets</v>
          </cell>
          <cell r="F52">
            <v>3848395</v>
          </cell>
          <cell r="H52">
            <v>3848395</v>
          </cell>
          <cell r="J52">
            <v>3848395</v>
          </cell>
        </row>
        <row r="53">
          <cell r="D53" t="str">
            <v xml:space="preserve">  Total Assets</v>
          </cell>
          <cell r="F53">
            <v>3848395</v>
          </cell>
          <cell r="H53">
            <v>3848395</v>
          </cell>
          <cell r="J53">
            <v>3848394.9999999995</v>
          </cell>
        </row>
        <row r="55">
          <cell r="C55" t="str">
            <v>Liabilities and Capitalization</v>
          </cell>
        </row>
        <row r="56">
          <cell r="C56" t="str">
            <v>Current Liabilities</v>
          </cell>
        </row>
        <row r="57">
          <cell r="D57" t="str">
            <v>Accounts Payable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Short-Term Debt</v>
          </cell>
          <cell r="F58">
            <v>0</v>
          </cell>
          <cell r="H58">
            <v>0</v>
          </cell>
          <cell r="J58">
            <v>0</v>
          </cell>
        </row>
        <row r="59">
          <cell r="B59" t="str">
            <v>230990</v>
          </cell>
          <cell r="D59" t="str">
            <v>Intercompany Trsfers - Credit</v>
          </cell>
          <cell r="F59">
            <v>-2915295.09</v>
          </cell>
          <cell r="H59">
            <v>-2842763.2</v>
          </cell>
          <cell r="J59">
            <v>-2803208.61</v>
          </cell>
        </row>
        <row r="60">
          <cell r="D60" t="str">
            <v>Intercompany Payables</v>
          </cell>
          <cell r="F60">
            <v>-2915295.09</v>
          </cell>
          <cell r="H60">
            <v>-2842763.2</v>
          </cell>
          <cell r="J60">
            <v>-2803208.61</v>
          </cell>
        </row>
        <row r="61">
          <cell r="D61" t="str">
            <v>Customer Deposits</v>
          </cell>
          <cell r="F61">
            <v>0</v>
          </cell>
          <cell r="H61">
            <v>0</v>
          </cell>
          <cell r="J61">
            <v>0</v>
          </cell>
        </row>
        <row r="62">
          <cell r="D62" t="str">
            <v>Interest</v>
          </cell>
          <cell r="F62">
            <v>0</v>
          </cell>
          <cell r="H62">
            <v>0</v>
          </cell>
          <cell r="J62">
            <v>0</v>
          </cell>
        </row>
        <row r="63">
          <cell r="B63" t="str">
            <v>238100</v>
          </cell>
          <cell r="D63" t="str">
            <v>Taxes Accrued-Federal Income</v>
          </cell>
          <cell r="F63">
            <v>924666.34</v>
          </cell>
          <cell r="H63">
            <v>957580.34</v>
          </cell>
          <cell r="J63">
            <v>957580.34</v>
          </cell>
        </row>
        <row r="64">
          <cell r="B64" t="str">
            <v>238200</v>
          </cell>
          <cell r="D64" t="str">
            <v>Taxes Accrued-State Income</v>
          </cell>
          <cell r="F64">
            <v>149624.51999999999</v>
          </cell>
          <cell r="H64">
            <v>163526.51999999999</v>
          </cell>
          <cell r="J64">
            <v>163526.51999999999</v>
          </cell>
        </row>
        <row r="65">
          <cell r="D65" t="str">
            <v>Other Accrued Liabilities</v>
          </cell>
          <cell r="F65">
            <v>1074290.8600000001</v>
          </cell>
          <cell r="H65">
            <v>1121106.8600000001</v>
          </cell>
          <cell r="J65">
            <v>1121106.8600000001</v>
          </cell>
        </row>
        <row r="66">
          <cell r="D66" t="str">
            <v>Redemption Requir - Preferred Stock</v>
          </cell>
          <cell r="F66">
            <v>0</v>
          </cell>
          <cell r="H66">
            <v>0</v>
          </cell>
          <cell r="J66">
            <v>0</v>
          </cell>
        </row>
        <row r="67">
          <cell r="D67" t="str">
            <v>Deferred Purchase Gas Adj Credit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Current Portion of Long Term Debt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Accrued Eviron Response-Current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Accrued Pipeline Replacement-Current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Deferred Seasonal Rates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Energy Marketing and Risk Mgmt Liab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Other Current Liabilities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 xml:space="preserve">  Total Current Liabilities</v>
          </cell>
          <cell r="F74">
            <v>-1841004.2299999997</v>
          </cell>
          <cell r="H74">
            <v>-1721656.34</v>
          </cell>
          <cell r="J74">
            <v>-1682101.7499999998</v>
          </cell>
        </row>
        <row r="75">
          <cell r="B75" t="str">
            <v>279200</v>
          </cell>
          <cell r="D75" t="str">
            <v>Other Timing Difference-Fed</v>
          </cell>
          <cell r="F75">
            <v>561.87</v>
          </cell>
          <cell r="H75">
            <v>-103250.13</v>
          </cell>
          <cell r="J75">
            <v>-103250.13</v>
          </cell>
        </row>
        <row r="76">
          <cell r="B76" t="str">
            <v>279250</v>
          </cell>
          <cell r="D76" t="str">
            <v>Other Timing Differences-State</v>
          </cell>
          <cell r="F76">
            <v>97.07</v>
          </cell>
          <cell r="H76">
            <v>-17698.93</v>
          </cell>
          <cell r="J76">
            <v>-17698.93</v>
          </cell>
        </row>
        <row r="77">
          <cell r="D77" t="str">
            <v>Accumulated Deferred Income Tax</v>
          </cell>
          <cell r="F77">
            <v>658.94</v>
          </cell>
          <cell r="H77">
            <v>-120949.06</v>
          </cell>
          <cell r="J77">
            <v>-120949.06</v>
          </cell>
        </row>
        <row r="78">
          <cell r="C78" t="str">
            <v>Long-Term Liabilities</v>
          </cell>
        </row>
        <row r="79">
          <cell r="D79" t="str">
            <v>Accrued Envir Response Costs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Accrued Pipeline Replacement Costs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Accrued Pension Costs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Accrued Other Postretirement Benefits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Capital Lease Liability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>Other Liabilities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 xml:space="preserve">  Total Long-Term Liabilities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Minority Interest</v>
          </cell>
          <cell r="F86">
            <v>0</v>
          </cell>
          <cell r="H86">
            <v>0</v>
          </cell>
          <cell r="J86">
            <v>0</v>
          </cell>
        </row>
        <row r="87">
          <cell r="C87" t="str">
            <v>Deferred Credits</v>
          </cell>
        </row>
        <row r="88">
          <cell r="D88" t="str">
            <v>Unamortized Investment Tax Credit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Regulatory Tax Liability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>Other Deferred Credits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 xml:space="preserve">  Total Deferred Credits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Equity from Parent</v>
          </cell>
          <cell r="F92">
            <v>0</v>
          </cell>
          <cell r="H92">
            <v>0</v>
          </cell>
          <cell r="J92">
            <v>0</v>
          </cell>
        </row>
        <row r="93">
          <cell r="C93" t="str">
            <v>Capitalization</v>
          </cell>
        </row>
        <row r="94">
          <cell r="D94" t="str">
            <v>Long-Term Debt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>Preferred Stock</v>
          </cell>
          <cell r="F95">
            <v>0</v>
          </cell>
          <cell r="H95">
            <v>0</v>
          </cell>
          <cell r="J95">
            <v>0</v>
          </cell>
        </row>
        <row r="96">
          <cell r="B96" t="str">
            <v>200101</v>
          </cell>
          <cell r="D96" t="str">
            <v>Common Stock</v>
          </cell>
          <cell r="F96">
            <v>-100</v>
          </cell>
          <cell r="H96">
            <v>-100</v>
          </cell>
          <cell r="J96">
            <v>-100</v>
          </cell>
        </row>
        <row r="97">
          <cell r="B97" t="str">
            <v>203101</v>
          </cell>
          <cell r="D97" t="str">
            <v>Premium on Common</v>
          </cell>
          <cell r="F97">
            <v>-2699900</v>
          </cell>
          <cell r="H97">
            <v>-2699900</v>
          </cell>
          <cell r="J97">
            <v>-2699900</v>
          </cell>
        </row>
        <row r="98">
          <cell r="B98" t="str">
            <v>203102</v>
          </cell>
          <cell r="D98" t="str">
            <v>Additional Paid-In-Capital</v>
          </cell>
          <cell r="F98">
            <v>-774231.2</v>
          </cell>
          <cell r="H98">
            <v>-774231.2</v>
          </cell>
          <cell r="J98">
            <v>-774231.2</v>
          </cell>
        </row>
        <row r="99">
          <cell r="B99" t="str">
            <v>207100</v>
          </cell>
          <cell r="D99" t="str">
            <v>Unappropriated Ret Earnings</v>
          </cell>
          <cell r="F99">
            <v>1428887.01</v>
          </cell>
          <cell r="H99">
            <v>1428887.01</v>
          </cell>
          <cell r="J99">
            <v>-211182.72</v>
          </cell>
        </row>
        <row r="100">
          <cell r="B100" t="str">
            <v>207200</v>
          </cell>
          <cell r="D100" t="str">
            <v>Balance Transferred from Incom</v>
          </cell>
          <cell r="F100">
            <v>35467.040000000001</v>
          </cell>
          <cell r="H100">
            <v>39554.589999999997</v>
          </cell>
          <cell r="J100">
            <v>1640069.73</v>
          </cell>
        </row>
        <row r="101">
          <cell r="B101" t="str">
            <v>207601</v>
          </cell>
          <cell r="D101" t="str">
            <v>Dividends Declared Parent/Sub</v>
          </cell>
          <cell r="F101">
            <v>1827.44</v>
          </cell>
          <cell r="H101">
            <v>0</v>
          </cell>
          <cell r="J101">
            <v>0</v>
          </cell>
        </row>
        <row r="102">
          <cell r="D102" t="str">
            <v>Common Stockholders Equity</v>
          </cell>
          <cell r="F102">
            <v>-2008049.71</v>
          </cell>
          <cell r="H102">
            <v>-2005789.6</v>
          </cell>
          <cell r="J102">
            <v>-2045344.19</v>
          </cell>
        </row>
        <row r="103">
          <cell r="D103" t="str">
            <v xml:space="preserve">  Total Capitalization</v>
          </cell>
          <cell r="F103">
            <v>-2008049.71</v>
          </cell>
          <cell r="H103">
            <v>-2005789.6</v>
          </cell>
          <cell r="J103">
            <v>-2045344.19</v>
          </cell>
        </row>
        <row r="104">
          <cell r="D104" t="str">
            <v xml:space="preserve">  Total Liabilities and Capitalization</v>
          </cell>
          <cell r="F104">
            <v>-3848395</v>
          </cell>
          <cell r="H104">
            <v>-3848395</v>
          </cell>
          <cell r="J104">
            <v>-3848395</v>
          </cell>
        </row>
      </sheetData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Startup Costs"/>
      <sheetName val="Amort-Org Costs"/>
      <sheetName val="Partnership Income"/>
      <sheetName val="Balance Sheet"/>
      <sheetName val="Income Statement"/>
      <sheetName val="Deferreds"/>
      <sheetName val="Payable CF"/>
      <sheetName val="Perm-Qtly"/>
      <sheetName val="Timing-Qtly"/>
      <sheetName val="Download"/>
      <sheetName val="bs"/>
      <sheetName val="i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 refreshError="1">
        <row r="12">
          <cell r="B12" t="str">
            <v>121100</v>
          </cell>
          <cell r="D12" t="str">
            <v>Cash-Regular</v>
          </cell>
          <cell r="F12">
            <v>15890.07</v>
          </cell>
          <cell r="H12">
            <v>11852.9</v>
          </cell>
          <cell r="J12">
            <v>11852.9</v>
          </cell>
        </row>
        <row r="13">
          <cell r="D13" t="str">
            <v>Cash &amp; Cash Equivalents</v>
          </cell>
          <cell r="F13">
            <v>15890.07</v>
          </cell>
          <cell r="H13">
            <v>11852.9</v>
          </cell>
          <cell r="J13">
            <v>11852.9</v>
          </cell>
        </row>
        <row r="14">
          <cell r="D14" t="str">
            <v>Receivables</v>
          </cell>
          <cell r="F14">
            <v>0</v>
          </cell>
          <cell r="H14">
            <v>0</v>
          </cell>
          <cell r="J14">
            <v>0</v>
          </cell>
        </row>
        <row r="15">
          <cell r="B15" t="str">
            <v>135450</v>
          </cell>
          <cell r="D15" t="str">
            <v>Interco Funding-Unrestricted</v>
          </cell>
          <cell r="F15">
            <v>-183942.96</v>
          </cell>
          <cell r="H15">
            <v>-3642.79</v>
          </cell>
          <cell r="J15">
            <v>-3642.79</v>
          </cell>
        </row>
        <row r="16">
          <cell r="B16" t="str">
            <v>135451</v>
          </cell>
          <cell r="D16" t="str">
            <v>Interco Funding - Restricted</v>
          </cell>
          <cell r="F16">
            <v>-61252.9</v>
          </cell>
          <cell r="H16">
            <v>-1226071.97</v>
          </cell>
          <cell r="J16">
            <v>-1226071.97</v>
          </cell>
        </row>
        <row r="17">
          <cell r="B17" t="str">
            <v>136073</v>
          </cell>
          <cell r="D17" t="str">
            <v>Intercompany Chargebacks</v>
          </cell>
          <cell r="F17">
            <v>-25241.32</v>
          </cell>
          <cell r="H17">
            <v>-6621.41</v>
          </cell>
          <cell r="J17">
            <v>-6621.41</v>
          </cell>
        </row>
        <row r="18">
          <cell r="B18" t="str">
            <v>136990</v>
          </cell>
          <cell r="D18" t="str">
            <v>Intercompany Transfers - Debit</v>
          </cell>
          <cell r="F18">
            <v>270437.18</v>
          </cell>
          <cell r="H18">
            <v>1236336.17</v>
          </cell>
          <cell r="J18">
            <v>1236336.17</v>
          </cell>
        </row>
        <row r="19">
          <cell r="D19" t="str">
            <v>Intercompany Receivables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A/R Unbilled Revenue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Other Current Assets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 xml:space="preserve">  Total Current Assets</v>
          </cell>
          <cell r="F24">
            <v>15890.07</v>
          </cell>
          <cell r="H24">
            <v>11852.9</v>
          </cell>
          <cell r="J24">
            <v>11852.9</v>
          </cell>
        </row>
        <row r="25">
          <cell r="D25" t="str">
            <v>Investment &amp; Equity in Assoc</v>
          </cell>
          <cell r="F25">
            <v>0</v>
          </cell>
          <cell r="H25">
            <v>0</v>
          </cell>
          <cell r="J25">
            <v>0</v>
          </cell>
        </row>
        <row r="26">
          <cell r="C26" t="str">
            <v>Property, Plant &amp; Equipment</v>
          </cell>
        </row>
        <row r="27">
          <cell r="D27" t="str">
            <v>Regulated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>Regulated Capital Projects</v>
          </cell>
          <cell r="F28">
            <v>0</v>
          </cell>
          <cell r="H28">
            <v>0</v>
          </cell>
          <cell r="J28">
            <v>0</v>
          </cell>
        </row>
        <row r="29">
          <cell r="D29" t="str">
            <v>Contribution in Aid of Const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>Accumulated Depr - Regulated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 xml:space="preserve">  Total Regulated Assets-Net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Nonregulated Assets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Nonregulated Capital Projects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Nonregulated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Nonregulated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 xml:space="preserve">  Total Property Plant &amp; Equipment</v>
          </cell>
          <cell r="F36">
            <v>0</v>
          </cell>
          <cell r="H36">
            <v>0</v>
          </cell>
          <cell r="J36">
            <v>0</v>
          </cell>
        </row>
        <row r="37">
          <cell r="C37" t="str">
            <v>Deferred Debits and Other Assets</v>
          </cell>
        </row>
        <row r="38">
          <cell r="D38" t="str">
            <v>Unrecovered Envir Response Costs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111172</v>
          </cell>
          <cell r="D39" t="str">
            <v>Investment in US Propane</v>
          </cell>
          <cell r="F39">
            <v>16441981.18</v>
          </cell>
          <cell r="H39">
            <v>17514266.370000001</v>
          </cell>
          <cell r="J39">
            <v>17514266.370000001</v>
          </cell>
        </row>
        <row r="40">
          <cell r="B40" t="str">
            <v>111173</v>
          </cell>
          <cell r="D40" t="str">
            <v>Equity in Earnings US Propane</v>
          </cell>
          <cell r="F40">
            <v>15693186.560000001</v>
          </cell>
          <cell r="H40">
            <v>15243641.560000001</v>
          </cell>
          <cell r="J40">
            <v>15243641.560000001</v>
          </cell>
        </row>
        <row r="41">
          <cell r="D41" t="str">
            <v>Investment in Joint Ventures</v>
          </cell>
          <cell r="F41">
            <v>32135167.740000002</v>
          </cell>
          <cell r="H41">
            <v>32757907.93</v>
          </cell>
          <cell r="J41">
            <v>32757907.93</v>
          </cell>
        </row>
        <row r="42">
          <cell r="D42" t="str">
            <v>Unrecovered Integrated Resource Plan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Unrecovered Postretirement Benefits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Intercompany Notes Receivables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Prepaid Pension Cost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Unamortized Cost to Repurchase LTD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Other Assets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 xml:space="preserve">  Total Deferred Debits and Other Assets</v>
          </cell>
          <cell r="F48">
            <v>32135167.740000002</v>
          </cell>
          <cell r="H48">
            <v>32757907.93</v>
          </cell>
          <cell r="J48">
            <v>32757907.93</v>
          </cell>
        </row>
        <row r="49">
          <cell r="D49" t="str">
            <v xml:space="preserve">  Total Assets</v>
          </cell>
          <cell r="F49">
            <v>32151057.810000002</v>
          </cell>
          <cell r="H49">
            <v>32769760.829999998</v>
          </cell>
          <cell r="J49">
            <v>32769760.829999998</v>
          </cell>
        </row>
        <row r="51">
          <cell r="C51" t="str">
            <v>Liabilities and Capitalization</v>
          </cell>
        </row>
        <row r="52">
          <cell r="C52" t="str">
            <v>Current Liabilities</v>
          </cell>
        </row>
        <row r="53">
          <cell r="D53" t="str">
            <v>Accounts Payable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>Short-Term Debt</v>
          </cell>
          <cell r="F54">
            <v>0</v>
          </cell>
          <cell r="H54">
            <v>0</v>
          </cell>
          <cell r="J54">
            <v>0</v>
          </cell>
        </row>
        <row r="55">
          <cell r="B55" t="str">
            <v>230990</v>
          </cell>
          <cell r="D55" t="str">
            <v>Intercompany Trsfers - Credit</v>
          </cell>
          <cell r="F55">
            <v>-270437.18</v>
          </cell>
          <cell r="H55">
            <v>-1236336.17</v>
          </cell>
          <cell r="J55">
            <v>-1236336.17</v>
          </cell>
        </row>
        <row r="56">
          <cell r="D56" t="str">
            <v>Intercompany Payables</v>
          </cell>
          <cell r="F56">
            <v>-270437.18</v>
          </cell>
          <cell r="H56">
            <v>-1236336.17</v>
          </cell>
          <cell r="J56">
            <v>-1236336.17</v>
          </cell>
        </row>
        <row r="57">
          <cell r="D57" t="str">
            <v>Customer Deposits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Interest</v>
          </cell>
          <cell r="F58">
            <v>0</v>
          </cell>
          <cell r="H58">
            <v>0</v>
          </cell>
          <cell r="J58">
            <v>0</v>
          </cell>
        </row>
        <row r="59">
          <cell r="B59" t="str">
            <v>238100</v>
          </cell>
          <cell r="D59" t="str">
            <v>Taxes Accrued-Federal Income</v>
          </cell>
          <cell r="F59">
            <v>-2170145.17</v>
          </cell>
          <cell r="H59">
            <v>-1486265.14</v>
          </cell>
          <cell r="J59">
            <v>-1486265.14</v>
          </cell>
        </row>
        <row r="60">
          <cell r="B60" t="str">
            <v>238200</v>
          </cell>
          <cell r="D60" t="str">
            <v>Taxes Accrued-State Income</v>
          </cell>
          <cell r="F60">
            <v>-139069.74</v>
          </cell>
          <cell r="H60">
            <v>-38360.33</v>
          </cell>
          <cell r="J60">
            <v>-38360.33</v>
          </cell>
        </row>
        <row r="61">
          <cell r="D61" t="str">
            <v>Other Accrued Liabilities</v>
          </cell>
          <cell r="F61">
            <v>-2309214.91</v>
          </cell>
          <cell r="H61">
            <v>-1524625.47</v>
          </cell>
          <cell r="J61">
            <v>-1524625.47</v>
          </cell>
        </row>
        <row r="62">
          <cell r="D62" t="str">
            <v>Redemption Requir - Preferred Stock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Deferred Purchase Gas Adj Credit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Other Current Liabilities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 xml:space="preserve">  Total Current Liabilities</v>
          </cell>
          <cell r="F65">
            <v>-2579652.0900000003</v>
          </cell>
          <cell r="H65">
            <v>-2760961.6399999997</v>
          </cell>
          <cell r="J65">
            <v>-2760961.6399999997</v>
          </cell>
        </row>
        <row r="66">
          <cell r="B66" t="str">
            <v>279200</v>
          </cell>
          <cell r="D66" t="str">
            <v>Other Timing Difference-Fed</v>
          </cell>
          <cell r="F66">
            <v>-5744056</v>
          </cell>
          <cell r="H66">
            <v>-6294049</v>
          </cell>
          <cell r="J66">
            <v>-6294049</v>
          </cell>
        </row>
        <row r="67">
          <cell r="B67" t="str">
            <v>279250</v>
          </cell>
          <cell r="D67" t="str">
            <v>Other Timing Differences-State</v>
          </cell>
          <cell r="F67">
            <v>-845857</v>
          </cell>
          <cell r="H67">
            <v>-926850</v>
          </cell>
          <cell r="J67">
            <v>-926850</v>
          </cell>
        </row>
        <row r="68">
          <cell r="D68" t="str">
            <v>Accumulated Deferred Income Tax</v>
          </cell>
          <cell r="F68">
            <v>-6589913</v>
          </cell>
          <cell r="H68">
            <v>-7220899</v>
          </cell>
          <cell r="J68">
            <v>-7220899</v>
          </cell>
        </row>
        <row r="69">
          <cell r="C69" t="str">
            <v>Long-Term Liabilities</v>
          </cell>
        </row>
        <row r="70">
          <cell r="D70" t="str">
            <v>Accrued Envir Response Costs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Accrued Pension Costs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Accrued Other Postretirement Benefits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Capital Lease Liability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Other Liabilities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 xml:space="preserve">  Total Long-Term Liabilities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Minority Interest</v>
          </cell>
          <cell r="F76">
            <v>0</v>
          </cell>
          <cell r="H76">
            <v>0</v>
          </cell>
          <cell r="J76">
            <v>0</v>
          </cell>
        </row>
        <row r="77">
          <cell r="C77" t="str">
            <v>Deferred Credits</v>
          </cell>
        </row>
        <row r="78">
          <cell r="D78" t="str">
            <v>Unamortized Investment Tax Credit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Regulatory Tax Liability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Other Deferred Credits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 xml:space="preserve">  Total Deferred Credits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Equity from Parent</v>
          </cell>
          <cell r="F82">
            <v>0</v>
          </cell>
          <cell r="H82">
            <v>0</v>
          </cell>
          <cell r="J82">
            <v>0</v>
          </cell>
        </row>
        <row r="83">
          <cell r="C83" t="str">
            <v>Capitalization</v>
          </cell>
        </row>
        <row r="84">
          <cell r="D84" t="str">
            <v>Long-Term Debt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Preferred Stock</v>
          </cell>
          <cell r="F85">
            <v>0</v>
          </cell>
          <cell r="H85">
            <v>0</v>
          </cell>
          <cell r="J85">
            <v>0</v>
          </cell>
        </row>
        <row r="86">
          <cell r="B86" t="str">
            <v>200101</v>
          </cell>
          <cell r="D86" t="str">
            <v>Common Stock</v>
          </cell>
          <cell r="F86">
            <v>-100</v>
          </cell>
          <cell r="H86">
            <v>-100</v>
          </cell>
          <cell r="J86">
            <v>-100</v>
          </cell>
        </row>
        <row r="87">
          <cell r="B87" t="str">
            <v>203101</v>
          </cell>
          <cell r="D87" t="str">
            <v>Premium on Common</v>
          </cell>
          <cell r="F87">
            <v>-11423141.52</v>
          </cell>
          <cell r="H87">
            <v>-11423141.52</v>
          </cell>
          <cell r="J87">
            <v>-11423141.52</v>
          </cell>
        </row>
        <row r="88">
          <cell r="B88" t="str">
            <v>203102</v>
          </cell>
          <cell r="D88" t="str">
            <v>Additional Paid-In-Capital</v>
          </cell>
          <cell r="F88">
            <v>3100539.56</v>
          </cell>
          <cell r="H88">
            <v>3100539.56</v>
          </cell>
          <cell r="J88">
            <v>3100539.56</v>
          </cell>
        </row>
        <row r="89">
          <cell r="B89" t="str">
            <v>207100</v>
          </cell>
          <cell r="D89" t="str">
            <v>Unappropriated Ret Earnings</v>
          </cell>
          <cell r="F89">
            <v>-14465198.23</v>
          </cell>
          <cell r="H89">
            <v>-9115016.1500000004</v>
          </cell>
          <cell r="J89">
            <v>-9115016.1500000004</v>
          </cell>
        </row>
        <row r="90">
          <cell r="B90" t="str">
            <v>207200</v>
          </cell>
          <cell r="D90" t="str">
            <v>Balance Transferred from Incom</v>
          </cell>
          <cell r="F90">
            <v>-248646.43</v>
          </cell>
          <cell r="H90">
            <v>-5521536.1299999999</v>
          </cell>
          <cell r="J90">
            <v>-5521536.1299999999</v>
          </cell>
        </row>
        <row r="91">
          <cell r="B91" t="str">
            <v>207601</v>
          </cell>
          <cell r="D91" t="str">
            <v>Dividends Declared Parent/Sub</v>
          </cell>
          <cell r="F91">
            <v>55053.9</v>
          </cell>
          <cell r="H91">
            <v>171354.05</v>
          </cell>
          <cell r="J91">
            <v>171354.05</v>
          </cell>
        </row>
        <row r="92">
          <cell r="D92" t="str">
            <v>Common Stockholders Equity</v>
          </cell>
          <cell r="F92">
            <v>-22981492.719999999</v>
          </cell>
          <cell r="H92">
            <v>-22787900.189999998</v>
          </cell>
          <cell r="J92">
            <v>-22787900.189999998</v>
          </cell>
        </row>
        <row r="93">
          <cell r="D93" t="str">
            <v xml:space="preserve">  Total Capitalization</v>
          </cell>
          <cell r="F93">
            <v>-22981492.719999999</v>
          </cell>
          <cell r="H93">
            <v>-22787900.189999998</v>
          </cell>
          <cell r="J93">
            <v>-22787900.189999998</v>
          </cell>
        </row>
        <row r="94">
          <cell r="D94" t="str">
            <v xml:space="preserve">  Total Liabilities and Capitalization</v>
          </cell>
          <cell r="F94">
            <v>-32151057.809999999</v>
          </cell>
          <cell r="H94">
            <v>-32769760.829999998</v>
          </cell>
          <cell r="J94">
            <v>-32769760.829999998</v>
          </cell>
        </row>
      </sheetData>
      <sheetData sheetId="8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670080</v>
          </cell>
          <cell r="C18" t="str">
            <v>Tax and License</v>
          </cell>
          <cell r="E18">
            <v>50</v>
          </cell>
          <cell r="F18">
            <v>0</v>
          </cell>
          <cell r="G18">
            <v>0</v>
          </cell>
        </row>
        <row r="19">
          <cell r="B19" t="str">
            <v>670100</v>
          </cell>
          <cell r="C19" t="str">
            <v>Office &amp; Administrative</v>
          </cell>
          <cell r="E19">
            <v>1141.5</v>
          </cell>
          <cell r="F19">
            <v>0</v>
          </cell>
          <cell r="G19">
            <v>0</v>
          </cell>
        </row>
        <row r="20">
          <cell r="B20" t="str">
            <v>670130</v>
          </cell>
          <cell r="C20" t="str">
            <v>Bank Service Charges</v>
          </cell>
          <cell r="E20">
            <v>144.94999999999999</v>
          </cell>
          <cell r="F20">
            <v>0</v>
          </cell>
          <cell r="G20">
            <v>0</v>
          </cell>
        </row>
        <row r="21">
          <cell r="B21" t="str">
            <v>670600</v>
          </cell>
          <cell r="C21" t="str">
            <v>Franchise  Requirements</v>
          </cell>
          <cell r="E21">
            <v>6199</v>
          </cell>
          <cell r="F21">
            <v>0</v>
          </cell>
          <cell r="G21">
            <v>0</v>
          </cell>
        </row>
        <row r="22">
          <cell r="C22" t="str">
            <v>Operation Expenses</v>
          </cell>
          <cell r="E22">
            <v>7535.45</v>
          </cell>
          <cell r="F22">
            <v>0</v>
          </cell>
          <cell r="G22">
            <v>0</v>
          </cell>
        </row>
        <row r="23">
          <cell r="C23" t="str">
            <v>Maintenance Expenses</v>
          </cell>
          <cell r="E23">
            <v>0</v>
          </cell>
          <cell r="F23">
            <v>0</v>
          </cell>
          <cell r="G23">
            <v>0</v>
          </cell>
        </row>
        <row r="24">
          <cell r="C24" t="str">
            <v>Capitalized &amp; Distributed Exp</v>
          </cell>
          <cell r="E24">
            <v>0</v>
          </cell>
          <cell r="F24">
            <v>0</v>
          </cell>
          <cell r="G24">
            <v>0</v>
          </cell>
        </row>
        <row r="25">
          <cell r="B25" t="str">
            <v>671009</v>
          </cell>
          <cell r="C25" t="str">
            <v>AGLR Alloc Cost of Capital</v>
          </cell>
          <cell r="E25">
            <v>2177.9499999999998</v>
          </cell>
          <cell r="F25">
            <v>0</v>
          </cell>
          <cell r="G25">
            <v>2311.83</v>
          </cell>
        </row>
        <row r="26">
          <cell r="B26" t="str">
            <v>671403</v>
          </cell>
          <cell r="C26" t="str">
            <v>Direct Assigned Chargeback</v>
          </cell>
          <cell r="E26">
            <v>19541.63</v>
          </cell>
          <cell r="F26">
            <v>0</v>
          </cell>
          <cell r="G26">
            <v>10447.27</v>
          </cell>
        </row>
        <row r="27">
          <cell r="B27" t="str">
            <v>671404</v>
          </cell>
          <cell r="C27" t="str">
            <v>Allocated-Distributed Chargebk</v>
          </cell>
          <cell r="E27">
            <v>18726.25</v>
          </cell>
          <cell r="F27">
            <v>0</v>
          </cell>
          <cell r="G27">
            <v>12017.87</v>
          </cell>
        </row>
        <row r="28">
          <cell r="C28" t="str">
            <v>Allocated Costs</v>
          </cell>
          <cell r="E28">
            <v>40445.83</v>
          </cell>
          <cell r="F28">
            <v>0</v>
          </cell>
          <cell r="G28">
            <v>24776.97</v>
          </cell>
        </row>
        <row r="29">
          <cell r="C29" t="str">
            <v>Depreciation and Amortization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Taxes Other Than Income</v>
          </cell>
          <cell r="E30">
            <v>0</v>
          </cell>
          <cell r="F30">
            <v>0</v>
          </cell>
          <cell r="G30">
            <v>0</v>
          </cell>
        </row>
        <row r="32">
          <cell r="C32" t="str">
            <v>Operating Income</v>
          </cell>
          <cell r="E32">
            <v>-47981.279999999999</v>
          </cell>
          <cell r="F32">
            <v>0</v>
          </cell>
          <cell r="G32">
            <v>-24776.97</v>
          </cell>
        </row>
        <row r="34">
          <cell r="B34" t="str">
            <v>446200</v>
          </cell>
          <cell r="C34" t="str">
            <v>Interest and Dividend Income</v>
          </cell>
          <cell r="E34">
            <v>3088.43</v>
          </cell>
          <cell r="F34">
            <v>0</v>
          </cell>
          <cell r="G34">
            <v>0</v>
          </cell>
        </row>
        <row r="35">
          <cell r="B35" t="str">
            <v>463310</v>
          </cell>
          <cell r="C35" t="str">
            <v>Income/&lt;Loss&gt; US Propane</v>
          </cell>
          <cell r="E35">
            <v>449545</v>
          </cell>
          <cell r="F35">
            <v>0</v>
          </cell>
          <cell r="G35">
            <v>784591.56</v>
          </cell>
        </row>
        <row r="36">
          <cell r="C36" t="str">
            <v>Other Income - Net</v>
          </cell>
          <cell r="E36">
            <v>452633.43</v>
          </cell>
          <cell r="F36">
            <v>0</v>
          </cell>
          <cell r="G36">
            <v>784591.56</v>
          </cell>
        </row>
        <row r="37">
          <cell r="C37" t="str">
            <v>Income Before Interest &amp; Taxes</v>
          </cell>
          <cell r="E37">
            <v>404652.15</v>
          </cell>
          <cell r="F37">
            <v>0</v>
          </cell>
          <cell r="G37">
            <v>759814.59000000008</v>
          </cell>
        </row>
        <row r="39">
          <cell r="C39" t="str">
            <v>Interest on Long Term Debt</v>
          </cell>
          <cell r="E39">
            <v>0</v>
          </cell>
          <cell r="F39">
            <v>0</v>
          </cell>
          <cell r="G39">
            <v>0</v>
          </cell>
        </row>
        <row r="40">
          <cell r="B40" t="str">
            <v>467201</v>
          </cell>
          <cell r="C40" t="str">
            <v>Interco Int-Non-Restrict Fund</v>
          </cell>
          <cell r="E40">
            <v>2402.2800000000002</v>
          </cell>
          <cell r="F40">
            <v>0</v>
          </cell>
          <cell r="G40">
            <v>8445.9500000000007</v>
          </cell>
        </row>
        <row r="41">
          <cell r="C41" t="str">
            <v>Other Interest Expense</v>
          </cell>
          <cell r="E41">
            <v>2402.2800000000002</v>
          </cell>
          <cell r="F41">
            <v>0</v>
          </cell>
          <cell r="G41">
            <v>8445.9500000000007</v>
          </cell>
        </row>
        <row r="42">
          <cell r="C42" t="str">
            <v>Allowance for Funds - Debt</v>
          </cell>
          <cell r="E42">
            <v>0</v>
          </cell>
          <cell r="F42">
            <v>0</v>
          </cell>
          <cell r="G42">
            <v>0</v>
          </cell>
        </row>
        <row r="43">
          <cell r="C43" t="str">
            <v>Preferred Stock Dividend</v>
          </cell>
          <cell r="E43">
            <v>0</v>
          </cell>
          <cell r="F43">
            <v>0</v>
          </cell>
          <cell r="G43">
            <v>0</v>
          </cell>
        </row>
        <row r="44">
          <cell r="C44" t="str">
            <v>Common Stock Dividend</v>
          </cell>
          <cell r="E44">
            <v>0</v>
          </cell>
          <cell r="F44">
            <v>0</v>
          </cell>
          <cell r="G44">
            <v>0</v>
          </cell>
        </row>
        <row r="46">
          <cell r="C46" t="str">
            <v>Income Before Income Taxes</v>
          </cell>
          <cell r="E46">
            <v>402249.87</v>
          </cell>
          <cell r="F46">
            <v>0</v>
          </cell>
          <cell r="G46">
            <v>751368.64000000013</v>
          </cell>
        </row>
        <row r="48">
          <cell r="B48" t="str">
            <v>427200</v>
          </cell>
          <cell r="C48" t="str">
            <v>Federal Income Tax</v>
          </cell>
          <cell r="E48">
            <v>991318.03</v>
          </cell>
          <cell r="F48">
            <v>0</v>
          </cell>
          <cell r="G48">
            <v>-11058</v>
          </cell>
        </row>
        <row r="49">
          <cell r="B49" t="str">
            <v>427400</v>
          </cell>
          <cell r="C49" t="str">
            <v>State Income Tax</v>
          </cell>
          <cell r="E49">
            <v>145979.41</v>
          </cell>
          <cell r="F49">
            <v>0</v>
          </cell>
          <cell r="G49">
            <v>-1628.1</v>
          </cell>
        </row>
        <row r="50">
          <cell r="B50" t="str">
            <v>427500</v>
          </cell>
          <cell r="C50" t="str">
            <v>Deferred FIT - Property</v>
          </cell>
          <cell r="E50">
            <v>0</v>
          </cell>
          <cell r="F50">
            <v>0</v>
          </cell>
          <cell r="G50">
            <v>261147</v>
          </cell>
        </row>
        <row r="51">
          <cell r="B51" t="str">
            <v>427510</v>
          </cell>
          <cell r="C51" t="str">
            <v>Deferred FIT - Other</v>
          </cell>
          <cell r="E51">
            <v>-857431</v>
          </cell>
          <cell r="F51">
            <v>0</v>
          </cell>
          <cell r="G51">
            <v>0</v>
          </cell>
        </row>
        <row r="52">
          <cell r="B52" t="str">
            <v>427520</v>
          </cell>
          <cell r="C52" t="str">
            <v>Deferred SIT - Property</v>
          </cell>
          <cell r="E52">
            <v>0</v>
          </cell>
          <cell r="F52">
            <v>0</v>
          </cell>
          <cell r="G52">
            <v>38456</v>
          </cell>
        </row>
        <row r="53">
          <cell r="B53" t="str">
            <v>427530</v>
          </cell>
          <cell r="C53" t="str">
            <v>Deferred SIT - Other</v>
          </cell>
          <cell r="E53">
            <v>-126263</v>
          </cell>
          <cell r="F53">
            <v>0</v>
          </cell>
          <cell r="G53">
            <v>0</v>
          </cell>
        </row>
        <row r="54">
          <cell r="C54" t="str">
            <v>Income Taxes</v>
          </cell>
          <cell r="E54">
            <v>153603.44</v>
          </cell>
          <cell r="F54">
            <v>0</v>
          </cell>
          <cell r="G54">
            <v>286916.90000000002</v>
          </cell>
        </row>
        <row r="55">
          <cell r="C55" t="str">
            <v>Minority Interest</v>
          </cell>
          <cell r="E55">
            <v>0</v>
          </cell>
          <cell r="F55">
            <v>0</v>
          </cell>
          <cell r="G55">
            <v>0</v>
          </cell>
        </row>
        <row r="57">
          <cell r="C57" t="str">
            <v>Net Income</v>
          </cell>
          <cell r="E57">
            <v>248646.43</v>
          </cell>
          <cell r="F57">
            <v>0</v>
          </cell>
          <cell r="G57">
            <v>464451.74000000011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Amortization"/>
      <sheetName val="Download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-310724.13</v>
          </cell>
          <cell r="H14">
            <v>-310724.13</v>
          </cell>
          <cell r="J14">
            <v>-827.8</v>
          </cell>
        </row>
        <row r="15">
          <cell r="B15" t="str">
            <v>135451</v>
          </cell>
          <cell r="D15" t="str">
            <v>Interco Funding - Restricted</v>
          </cell>
          <cell r="F15">
            <v>-2702.21</v>
          </cell>
          <cell r="H15">
            <v>0</v>
          </cell>
          <cell r="J15">
            <v>-309320.08</v>
          </cell>
        </row>
        <row r="16">
          <cell r="B16" t="str">
            <v>136073</v>
          </cell>
          <cell r="D16" t="str">
            <v>Intercompany Chargebacks</v>
          </cell>
          <cell r="F16">
            <v>0</v>
          </cell>
          <cell r="H16">
            <v>0</v>
          </cell>
          <cell r="J16">
            <v>829.6</v>
          </cell>
        </row>
        <row r="17">
          <cell r="B17" t="str">
            <v>136990</v>
          </cell>
          <cell r="D17" t="str">
            <v>Intercompany Transfers - Debit</v>
          </cell>
          <cell r="F17">
            <v>313426.34000000003</v>
          </cell>
          <cell r="H17">
            <v>310724.13</v>
          </cell>
          <cell r="J17">
            <v>309318.28000000003</v>
          </cell>
        </row>
        <row r="18">
          <cell r="D18" t="str">
            <v>Intercompany Receivables</v>
          </cell>
          <cell r="F18">
            <v>0</v>
          </cell>
          <cell r="H18">
            <v>0</v>
          </cell>
          <cell r="J18">
            <v>0</v>
          </cell>
        </row>
        <row r="19">
          <cell r="D19" t="str">
            <v>A/R Unbilled Revenue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Inventories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Deferred Purchased Gas Adj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Envir Resp Costs-Current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Pipeline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Seasonal Rates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Energy Marketing and Risk Mgmt Asset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Other Current Assets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 xml:space="preserve">  Total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>Investment &amp; Equity in Assoc</v>
          </cell>
          <cell r="F28">
            <v>0</v>
          </cell>
          <cell r="H28">
            <v>0</v>
          </cell>
          <cell r="J28">
            <v>0</v>
          </cell>
        </row>
        <row r="29">
          <cell r="C29" t="str">
            <v>Property, Plant &amp; Equipment</v>
          </cell>
        </row>
        <row r="30">
          <cell r="D30" t="str">
            <v>Regulated Assets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Regulated Capital Projects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Contribution in Aid of Const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Accumulated Depr - Regulated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 xml:space="preserve">  Total Regulated Assets-Net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>Nonregulated Assets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>Nonregulated Capital Projects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Accumulated Depr - Nonregulated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 xml:space="preserve">  Total Nonregulated Assets-Net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 xml:space="preserve">  Total Property Plant &amp; Equipment</v>
          </cell>
          <cell r="F39">
            <v>0</v>
          </cell>
          <cell r="H39">
            <v>0</v>
          </cell>
          <cell r="J39">
            <v>0</v>
          </cell>
        </row>
        <row r="40">
          <cell r="C40" t="str">
            <v>Deferred Debits and Other Assets</v>
          </cell>
        </row>
        <row r="41">
          <cell r="D41" t="str">
            <v>Unrecovered Envir Response Costs</v>
          </cell>
          <cell r="F41">
            <v>0</v>
          </cell>
          <cell r="H41">
            <v>0</v>
          </cell>
          <cell r="J41">
            <v>0</v>
          </cell>
        </row>
        <row r="42">
          <cell r="D42" t="str">
            <v>Unrecovered Pipeline Replacemnt Costs</v>
          </cell>
          <cell r="F42">
            <v>0</v>
          </cell>
          <cell r="H42">
            <v>0</v>
          </cell>
          <cell r="J42">
            <v>0</v>
          </cell>
        </row>
        <row r="43">
          <cell r="D43" t="str">
            <v>Goodwill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Investment in Joint Ventures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Unrecovered Integrated Resource Plan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Unrecovered Postretirement Benefits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Intercompany Notes Receivables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Prepaid Pension Cost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Unamortized Cost to Repurchase LTD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Other Assets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 xml:space="preserve">  Total Deferred Debits and Other Assets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 xml:space="preserve">  Total Assets</v>
          </cell>
          <cell r="F52">
            <v>0</v>
          </cell>
          <cell r="H52">
            <v>0</v>
          </cell>
          <cell r="J52">
            <v>0</v>
          </cell>
        </row>
        <row r="54">
          <cell r="C54" t="str">
            <v>Liabilities and Capitalization</v>
          </cell>
        </row>
        <row r="55">
          <cell r="C55" t="str">
            <v>Current Liabilities</v>
          </cell>
        </row>
        <row r="56">
          <cell r="D56" t="str">
            <v>Accounts Payable</v>
          </cell>
          <cell r="F56">
            <v>0</v>
          </cell>
          <cell r="H56">
            <v>0</v>
          </cell>
          <cell r="J56">
            <v>0</v>
          </cell>
        </row>
        <row r="57">
          <cell r="D57" t="str">
            <v>Short-Term Debt</v>
          </cell>
          <cell r="F57">
            <v>0</v>
          </cell>
          <cell r="H57">
            <v>0</v>
          </cell>
          <cell r="J57">
            <v>0</v>
          </cell>
        </row>
        <row r="58">
          <cell r="B58" t="str">
            <v>230990</v>
          </cell>
          <cell r="D58" t="str">
            <v>Intercompany Trsfers - Credit</v>
          </cell>
          <cell r="F58">
            <v>-313426.34000000003</v>
          </cell>
          <cell r="H58">
            <v>-310724.13</v>
          </cell>
          <cell r="J58">
            <v>-309318.28000000003</v>
          </cell>
        </row>
        <row r="59">
          <cell r="D59" t="str">
            <v>Intercompany Payables</v>
          </cell>
          <cell r="F59">
            <v>-313426.34000000003</v>
          </cell>
          <cell r="H59">
            <v>-310724.13</v>
          </cell>
          <cell r="J59">
            <v>-309318.28000000003</v>
          </cell>
        </row>
        <row r="60">
          <cell r="D60" t="str">
            <v>Customer Deposits</v>
          </cell>
          <cell r="F60">
            <v>0</v>
          </cell>
          <cell r="H60">
            <v>0</v>
          </cell>
          <cell r="J60">
            <v>0</v>
          </cell>
        </row>
        <row r="61">
          <cell r="D61" t="str">
            <v>Interest</v>
          </cell>
          <cell r="F61">
            <v>0</v>
          </cell>
          <cell r="H61">
            <v>0</v>
          </cell>
          <cell r="J61">
            <v>0</v>
          </cell>
        </row>
        <row r="62">
          <cell r="B62" t="str">
            <v>238100</v>
          </cell>
          <cell r="D62" t="str">
            <v>Taxes Accrued-Federal Income</v>
          </cell>
          <cell r="F62">
            <v>102488.23</v>
          </cell>
          <cell r="H62">
            <v>102017.23</v>
          </cell>
          <cell r="J62">
            <v>102017.23</v>
          </cell>
        </row>
        <row r="63">
          <cell r="B63" t="str">
            <v>238200</v>
          </cell>
          <cell r="D63" t="str">
            <v>Taxes Accrued-State Income</v>
          </cell>
          <cell r="F63">
            <v>17115.84</v>
          </cell>
          <cell r="H63">
            <v>17487.84</v>
          </cell>
          <cell r="J63">
            <v>17487.84</v>
          </cell>
        </row>
        <row r="64">
          <cell r="D64" t="str">
            <v>Other Accrued Liabilities</v>
          </cell>
          <cell r="F64">
            <v>119604.07</v>
          </cell>
          <cell r="H64">
            <v>119505.07</v>
          </cell>
          <cell r="J64">
            <v>119505.07</v>
          </cell>
        </row>
        <row r="65">
          <cell r="D65" t="str">
            <v>Redemption Requir - Preferred Stock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Deferred Purchase Gas Adj Credit</v>
          </cell>
          <cell r="F66">
            <v>0</v>
          </cell>
          <cell r="H66">
            <v>0</v>
          </cell>
          <cell r="J66">
            <v>0</v>
          </cell>
        </row>
        <row r="67">
          <cell r="D67" t="str">
            <v>Current Portion of Long Term Debt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Accrued Eviron Response-Current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Accrued Pipeline Replacement-Current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Deferred Seasonal Rates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Energy Marketing and Risk Mgmt Liab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Other Current Liabilities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 xml:space="preserve">  Total Current Liabilities</v>
          </cell>
          <cell r="F73">
            <v>-193822.27000000002</v>
          </cell>
          <cell r="H73">
            <v>-191219.06</v>
          </cell>
          <cell r="J73">
            <v>-189813.21000000002</v>
          </cell>
        </row>
        <row r="74">
          <cell r="B74" t="str">
            <v>279200</v>
          </cell>
          <cell r="D74" t="str">
            <v>Other Timing Difference-Fed</v>
          </cell>
          <cell r="F74">
            <v>2453</v>
          </cell>
          <cell r="H74">
            <v>0</v>
          </cell>
          <cell r="J74">
            <v>0</v>
          </cell>
        </row>
        <row r="75">
          <cell r="B75" t="str">
            <v>279250</v>
          </cell>
          <cell r="D75" t="str">
            <v>Other Timing Differences-State</v>
          </cell>
          <cell r="F75">
            <v>451</v>
          </cell>
          <cell r="H75">
            <v>0</v>
          </cell>
          <cell r="J75">
            <v>0</v>
          </cell>
        </row>
        <row r="76">
          <cell r="D76" t="str">
            <v>Accumulated Deferred Income Tax</v>
          </cell>
          <cell r="F76">
            <v>2904</v>
          </cell>
          <cell r="H76">
            <v>0</v>
          </cell>
          <cell r="J76">
            <v>0</v>
          </cell>
        </row>
        <row r="77">
          <cell r="C77" t="str">
            <v>Long-Term Liabilities</v>
          </cell>
        </row>
        <row r="78">
          <cell r="D78" t="str">
            <v>Accrued Envir Response Costs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Accrued Pipeline Replacement Costs</v>
          </cell>
          <cell r="F79">
            <v>0</v>
          </cell>
          <cell r="H79">
            <v>0</v>
          </cell>
          <cell r="J79">
            <v>0</v>
          </cell>
        </row>
        <row r="80">
          <cell r="D80" t="str">
            <v>Accrued Pension Costs</v>
          </cell>
          <cell r="F80">
            <v>0</v>
          </cell>
          <cell r="H80">
            <v>0</v>
          </cell>
          <cell r="J80">
            <v>0</v>
          </cell>
        </row>
        <row r="81">
          <cell r="D81" t="str">
            <v>Accrued Other Postretirement Benefits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Capital Lease Liability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Other Liabilities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 xml:space="preserve">  Total Long-Term Liabilities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Minority Interest</v>
          </cell>
          <cell r="F85">
            <v>0</v>
          </cell>
          <cell r="H85">
            <v>0</v>
          </cell>
          <cell r="J85">
            <v>0</v>
          </cell>
        </row>
        <row r="86">
          <cell r="C86" t="str">
            <v>Deferred Credits</v>
          </cell>
        </row>
        <row r="87">
          <cell r="D87" t="str">
            <v>Unamortized Investment Tax Credit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Regulatory Tax Liability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Other Deferred Credits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 xml:space="preserve">  Total Deferred Credits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Equity from Parent</v>
          </cell>
          <cell r="F91">
            <v>0</v>
          </cell>
          <cell r="H91">
            <v>0</v>
          </cell>
          <cell r="J91">
            <v>0</v>
          </cell>
        </row>
        <row r="92">
          <cell r="C92" t="str">
            <v>Capitalization</v>
          </cell>
        </row>
        <row r="93">
          <cell r="D93" t="str">
            <v>Long-Term Debt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Preferred Stock</v>
          </cell>
          <cell r="F94">
            <v>0</v>
          </cell>
          <cell r="H94">
            <v>0</v>
          </cell>
          <cell r="J94">
            <v>0</v>
          </cell>
        </row>
        <row r="95">
          <cell r="B95" t="str">
            <v>207100</v>
          </cell>
          <cell r="D95" t="str">
            <v>Unappropriated Ret Earnings</v>
          </cell>
          <cell r="F95">
            <v>189813.21</v>
          </cell>
          <cell r="H95">
            <v>189813.21</v>
          </cell>
          <cell r="J95">
            <v>0</v>
          </cell>
        </row>
        <row r="96">
          <cell r="B96" t="str">
            <v>207200</v>
          </cell>
          <cell r="D96" t="str">
            <v>Balance Transferred from Incom</v>
          </cell>
          <cell r="F96">
            <v>861.85</v>
          </cell>
          <cell r="H96">
            <v>1405.85</v>
          </cell>
          <cell r="J96">
            <v>189813.21</v>
          </cell>
        </row>
        <row r="97">
          <cell r="B97" t="str">
            <v>207601</v>
          </cell>
          <cell r="D97" t="str">
            <v>Dividends Declared Parent/Sub</v>
          </cell>
          <cell r="F97">
            <v>243.21</v>
          </cell>
          <cell r="H97">
            <v>0</v>
          </cell>
          <cell r="J97">
            <v>0</v>
          </cell>
        </row>
        <row r="98">
          <cell r="D98" t="str">
            <v>Common Stockholders Equity</v>
          </cell>
          <cell r="F98">
            <v>190918.27</v>
          </cell>
          <cell r="H98">
            <v>191219.06</v>
          </cell>
          <cell r="J98">
            <v>189813.21</v>
          </cell>
        </row>
        <row r="99">
          <cell r="D99" t="str">
            <v xml:space="preserve">  Total Capitalization</v>
          </cell>
          <cell r="F99">
            <v>190918.27</v>
          </cell>
          <cell r="H99">
            <v>191219.06</v>
          </cell>
          <cell r="J99">
            <v>189813.21</v>
          </cell>
        </row>
        <row r="100">
          <cell r="D100" t="str">
            <v xml:space="preserve">  Total Liabilities and Capitalization</v>
          </cell>
          <cell r="F100">
            <v>0</v>
          </cell>
          <cell r="H100">
            <v>0</v>
          </cell>
          <cell r="J100">
            <v>0</v>
          </cell>
        </row>
      </sheetData>
      <sheetData sheetId="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-4443.8999999999996</v>
          </cell>
          <cell r="H14">
            <v>-3967.21</v>
          </cell>
          <cell r="J14">
            <v>-29.7</v>
          </cell>
        </row>
        <row r="15">
          <cell r="B15" t="str">
            <v>135451</v>
          </cell>
          <cell r="D15" t="str">
            <v>Interco Funding - Restricted</v>
          </cell>
          <cell r="F15">
            <v>2379.0100000000002</v>
          </cell>
          <cell r="H15">
            <v>0</v>
          </cell>
          <cell r="J15">
            <v>-2329.7600000000002</v>
          </cell>
        </row>
        <row r="16">
          <cell r="B16" t="str">
            <v>136073</v>
          </cell>
          <cell r="D16" t="str">
            <v>Intercompany Chargebacks</v>
          </cell>
          <cell r="F16">
            <v>-116.43</v>
          </cell>
          <cell r="H16">
            <v>-79.05</v>
          </cell>
          <cell r="J16">
            <v>-107.51</v>
          </cell>
        </row>
        <row r="17">
          <cell r="B17" t="str">
            <v>136990</v>
          </cell>
          <cell r="D17" t="str">
            <v>Intercompany Transfers - Debit</v>
          </cell>
          <cell r="F17">
            <v>2181.3200000000002</v>
          </cell>
          <cell r="H17">
            <v>4046.26</v>
          </cell>
          <cell r="J17">
            <v>2466.9699999999998</v>
          </cell>
        </row>
        <row r="18">
          <cell r="D18" t="str">
            <v>Intercompany Receivables</v>
          </cell>
          <cell r="F18">
            <v>0</v>
          </cell>
          <cell r="H18">
            <v>0</v>
          </cell>
          <cell r="J18">
            <v>0</v>
          </cell>
        </row>
        <row r="19">
          <cell r="D19" t="str">
            <v>A/R Unbilled Revenue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Inventories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Deferred Purchased Gas Adj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Envir Resp Costs-Current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Pipeline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Seasonal Rates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Energy Marketing and Risk Mgmt Asset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Other Current Assets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 xml:space="preserve">  Total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>Investment &amp; Equity in Assoc</v>
          </cell>
          <cell r="F28">
            <v>0</v>
          </cell>
          <cell r="H28">
            <v>0</v>
          </cell>
          <cell r="J28">
            <v>0</v>
          </cell>
        </row>
        <row r="29">
          <cell r="C29" t="str">
            <v>Property, Plant &amp; Equipment</v>
          </cell>
        </row>
        <row r="30">
          <cell r="D30" t="str">
            <v>Regulated Assets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Regulated Capital Projects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Contribution in Aid of Const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Accumulated Depr - Regulated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 xml:space="preserve">  Total Regulated Assets-Net</v>
          </cell>
          <cell r="F34">
            <v>0</v>
          </cell>
          <cell r="H34">
            <v>0</v>
          </cell>
          <cell r="J34">
            <v>0</v>
          </cell>
        </row>
        <row r="35">
          <cell r="B35" t="str">
            <v>115030</v>
          </cell>
          <cell r="D35" t="str">
            <v>Buildings and Equipment 2</v>
          </cell>
          <cell r="F35">
            <v>1089526.44</v>
          </cell>
          <cell r="H35">
            <v>1089526.44</v>
          </cell>
          <cell r="J35">
            <v>1089526.44</v>
          </cell>
        </row>
        <row r="36">
          <cell r="D36" t="str">
            <v>Nonregulated Assets</v>
          </cell>
          <cell r="F36">
            <v>1089526.44</v>
          </cell>
          <cell r="H36">
            <v>1089526.44</v>
          </cell>
          <cell r="J36">
            <v>1089526.44</v>
          </cell>
        </row>
        <row r="37">
          <cell r="D37" t="str">
            <v>Nonregulated Capital Projects</v>
          </cell>
          <cell r="F37">
            <v>0</v>
          </cell>
          <cell r="H37">
            <v>0</v>
          </cell>
          <cell r="J37">
            <v>0</v>
          </cell>
        </row>
        <row r="38">
          <cell r="B38" t="str">
            <v>115150</v>
          </cell>
          <cell r="D38" t="str">
            <v>Accumulated Provision for  Dep</v>
          </cell>
          <cell r="F38">
            <v>-76267.98</v>
          </cell>
          <cell r="H38">
            <v>-73090.259999999995</v>
          </cell>
          <cell r="J38">
            <v>-66734.820000000007</v>
          </cell>
        </row>
        <row r="39">
          <cell r="D39" t="str">
            <v>Accumulated Depr - Nonregulated</v>
          </cell>
          <cell r="F39">
            <v>-76267.98</v>
          </cell>
          <cell r="H39">
            <v>-73090.259999999995</v>
          </cell>
          <cell r="J39">
            <v>-66734.820000000007</v>
          </cell>
        </row>
        <row r="40">
          <cell r="D40" t="str">
            <v xml:space="preserve">  Total Nonregulated Assets-Net</v>
          </cell>
          <cell r="F40">
            <v>1013258.46</v>
          </cell>
          <cell r="H40">
            <v>1016436.1799999999</v>
          </cell>
          <cell r="J40">
            <v>1022791.6199999999</v>
          </cell>
        </row>
        <row r="41">
          <cell r="D41" t="str">
            <v xml:space="preserve">  Total Property Plant &amp; Equipment</v>
          </cell>
          <cell r="F41">
            <v>1013258.46</v>
          </cell>
          <cell r="H41">
            <v>1016436.1799999999</v>
          </cell>
          <cell r="J41">
            <v>1022791.6199999999</v>
          </cell>
        </row>
        <row r="42">
          <cell r="C42" t="str">
            <v>Deferred Debits and Other Assets</v>
          </cell>
        </row>
        <row r="43">
          <cell r="D43" t="str">
            <v>Unrecovered Envir Response Costs</v>
          </cell>
          <cell r="F43">
            <v>0</v>
          </cell>
          <cell r="H43">
            <v>0</v>
          </cell>
          <cell r="J43">
            <v>0</v>
          </cell>
        </row>
        <row r="44">
          <cell r="D44" t="str">
            <v>Unrecovered Pipeline Replacemnt Costs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Goodwill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Investment in Joint Ventures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Unrecovered Integrated Resource Plan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Postretirement Benefits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Intercompany Notes Receivables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Prepaid Pension Cost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Unamortized Cost to Repurchase LTD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Other Assets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 xml:space="preserve">  Total Deferred Debits and Other Assets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 xml:space="preserve">  Total Assets</v>
          </cell>
          <cell r="F54">
            <v>1013258.46</v>
          </cell>
          <cell r="H54">
            <v>1016436.1799999999</v>
          </cell>
          <cell r="J54">
            <v>1022791.6199999999</v>
          </cell>
        </row>
        <row r="56">
          <cell r="C56" t="str">
            <v>Liabilities and Capitalization</v>
          </cell>
        </row>
        <row r="57">
          <cell r="C57" t="str">
            <v>Current Liabilities</v>
          </cell>
        </row>
        <row r="58">
          <cell r="D58" t="str">
            <v>Accounts Payable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Short-Term Debt</v>
          </cell>
          <cell r="F59">
            <v>0</v>
          </cell>
          <cell r="H59">
            <v>0</v>
          </cell>
          <cell r="J59">
            <v>0</v>
          </cell>
        </row>
        <row r="60">
          <cell r="B60" t="str">
            <v>230990</v>
          </cell>
          <cell r="D60" t="str">
            <v>Intercompany Trsfers - Credit</v>
          </cell>
          <cell r="F60">
            <v>-2181.3200000000002</v>
          </cell>
          <cell r="H60">
            <v>-4046.26</v>
          </cell>
          <cell r="J60">
            <v>-2466.9699999999998</v>
          </cell>
        </row>
        <row r="61">
          <cell r="D61" t="str">
            <v>Intercompany Payables</v>
          </cell>
          <cell r="F61">
            <v>-2181.3200000000002</v>
          </cell>
          <cell r="H61">
            <v>-4046.26</v>
          </cell>
          <cell r="J61">
            <v>-2466.9699999999998</v>
          </cell>
        </row>
        <row r="62">
          <cell r="D62" t="str">
            <v>Customer Deposits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Interest</v>
          </cell>
          <cell r="F63">
            <v>0</v>
          </cell>
          <cell r="H63">
            <v>0</v>
          </cell>
          <cell r="J63">
            <v>0</v>
          </cell>
        </row>
        <row r="64">
          <cell r="B64" t="str">
            <v>238100</v>
          </cell>
          <cell r="D64" t="str">
            <v>Taxes Accrued-Federal Income</v>
          </cell>
          <cell r="F64">
            <v>47352.2</v>
          </cell>
          <cell r="H64">
            <v>38099.199999999997</v>
          </cell>
          <cell r="J64">
            <v>38099.199999999997</v>
          </cell>
        </row>
        <row r="65">
          <cell r="B65" t="str">
            <v>238103</v>
          </cell>
          <cell r="D65" t="str">
            <v>Tax Accr Othr-Real&amp;Pers. Prop.</v>
          </cell>
          <cell r="F65">
            <v>727.18</v>
          </cell>
          <cell r="H65">
            <v>727.18</v>
          </cell>
          <cell r="J65">
            <v>727.18</v>
          </cell>
        </row>
        <row r="66">
          <cell r="B66" t="str">
            <v>238200</v>
          </cell>
          <cell r="D66" t="str">
            <v>Taxes Accrued-State Income</v>
          </cell>
          <cell r="F66">
            <v>8305.16</v>
          </cell>
          <cell r="H66">
            <v>6531.16</v>
          </cell>
          <cell r="J66">
            <v>6531.16</v>
          </cell>
        </row>
        <row r="67">
          <cell r="D67" t="str">
            <v>Other Accrued Liabilities</v>
          </cell>
          <cell r="F67">
            <v>56384.54</v>
          </cell>
          <cell r="H67">
            <v>45357.54</v>
          </cell>
          <cell r="J67">
            <v>45357.54</v>
          </cell>
        </row>
        <row r="68">
          <cell r="D68" t="str">
            <v>Redemption Requir - Preferred Stock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Deferred Purchase Gas Adj Credit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Current Portion of Long Term Debt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Accrued Eviron Response-Current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Accrued Pipeline Replacement-Current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Deferred Seasonal Rates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Energy Marketing and Risk Mgmt Liab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Other Current Liabilities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 xml:space="preserve">  Total Current Liabilities</v>
          </cell>
          <cell r="F76">
            <v>54203.22</v>
          </cell>
          <cell r="H76">
            <v>41311.279999999999</v>
          </cell>
          <cell r="J76">
            <v>42890.57</v>
          </cell>
        </row>
        <row r="77">
          <cell r="B77" t="str">
            <v>279200</v>
          </cell>
          <cell r="D77" t="str">
            <v>Other Timing Difference-Fed</v>
          </cell>
          <cell r="F77">
            <v>-23369</v>
          </cell>
          <cell r="H77">
            <v>-15456</v>
          </cell>
          <cell r="J77">
            <v>-15456</v>
          </cell>
        </row>
        <row r="78">
          <cell r="B78" t="str">
            <v>279250</v>
          </cell>
          <cell r="D78" t="str">
            <v>Other Timing Differences-State</v>
          </cell>
          <cell r="F78">
            <v>-4006</v>
          </cell>
          <cell r="H78">
            <v>-2650</v>
          </cell>
          <cell r="J78">
            <v>-2650</v>
          </cell>
        </row>
        <row r="79">
          <cell r="D79" t="str">
            <v>Accumulated Deferred Income Tax</v>
          </cell>
          <cell r="F79">
            <v>-27375</v>
          </cell>
          <cell r="H79">
            <v>-18106</v>
          </cell>
          <cell r="J79">
            <v>-18106</v>
          </cell>
        </row>
        <row r="80">
          <cell r="C80" t="str">
            <v>Long-Term Liabilities</v>
          </cell>
        </row>
        <row r="81">
          <cell r="D81" t="str">
            <v>Accrued Envir Response Costs</v>
          </cell>
          <cell r="F81">
            <v>0</v>
          </cell>
          <cell r="H81">
            <v>0</v>
          </cell>
          <cell r="J81">
            <v>0</v>
          </cell>
        </row>
        <row r="82">
          <cell r="D82" t="str">
            <v>Accrued Pipeline Replacement Costs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Accrued Pension Costs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>Accrued Other Postretirement Benefits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Capital Lease Liability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Other Liabilities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 xml:space="preserve">  Total Long-Term Liabilities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Minority Interest</v>
          </cell>
          <cell r="F88">
            <v>0</v>
          </cell>
          <cell r="H88">
            <v>0</v>
          </cell>
          <cell r="J88">
            <v>0</v>
          </cell>
        </row>
        <row r="89">
          <cell r="C89" t="str">
            <v>Deferred Credits</v>
          </cell>
        </row>
        <row r="90">
          <cell r="D90" t="str">
            <v>Unamortized Investment Tax Credit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Regulatory Tax Liability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Other Deferred Credits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 xml:space="preserve">  Total Deferred Credits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Equity from Parent</v>
          </cell>
          <cell r="F94">
            <v>0</v>
          </cell>
          <cell r="H94">
            <v>0</v>
          </cell>
          <cell r="J94">
            <v>0</v>
          </cell>
        </row>
        <row r="95">
          <cell r="C95" t="str">
            <v>Capitalization</v>
          </cell>
        </row>
        <row r="96">
          <cell r="D96" t="str">
            <v>Long-Term Debt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Preferred Stock</v>
          </cell>
          <cell r="F97">
            <v>0</v>
          </cell>
          <cell r="H97">
            <v>0</v>
          </cell>
          <cell r="J97">
            <v>0</v>
          </cell>
        </row>
        <row r="98">
          <cell r="B98" t="str">
            <v>200101</v>
          </cell>
          <cell r="D98" t="str">
            <v>Common Stock</v>
          </cell>
          <cell r="F98">
            <v>-100</v>
          </cell>
          <cell r="H98">
            <v>-100</v>
          </cell>
          <cell r="J98">
            <v>-100</v>
          </cell>
        </row>
        <row r="99">
          <cell r="B99" t="str">
            <v>203101</v>
          </cell>
          <cell r="D99" t="str">
            <v>Premium on Common</v>
          </cell>
          <cell r="F99">
            <v>-1038680.52</v>
          </cell>
          <cell r="H99">
            <v>-1038680.52</v>
          </cell>
          <cell r="J99">
            <v>-1038680.52</v>
          </cell>
        </row>
        <row r="100">
          <cell r="B100" t="str">
            <v>203102</v>
          </cell>
          <cell r="D100" t="str">
            <v>Additional Paid-In-Capital</v>
          </cell>
          <cell r="F100">
            <v>-19667</v>
          </cell>
          <cell r="H100">
            <v>-19667</v>
          </cell>
          <cell r="J100">
            <v>-19667</v>
          </cell>
        </row>
        <row r="101">
          <cell r="B101" t="str">
            <v>207100</v>
          </cell>
          <cell r="D101" t="str">
            <v>Unappropriated Ret Earnings</v>
          </cell>
          <cell r="F101">
            <v>10871.33</v>
          </cell>
          <cell r="H101">
            <v>10871.33</v>
          </cell>
          <cell r="J101">
            <v>0</v>
          </cell>
        </row>
        <row r="102">
          <cell r="B102" t="str">
            <v>207200</v>
          </cell>
          <cell r="D102" t="str">
            <v>Balance Transferred from Incom</v>
          </cell>
          <cell r="F102">
            <v>7129.52</v>
          </cell>
          <cell r="H102">
            <v>7934.73</v>
          </cell>
          <cell r="J102">
            <v>10871.33</v>
          </cell>
        </row>
        <row r="103">
          <cell r="B103" t="str">
            <v>207601</v>
          </cell>
          <cell r="D103" t="str">
            <v>Dividends Declared Parent/Sub</v>
          </cell>
          <cell r="F103">
            <v>359.99</v>
          </cell>
          <cell r="H103">
            <v>0</v>
          </cell>
          <cell r="J103">
            <v>0</v>
          </cell>
        </row>
        <row r="104">
          <cell r="D104" t="str">
            <v>Common Stockholders Equity</v>
          </cell>
          <cell r="F104">
            <v>-1040086.68</v>
          </cell>
          <cell r="H104">
            <v>-1039641.46</v>
          </cell>
          <cell r="J104">
            <v>-1047576.19</v>
          </cell>
        </row>
        <row r="105">
          <cell r="D105" t="str">
            <v xml:space="preserve">  Total Capitalization</v>
          </cell>
          <cell r="F105">
            <v>-1040086.68</v>
          </cell>
          <cell r="H105">
            <v>-1039641.46</v>
          </cell>
          <cell r="J105">
            <v>-1047576.19</v>
          </cell>
        </row>
        <row r="106">
          <cell r="D106" t="str">
            <v xml:space="preserve">  Total Liabilities and Capitalization</v>
          </cell>
          <cell r="F106">
            <v>-1013258.4600000001</v>
          </cell>
          <cell r="H106">
            <v>-1016436.1799999999</v>
          </cell>
          <cell r="J106">
            <v>-1022791.62</v>
          </cell>
        </row>
      </sheetData>
      <sheetData sheetId="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B13" t="str">
            <v>132820</v>
          </cell>
          <cell r="D13" t="str">
            <v>A/R - Southeastern LNG</v>
          </cell>
          <cell r="F13">
            <v>2949.28</v>
          </cell>
          <cell r="H13">
            <v>2949.28</v>
          </cell>
          <cell r="J13">
            <v>2949.28</v>
          </cell>
        </row>
        <row r="14">
          <cell r="B14" t="str">
            <v>134053</v>
          </cell>
          <cell r="D14" t="str">
            <v>AGSC Cash Clearing - Miscellan</v>
          </cell>
          <cell r="F14">
            <v>0</v>
          </cell>
          <cell r="H14">
            <v>0</v>
          </cell>
          <cell r="J14">
            <v>89370.83</v>
          </cell>
        </row>
        <row r="15">
          <cell r="D15" t="str">
            <v>Receivables</v>
          </cell>
          <cell r="F15">
            <v>2949.28</v>
          </cell>
          <cell r="H15">
            <v>2949.28</v>
          </cell>
          <cell r="J15">
            <v>92320.11</v>
          </cell>
        </row>
        <row r="16">
          <cell r="B16" t="str">
            <v>135450</v>
          </cell>
          <cell r="D16" t="str">
            <v>Interco Funding-Unrestricted</v>
          </cell>
          <cell r="F16">
            <v>-236437.67</v>
          </cell>
          <cell r="H16">
            <v>91252</v>
          </cell>
          <cell r="J16">
            <v>27460.12</v>
          </cell>
        </row>
        <row r="17">
          <cell r="B17" t="str">
            <v>135451</v>
          </cell>
          <cell r="D17" t="str">
            <v>Interco Funding - Restricted</v>
          </cell>
          <cell r="F17">
            <v>221452</v>
          </cell>
          <cell r="H17">
            <v>0</v>
          </cell>
          <cell r="J17">
            <v>37529.11</v>
          </cell>
        </row>
        <row r="18">
          <cell r="B18" t="str">
            <v>136073</v>
          </cell>
          <cell r="D18" t="str">
            <v>Intercompany Chargebacks</v>
          </cell>
          <cell r="F18">
            <v>-10482.379999999999</v>
          </cell>
          <cell r="H18">
            <v>-125.7</v>
          </cell>
          <cell r="J18">
            <v>-98.04</v>
          </cell>
        </row>
        <row r="19">
          <cell r="D19" t="str">
            <v>Intercompany Receivables</v>
          </cell>
          <cell r="F19">
            <v>-25468.05</v>
          </cell>
          <cell r="H19">
            <v>91126.3</v>
          </cell>
          <cell r="J19">
            <v>64891.19</v>
          </cell>
        </row>
        <row r="20">
          <cell r="D20" t="str">
            <v>A/R Unbilled Revenue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Envir Resp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Pipeline Costs-Current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Unrecovered Seasonal Rates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Energy Marketing and Risk Mgmt Asset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-22518.77</v>
          </cell>
          <cell r="H28">
            <v>94075.58</v>
          </cell>
          <cell r="J28">
            <v>157211.29999999999</v>
          </cell>
        </row>
        <row r="29">
          <cell r="D29" t="str">
            <v>Investment &amp; Equity in Assoc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Regulated Capital Projects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Contribution in Aid of Const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Accumulated Depr - Regulated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113100</v>
          </cell>
          <cell r="D36" t="str">
            <v>Nonutility Property in Service</v>
          </cell>
          <cell r="F36">
            <v>340000</v>
          </cell>
          <cell r="H36">
            <v>340000</v>
          </cell>
          <cell r="J36">
            <v>340000</v>
          </cell>
        </row>
        <row r="37">
          <cell r="D37" t="str">
            <v>Nonregulated Assets</v>
          </cell>
          <cell r="F37">
            <v>340000</v>
          </cell>
          <cell r="H37">
            <v>340000</v>
          </cell>
          <cell r="J37">
            <v>340000</v>
          </cell>
        </row>
        <row r="38">
          <cell r="B38" t="str">
            <v>113120</v>
          </cell>
          <cell r="D38" t="str">
            <v>Nonutility Construction WIP</v>
          </cell>
          <cell r="F38">
            <v>396246.21</v>
          </cell>
          <cell r="H38">
            <v>197452.5</v>
          </cell>
          <cell r="J38">
            <v>181641.5</v>
          </cell>
        </row>
        <row r="39">
          <cell r="D39" t="str">
            <v>Nonregulated Capital Projects</v>
          </cell>
          <cell r="F39">
            <v>396246.21</v>
          </cell>
          <cell r="H39">
            <v>197452.5</v>
          </cell>
          <cell r="J39">
            <v>181641.5</v>
          </cell>
        </row>
        <row r="40">
          <cell r="B40" t="str">
            <v>113200</v>
          </cell>
          <cell r="D40" t="str">
            <v>Accum Depr Nonutility Property</v>
          </cell>
          <cell r="F40">
            <v>-28387.61</v>
          </cell>
          <cell r="H40">
            <v>-25781.08</v>
          </cell>
          <cell r="J40">
            <v>-20567.97</v>
          </cell>
        </row>
        <row r="41">
          <cell r="D41" t="str">
            <v>Accumulated Depr - Nonregulated</v>
          </cell>
          <cell r="F41">
            <v>-28387.61</v>
          </cell>
          <cell r="H41">
            <v>-25781.08</v>
          </cell>
          <cell r="J41">
            <v>-20567.97</v>
          </cell>
        </row>
        <row r="42">
          <cell r="D42" t="str">
            <v xml:space="preserve">  Total Nonregulated Assets-Net</v>
          </cell>
          <cell r="F42">
            <v>707858.6</v>
          </cell>
          <cell r="H42">
            <v>511671.42</v>
          </cell>
          <cell r="J42">
            <v>501073.53</v>
          </cell>
        </row>
        <row r="43">
          <cell r="D43" t="str">
            <v xml:space="preserve">  Total Property Plant &amp; Equipment</v>
          </cell>
          <cell r="F43">
            <v>707858.6</v>
          </cell>
          <cell r="H43">
            <v>511671.42</v>
          </cell>
          <cell r="J43">
            <v>501073.53</v>
          </cell>
        </row>
        <row r="44">
          <cell r="C44" t="str">
            <v>Deferred Debits and Other Assets</v>
          </cell>
        </row>
        <row r="45">
          <cell r="D45" t="str">
            <v>Unrecovered Envir Response Costs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Unrecovered Pipeline Replacemnt Costs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Goodwill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Investment in Joint Ventures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Unrecovered Integrated Resource Plan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Unrecovered Postretirement Benefits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Intercompany Notes Receivables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Prepaid Pension Cost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>Unamortized Cost to Repurchase LTD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>Other Assets</v>
          </cell>
          <cell r="F54">
            <v>0</v>
          </cell>
          <cell r="H54">
            <v>0</v>
          </cell>
          <cell r="J54">
            <v>0</v>
          </cell>
        </row>
        <row r="55">
          <cell r="D55" t="str">
            <v xml:space="preserve">  Total Deferred Debits and Other Assets</v>
          </cell>
          <cell r="F55">
            <v>0</v>
          </cell>
          <cell r="H55">
            <v>0</v>
          </cell>
          <cell r="J55">
            <v>0</v>
          </cell>
        </row>
        <row r="56">
          <cell r="D56" t="str">
            <v xml:space="preserve">  Total Assets</v>
          </cell>
          <cell r="F56">
            <v>685339.83</v>
          </cell>
          <cell r="H56">
            <v>605747</v>
          </cell>
          <cell r="J56">
            <v>658284.83000000007</v>
          </cell>
        </row>
        <row r="58">
          <cell r="C58" t="str">
            <v>Liabilities and Capitalization</v>
          </cell>
        </row>
        <row r="59">
          <cell r="C59" t="str">
            <v>Current Liabilities</v>
          </cell>
        </row>
        <row r="60">
          <cell r="B60" t="str">
            <v>225120</v>
          </cell>
          <cell r="D60" t="str">
            <v>Accounts Payable - Accrued</v>
          </cell>
          <cell r="F60">
            <v>-33575</v>
          </cell>
          <cell r="H60">
            <v>-49323.61</v>
          </cell>
          <cell r="J60">
            <v>-49323.61</v>
          </cell>
        </row>
        <row r="61">
          <cell r="D61" t="str">
            <v>Accounts Payable</v>
          </cell>
          <cell r="F61">
            <v>-33575</v>
          </cell>
          <cell r="H61">
            <v>-49323.61</v>
          </cell>
          <cell r="J61">
            <v>-49323.61</v>
          </cell>
        </row>
        <row r="62">
          <cell r="D62" t="str">
            <v>Short-Term Debt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Intercompany Payables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Customer Deposits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Interest</v>
          </cell>
          <cell r="F65">
            <v>0</v>
          </cell>
          <cell r="H65">
            <v>0</v>
          </cell>
          <cell r="J65">
            <v>0</v>
          </cell>
        </row>
        <row r="66">
          <cell r="B66" t="str">
            <v>238100</v>
          </cell>
          <cell r="D66" t="str">
            <v>Taxes Accrued-Federal Income</v>
          </cell>
          <cell r="F66">
            <v>-4481.13</v>
          </cell>
          <cell r="H66">
            <v>-19648.830000000002</v>
          </cell>
          <cell r="J66">
            <v>-35563.83</v>
          </cell>
        </row>
        <row r="67">
          <cell r="B67" t="str">
            <v>238200</v>
          </cell>
          <cell r="D67" t="str">
            <v>Taxes Accrued-State Income</v>
          </cell>
          <cell r="F67">
            <v>-1073.56</v>
          </cell>
          <cell r="H67">
            <v>-3368.41</v>
          </cell>
          <cell r="J67">
            <v>-6096.41</v>
          </cell>
        </row>
        <row r="68">
          <cell r="D68" t="str">
            <v>Other Accrued Liabilities</v>
          </cell>
          <cell r="F68">
            <v>-5554.69</v>
          </cell>
          <cell r="H68">
            <v>-23017.24</v>
          </cell>
          <cell r="J68">
            <v>-41660.239999999998</v>
          </cell>
        </row>
        <row r="69">
          <cell r="D69" t="str">
            <v>Redemption Requir - Preferred Stock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Deferred Purchase Gas Adj Credit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Current Portion of Long Term Debt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Accrued Eviron Response-Current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Accrued Pipeline Replacement-Current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Deferred Seasonal Rates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Energy Marketing and Risk Mgmt Liab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Other Current Liabilities</v>
          </cell>
          <cell r="F76">
            <v>0</v>
          </cell>
          <cell r="H76">
            <v>0</v>
          </cell>
          <cell r="J76">
            <v>0</v>
          </cell>
        </row>
        <row r="77">
          <cell r="D77" t="str">
            <v xml:space="preserve">  Total Current Liabilities</v>
          </cell>
          <cell r="F77">
            <v>-39129.69</v>
          </cell>
          <cell r="H77">
            <v>-72340.850000000006</v>
          </cell>
          <cell r="J77">
            <v>-90983.85</v>
          </cell>
        </row>
        <row r="78">
          <cell r="B78" t="str">
            <v>279200</v>
          </cell>
          <cell r="D78" t="str">
            <v>Other Timing Difference-Fed</v>
          </cell>
          <cell r="F78">
            <v>-44340</v>
          </cell>
          <cell r="H78">
            <v>-899</v>
          </cell>
          <cell r="J78">
            <v>907</v>
          </cell>
        </row>
        <row r="79">
          <cell r="B79" t="str">
            <v>279250</v>
          </cell>
          <cell r="D79" t="str">
            <v>Other Timing Differences-State</v>
          </cell>
          <cell r="F79">
            <v>-7602</v>
          </cell>
          <cell r="H79">
            <v>-155</v>
          </cell>
          <cell r="J79">
            <v>155</v>
          </cell>
        </row>
        <row r="80">
          <cell r="D80" t="str">
            <v>Accumulated Deferred Income Tax</v>
          </cell>
          <cell r="F80">
            <v>-51942</v>
          </cell>
          <cell r="H80">
            <v>-1054</v>
          </cell>
          <cell r="J80">
            <v>1062</v>
          </cell>
        </row>
        <row r="81">
          <cell r="C81" t="str">
            <v>Long-Term Liabilities</v>
          </cell>
        </row>
        <row r="82">
          <cell r="D82" t="str">
            <v>Accrued Envir Response Costs</v>
          </cell>
          <cell r="F82">
            <v>0</v>
          </cell>
          <cell r="H82">
            <v>0</v>
          </cell>
          <cell r="J82">
            <v>0</v>
          </cell>
        </row>
        <row r="83">
          <cell r="D83" t="str">
            <v>Accrued Pipeline Replacement Costs</v>
          </cell>
          <cell r="F83">
            <v>0</v>
          </cell>
          <cell r="H83">
            <v>0</v>
          </cell>
          <cell r="J83">
            <v>0</v>
          </cell>
        </row>
        <row r="84">
          <cell r="D84" t="str">
            <v>Accrued Pension Costs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Accrued Other Postretirement Benefits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Capital Lease Liability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Other Liabilities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 xml:space="preserve">  Total Long-Term Liabilities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Minority Interest</v>
          </cell>
          <cell r="F89">
            <v>0</v>
          </cell>
          <cell r="H89">
            <v>0</v>
          </cell>
          <cell r="J89">
            <v>0</v>
          </cell>
        </row>
        <row r="90">
          <cell r="C90" t="str">
            <v>Deferred Credits</v>
          </cell>
        </row>
        <row r="91">
          <cell r="D91" t="str">
            <v>Unamortized Investment Tax Credit</v>
          </cell>
          <cell r="F91">
            <v>0</v>
          </cell>
          <cell r="H91">
            <v>0</v>
          </cell>
          <cell r="J91">
            <v>0</v>
          </cell>
        </row>
        <row r="92">
          <cell r="D92" t="str">
            <v>Regulatory Tax Liability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Other Deferred Credits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 xml:space="preserve">  Total Deferred Credits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>Equity from Parent</v>
          </cell>
          <cell r="F95">
            <v>0</v>
          </cell>
          <cell r="H95">
            <v>0</v>
          </cell>
          <cell r="J95">
            <v>0</v>
          </cell>
        </row>
        <row r="96">
          <cell r="C96" t="str">
            <v>Capitalization</v>
          </cell>
        </row>
        <row r="97">
          <cell r="D97" t="str">
            <v>Long-Term Debt</v>
          </cell>
          <cell r="F97">
            <v>0</v>
          </cell>
          <cell r="H97">
            <v>0</v>
          </cell>
          <cell r="J97">
            <v>0</v>
          </cell>
        </row>
        <row r="98">
          <cell r="D98" t="str">
            <v>Preferred Stock</v>
          </cell>
          <cell r="F98">
            <v>0</v>
          </cell>
          <cell r="H98">
            <v>0</v>
          </cell>
          <cell r="J98">
            <v>0</v>
          </cell>
        </row>
        <row r="99">
          <cell r="B99" t="str">
            <v>200101</v>
          </cell>
          <cell r="D99" t="str">
            <v>Common Stock</v>
          </cell>
          <cell r="F99">
            <v>-5</v>
          </cell>
          <cell r="H99">
            <v>-5</v>
          </cell>
          <cell r="J99">
            <v>-5</v>
          </cell>
        </row>
        <row r="100">
          <cell r="B100" t="str">
            <v>203102</v>
          </cell>
          <cell r="D100" t="str">
            <v>Additional Paid-In-Capital</v>
          </cell>
          <cell r="F100">
            <v>-539995</v>
          </cell>
          <cell r="H100">
            <v>-539995</v>
          </cell>
          <cell r="J100">
            <v>-539995</v>
          </cell>
        </row>
        <row r="101">
          <cell r="B101" t="str">
            <v>207100</v>
          </cell>
          <cell r="D101" t="str">
            <v>Unappropriated Ret Earnings</v>
          </cell>
          <cell r="F101">
            <v>-28362.98</v>
          </cell>
          <cell r="H101">
            <v>-28362.98</v>
          </cell>
          <cell r="J101">
            <v>0</v>
          </cell>
        </row>
        <row r="102">
          <cell r="B102" t="str">
            <v>207200</v>
          </cell>
          <cell r="D102" t="str">
            <v>Balance Transferred from Incom</v>
          </cell>
          <cell r="F102">
            <v>41684.839999999997</v>
          </cell>
          <cell r="H102">
            <v>36010.83</v>
          </cell>
          <cell r="J102">
            <v>-64358.22</v>
          </cell>
        </row>
        <row r="103">
          <cell r="B103" t="str">
            <v>207601</v>
          </cell>
          <cell r="D103" t="str">
            <v>Dividends Declared Parent/Sub</v>
          </cell>
          <cell r="F103">
            <v>0</v>
          </cell>
          <cell r="H103">
            <v>0</v>
          </cell>
          <cell r="J103">
            <v>35995.24</v>
          </cell>
        </row>
        <row r="104">
          <cell r="D104" t="str">
            <v>Common Stockholders Equity</v>
          </cell>
          <cell r="F104">
            <v>-526678.14</v>
          </cell>
          <cell r="H104">
            <v>-532352.15</v>
          </cell>
          <cell r="J104">
            <v>-568362.98</v>
          </cell>
        </row>
        <row r="105">
          <cell r="D105" t="str">
            <v xml:space="preserve">  Total Capitalization</v>
          </cell>
          <cell r="F105">
            <v>-526678.14</v>
          </cell>
          <cell r="H105">
            <v>-532352.15</v>
          </cell>
          <cell r="J105">
            <v>-568362.98</v>
          </cell>
        </row>
        <row r="106">
          <cell r="D106" t="str">
            <v xml:space="preserve">  Total Liabilities and Capitalization</v>
          </cell>
          <cell r="F106">
            <v>-617749.83000000007</v>
          </cell>
          <cell r="H106">
            <v>-605747</v>
          </cell>
          <cell r="J106">
            <v>-658284.82999999996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>
        <row r="15">
          <cell r="O15">
            <v>0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P-3  Club dues wp"/>
      <sheetName val="P-4  Lobby"/>
      <sheetName val="P-6 Fines and Penalties"/>
      <sheetName val="P-14 Stock Options"/>
      <sheetName val="Stock Query"/>
      <sheetName val="Amort-Org Costs"/>
      <sheetName val="T-2 Acc Severance"/>
      <sheetName val="T-4 NSP"/>
      <sheetName val="W-2_NSP"/>
      <sheetName val="T-5 Bad Debt"/>
      <sheetName val="T-10 Acc Relocation"/>
      <sheetName val="T-16 Misc Accrued Liab"/>
      <sheetName val="Mark-to-Market"/>
      <sheetName val="T-43 Var Comp"/>
      <sheetName val="Depreciation"/>
      <sheetName val="Balance Sheet"/>
      <sheetName val="Income Statement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12">
          <cell r="B12" t="str">
            <v>121151</v>
          </cell>
          <cell r="D12" t="str">
            <v>BK OF AMERICA - AGLI CONT DISB</v>
          </cell>
          <cell r="F12">
            <v>0</v>
          </cell>
          <cell r="H12">
            <v>0</v>
          </cell>
          <cell r="J12">
            <v>-56940.36</v>
          </cell>
        </row>
        <row r="13">
          <cell r="B13" t="str">
            <v>121152</v>
          </cell>
          <cell r="D13" t="str">
            <v>BK OF AMERICA-AGL ENERGY SERV</v>
          </cell>
          <cell r="F13">
            <v>0</v>
          </cell>
          <cell r="H13">
            <v>0</v>
          </cell>
          <cell r="J13">
            <v>1558274.93</v>
          </cell>
        </row>
        <row r="14">
          <cell r="B14" t="str">
            <v>121153</v>
          </cell>
          <cell r="D14" t="str">
            <v>BK OF AMERICA -AGLE CONT DISB</v>
          </cell>
          <cell r="F14">
            <v>0</v>
          </cell>
          <cell r="H14">
            <v>0</v>
          </cell>
          <cell r="J14">
            <v>-1179.99</v>
          </cell>
        </row>
        <row r="15">
          <cell r="B15" t="str">
            <v>122702</v>
          </cell>
          <cell r="D15" t="str">
            <v>Wachovia AGSC Gen Disburse</v>
          </cell>
          <cell r="F15">
            <v>0</v>
          </cell>
          <cell r="H15">
            <v>0</v>
          </cell>
          <cell r="J15">
            <v>-27330.720000000001</v>
          </cell>
        </row>
        <row r="16">
          <cell r="D16" t="str">
            <v>Cash &amp; Cash Equivalents</v>
          </cell>
          <cell r="F16">
            <v>0</v>
          </cell>
          <cell r="H16">
            <v>0</v>
          </cell>
          <cell r="J16">
            <v>1472823.86</v>
          </cell>
        </row>
        <row r="17">
          <cell r="B17" t="str">
            <v>132960</v>
          </cell>
          <cell r="D17" t="str">
            <v>A/R Commodity</v>
          </cell>
          <cell r="F17">
            <v>2924814.83</v>
          </cell>
          <cell r="H17">
            <v>145879954.66999999</v>
          </cell>
          <cell r="J17">
            <v>52122732.090000004</v>
          </cell>
        </row>
        <row r="18">
          <cell r="B18" t="str">
            <v>134051</v>
          </cell>
          <cell r="D18" t="str">
            <v>Cash Posting Clearing</v>
          </cell>
          <cell r="F18">
            <v>-0.05</v>
          </cell>
          <cell r="H18">
            <v>-0.05</v>
          </cell>
          <cell r="J18">
            <v>146784.5</v>
          </cell>
        </row>
        <row r="19">
          <cell r="B19" t="str">
            <v>134053</v>
          </cell>
          <cell r="D19" t="str">
            <v>AGSC Cash Clearing - Miscellan</v>
          </cell>
          <cell r="F19">
            <v>0</v>
          </cell>
          <cell r="H19">
            <v>0</v>
          </cell>
          <cell r="J19">
            <v>-958656.92</v>
          </cell>
        </row>
        <row r="20">
          <cell r="B20" t="str">
            <v>134100</v>
          </cell>
          <cell r="D20" t="str">
            <v>Accts Receivable - Employee</v>
          </cell>
          <cell r="F20">
            <v>6143.31</v>
          </cell>
          <cell r="H20">
            <v>6143.31</v>
          </cell>
          <cell r="J20">
            <v>0</v>
          </cell>
        </row>
        <row r="21">
          <cell r="B21" t="str">
            <v>134200</v>
          </cell>
          <cell r="D21" t="str">
            <v>A/R Misc</v>
          </cell>
          <cell r="F21">
            <v>0</v>
          </cell>
          <cell r="H21">
            <v>0</v>
          </cell>
          <cell r="J21">
            <v>4521.92</v>
          </cell>
        </row>
        <row r="22">
          <cell r="B22" t="str">
            <v>139160</v>
          </cell>
          <cell r="D22" t="str">
            <v>Net Chargeoffs - Poolers</v>
          </cell>
          <cell r="F22">
            <v>0</v>
          </cell>
          <cell r="H22">
            <v>0</v>
          </cell>
          <cell r="J22">
            <v>-14113.92</v>
          </cell>
        </row>
        <row r="23">
          <cell r="B23" t="str">
            <v>139962</v>
          </cell>
          <cell r="D23" t="str">
            <v>AR Commodity Sequent</v>
          </cell>
          <cell r="F23">
            <v>106995382.75</v>
          </cell>
          <cell r="H23">
            <v>0</v>
          </cell>
          <cell r="J23">
            <v>0</v>
          </cell>
        </row>
        <row r="24">
          <cell r="D24" t="str">
            <v>Receivables</v>
          </cell>
          <cell r="F24">
            <v>109926340.84</v>
          </cell>
          <cell r="H24">
            <v>145886097.92999998</v>
          </cell>
          <cell r="J24">
            <v>51301267.670000002</v>
          </cell>
        </row>
        <row r="25">
          <cell r="B25" t="str">
            <v>135000</v>
          </cell>
          <cell r="D25" t="str">
            <v>Notes Receivable-Grace Petrole</v>
          </cell>
          <cell r="F25">
            <v>1020.38</v>
          </cell>
          <cell r="H25">
            <v>1020.38</v>
          </cell>
          <cell r="J25">
            <v>1020.38</v>
          </cell>
        </row>
        <row r="26">
          <cell r="B26" t="str">
            <v>135450</v>
          </cell>
          <cell r="D26" t="str">
            <v>Interco Funding-Unrestricted</v>
          </cell>
          <cell r="F26">
            <v>-10056978</v>
          </cell>
          <cell r="H26">
            <v>23725275.23</v>
          </cell>
          <cell r="J26">
            <v>578852.59</v>
          </cell>
        </row>
        <row r="27">
          <cell r="B27" t="str">
            <v>135451</v>
          </cell>
          <cell r="D27" t="str">
            <v>Interco Funding - Restricted</v>
          </cell>
          <cell r="F27">
            <v>15925047.32</v>
          </cell>
          <cell r="H27">
            <v>-2030828.8</v>
          </cell>
          <cell r="J27">
            <v>14903077.710000001</v>
          </cell>
        </row>
        <row r="28">
          <cell r="B28" t="str">
            <v>136073</v>
          </cell>
          <cell r="D28" t="str">
            <v>Intercompany Chargebacks</v>
          </cell>
          <cell r="F28">
            <v>-123782.5</v>
          </cell>
          <cell r="H28">
            <v>-237830.74</v>
          </cell>
          <cell r="J28">
            <v>-135865.88</v>
          </cell>
        </row>
        <row r="29">
          <cell r="D29" t="str">
            <v>Intercompany Receivables</v>
          </cell>
          <cell r="F29">
            <v>5745307.2000000011</v>
          </cell>
          <cell r="H29">
            <v>21457636.07</v>
          </cell>
          <cell r="J29">
            <v>15347084.800000001</v>
          </cell>
        </row>
        <row r="30">
          <cell r="D30" t="str">
            <v>A/R Unbilled Revenue</v>
          </cell>
          <cell r="F30">
            <v>0</v>
          </cell>
          <cell r="H30">
            <v>0</v>
          </cell>
          <cell r="J30">
            <v>0</v>
          </cell>
        </row>
        <row r="31">
          <cell r="B31" t="str">
            <v>145840</v>
          </cell>
          <cell r="D31" t="str">
            <v>VNG Gas Stored Underground</v>
          </cell>
          <cell r="F31">
            <v>22221950.59</v>
          </cell>
          <cell r="H31">
            <v>16602731.109999999</v>
          </cell>
          <cell r="J31">
            <v>34055962.719999999</v>
          </cell>
        </row>
        <row r="32">
          <cell r="B32" t="str">
            <v>145850</v>
          </cell>
          <cell r="D32" t="str">
            <v>Gas Stored Underground</v>
          </cell>
          <cell r="F32">
            <v>488489.73</v>
          </cell>
          <cell r="H32">
            <v>397924.04</v>
          </cell>
          <cell r="J32">
            <v>5941660.6900000004</v>
          </cell>
        </row>
        <row r="33">
          <cell r="B33" t="str">
            <v>145855</v>
          </cell>
          <cell r="D33" t="str">
            <v>Sequent Park and Loan Gas</v>
          </cell>
          <cell r="F33">
            <v>28155540.25</v>
          </cell>
          <cell r="H33">
            <v>35258746.420000002</v>
          </cell>
          <cell r="J33">
            <v>0</v>
          </cell>
        </row>
        <row r="34">
          <cell r="D34" t="str">
            <v>Inventories</v>
          </cell>
          <cell r="F34">
            <v>50865980.57</v>
          </cell>
          <cell r="H34">
            <v>52259401.57</v>
          </cell>
          <cell r="J34">
            <v>39997623.409999996</v>
          </cell>
        </row>
        <row r="35">
          <cell r="D35" t="str">
            <v>Deferred Purchased Gas Adj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>Unrecovered Envir Resp Costs-Current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Unrecovered Pipeline Costs-Current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>Unrecovered Seasonal Rates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157501</v>
          </cell>
          <cell r="D39" t="str">
            <v>Unrealiz Gain/Loss Fin Instrum</v>
          </cell>
          <cell r="F39">
            <v>24094559.289999999</v>
          </cell>
          <cell r="H39">
            <v>12674907.869999999</v>
          </cell>
          <cell r="J39">
            <v>3090556</v>
          </cell>
        </row>
        <row r="40">
          <cell r="D40" t="str">
            <v>Energy Marketing and Risk Mgmt Asset</v>
          </cell>
          <cell r="F40">
            <v>24094559.289999999</v>
          </cell>
          <cell r="H40">
            <v>12674907.869999999</v>
          </cell>
          <cell r="J40">
            <v>3090556</v>
          </cell>
        </row>
        <row r="41">
          <cell r="B41" t="str">
            <v>157100</v>
          </cell>
          <cell r="D41" t="str">
            <v>Insurance Prepayments</v>
          </cell>
          <cell r="F41">
            <v>0</v>
          </cell>
          <cell r="H41">
            <v>3701</v>
          </cell>
          <cell r="J41">
            <v>0</v>
          </cell>
        </row>
        <row r="42">
          <cell r="B42" t="str">
            <v>157400</v>
          </cell>
          <cell r="D42" t="str">
            <v>Prepayments - Other</v>
          </cell>
          <cell r="F42">
            <v>302330.01</v>
          </cell>
          <cell r="H42">
            <v>410632.55</v>
          </cell>
          <cell r="J42">
            <v>248603.4</v>
          </cell>
        </row>
        <row r="43">
          <cell r="B43" t="str">
            <v>157502</v>
          </cell>
          <cell r="D43" t="str">
            <v>Futures - Margin Deposit</v>
          </cell>
          <cell r="F43">
            <v>7589502.0600000005</v>
          </cell>
          <cell r="H43">
            <v>7420261.2599999998</v>
          </cell>
          <cell r="J43">
            <v>221.93</v>
          </cell>
        </row>
        <row r="44">
          <cell r="B44" t="str">
            <v>157503</v>
          </cell>
          <cell r="D44" t="str">
            <v>Futures-Realiz Gain/Loss FinIn</v>
          </cell>
          <cell r="F44">
            <v>2345767.02</v>
          </cell>
          <cell r="H44">
            <v>1026137.02</v>
          </cell>
          <cell r="J44">
            <v>395460</v>
          </cell>
        </row>
        <row r="45">
          <cell r="B45" t="str">
            <v>157504</v>
          </cell>
          <cell r="D45" t="str">
            <v>Futures-Commissions &amp; Fees</v>
          </cell>
          <cell r="F45">
            <v>-122199.94</v>
          </cell>
          <cell r="H45">
            <v>-81791.789999999994</v>
          </cell>
          <cell r="J45">
            <v>-31948.240000000002</v>
          </cell>
        </row>
        <row r="46">
          <cell r="B46" t="str">
            <v>157505</v>
          </cell>
          <cell r="D46" t="str">
            <v>Futures-Margin Interest</v>
          </cell>
          <cell r="F46">
            <v>23552.799999999999</v>
          </cell>
          <cell r="H46">
            <v>23552.799999999999</v>
          </cell>
          <cell r="J46">
            <v>23091.84</v>
          </cell>
        </row>
        <row r="47">
          <cell r="D47" t="str">
            <v>Other Current Assets</v>
          </cell>
          <cell r="F47">
            <v>10138951.950000001</v>
          </cell>
          <cell r="H47">
            <v>8802492.8400000017</v>
          </cell>
          <cell r="J47">
            <v>635428.93000000005</v>
          </cell>
        </row>
        <row r="48">
          <cell r="D48" t="str">
            <v xml:space="preserve">  Total Current Assets</v>
          </cell>
          <cell r="F48">
            <v>200771139.84999999</v>
          </cell>
          <cell r="H48">
            <v>241080536.27999997</v>
          </cell>
          <cell r="J48">
            <v>111844784.67</v>
          </cell>
        </row>
        <row r="49">
          <cell r="B49" t="str">
            <v>111000</v>
          </cell>
          <cell r="D49" t="str">
            <v>Investment in GA Gas Company</v>
          </cell>
          <cell r="F49">
            <v>-2526378.33</v>
          </cell>
          <cell r="H49">
            <v>-2526378.33</v>
          </cell>
          <cell r="J49">
            <v>-2526378.33</v>
          </cell>
        </row>
        <row r="50">
          <cell r="D50" t="str">
            <v>Investment &amp; Equity in Assoc</v>
          </cell>
          <cell r="F50">
            <v>-2526378.33</v>
          </cell>
          <cell r="H50">
            <v>-2526378.33</v>
          </cell>
          <cell r="J50">
            <v>-2526378.33</v>
          </cell>
        </row>
        <row r="51">
          <cell r="C51" t="str">
            <v>Property, Plant &amp; Equipment</v>
          </cell>
        </row>
        <row r="52">
          <cell r="D52" t="str">
            <v>Regulated Assets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>Regulated Capital Projects</v>
          </cell>
          <cell r="F53">
            <v>0</v>
          </cell>
          <cell r="H53">
            <v>0</v>
          </cell>
          <cell r="J53">
            <v>0</v>
          </cell>
        </row>
        <row r="54">
          <cell r="D54" t="str">
            <v>Contribution in Aid of Const</v>
          </cell>
          <cell r="F54">
            <v>0</v>
          </cell>
          <cell r="H54">
            <v>0</v>
          </cell>
          <cell r="J54">
            <v>0</v>
          </cell>
        </row>
        <row r="55">
          <cell r="D55" t="str">
            <v>Accumulated Depr - Regulated</v>
          </cell>
          <cell r="F55">
            <v>0</v>
          </cell>
          <cell r="H55">
            <v>0</v>
          </cell>
          <cell r="J55">
            <v>0</v>
          </cell>
        </row>
        <row r="56">
          <cell r="D56" t="str">
            <v xml:space="preserve">  Total Regulated Assets-Net</v>
          </cell>
          <cell r="F56">
            <v>0</v>
          </cell>
          <cell r="H56">
            <v>0</v>
          </cell>
          <cell r="J56">
            <v>0</v>
          </cell>
        </row>
        <row r="57">
          <cell r="B57" t="str">
            <v>113100</v>
          </cell>
          <cell r="D57" t="str">
            <v>Nonutility Property in Service</v>
          </cell>
          <cell r="F57">
            <v>643845.29</v>
          </cell>
          <cell r="H57">
            <v>405337.75</v>
          </cell>
          <cell r="J57">
            <v>359449.22</v>
          </cell>
        </row>
        <row r="58">
          <cell r="D58" t="str">
            <v>Nonregulated Assets</v>
          </cell>
          <cell r="F58">
            <v>643845.29</v>
          </cell>
          <cell r="H58">
            <v>405337.75</v>
          </cell>
          <cell r="J58">
            <v>359449.22</v>
          </cell>
        </row>
        <row r="59">
          <cell r="B59" t="str">
            <v>113120</v>
          </cell>
          <cell r="D59" t="str">
            <v>Nonutility Construction WIP</v>
          </cell>
          <cell r="F59">
            <v>1515365.27</v>
          </cell>
          <cell r="H59">
            <v>1530882.08</v>
          </cell>
          <cell r="J59">
            <v>0</v>
          </cell>
        </row>
        <row r="60">
          <cell r="D60" t="str">
            <v>Nonregulated Capital Projects</v>
          </cell>
          <cell r="F60">
            <v>1515365.27</v>
          </cell>
          <cell r="H60">
            <v>1530882.08</v>
          </cell>
          <cell r="J60">
            <v>0</v>
          </cell>
        </row>
        <row r="61">
          <cell r="B61" t="str">
            <v>113200</v>
          </cell>
          <cell r="D61" t="str">
            <v>Accum Depr Nonutility Property</v>
          </cell>
          <cell r="F61">
            <v>-191365.4</v>
          </cell>
          <cell r="H61">
            <v>-188745.53</v>
          </cell>
          <cell r="J61">
            <v>-138592.18</v>
          </cell>
        </row>
        <row r="62">
          <cell r="D62" t="str">
            <v>Accumulated Depr - Nonregulated</v>
          </cell>
          <cell r="F62">
            <v>-191365.4</v>
          </cell>
          <cell r="H62">
            <v>-188745.53</v>
          </cell>
          <cell r="J62">
            <v>-138592.18</v>
          </cell>
        </row>
        <row r="63">
          <cell r="D63" t="str">
            <v xml:space="preserve">  Total Nonregulated Assets-Net</v>
          </cell>
          <cell r="F63">
            <v>1967845.1600000001</v>
          </cell>
          <cell r="H63">
            <v>1747474.3</v>
          </cell>
          <cell r="J63">
            <v>220857.03999999998</v>
          </cell>
        </row>
        <row r="64">
          <cell r="D64" t="str">
            <v xml:space="preserve">  Total Property Plant &amp; Equipment</v>
          </cell>
          <cell r="F64">
            <v>1967845.1600000001</v>
          </cell>
          <cell r="H64">
            <v>1747474.3</v>
          </cell>
          <cell r="J64">
            <v>220857.03999999998</v>
          </cell>
        </row>
        <row r="65">
          <cell r="C65" t="str">
            <v>Deferred Debits and Other Assets</v>
          </cell>
        </row>
        <row r="66">
          <cell r="D66" t="str">
            <v>Unrecovered Envir Response Costs</v>
          </cell>
          <cell r="F66">
            <v>0</v>
          </cell>
          <cell r="H66">
            <v>0</v>
          </cell>
          <cell r="J66">
            <v>0</v>
          </cell>
        </row>
        <row r="67">
          <cell r="D67" t="str">
            <v>Unrecovered Pipeline Replacemnt Costs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Goodwill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Investment in Joint Ventures</v>
          </cell>
          <cell r="F69">
            <v>0</v>
          </cell>
          <cell r="H69">
            <v>0</v>
          </cell>
          <cell r="J69">
            <v>0</v>
          </cell>
        </row>
        <row r="70">
          <cell r="D70" t="str">
            <v>Unrecovered Integrated Resource Plan</v>
          </cell>
          <cell r="F70">
            <v>0</v>
          </cell>
          <cell r="H70">
            <v>0</v>
          </cell>
          <cell r="J70">
            <v>0</v>
          </cell>
        </row>
        <row r="71">
          <cell r="D71" t="str">
            <v>Unrecovered Postretirement Benefits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Intercompany Notes Receivables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Prepaid Pension Cost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Unamortized Cost to Repurchase LTD</v>
          </cell>
          <cell r="F74">
            <v>0</v>
          </cell>
          <cell r="H74">
            <v>0</v>
          </cell>
          <cell r="J74">
            <v>0</v>
          </cell>
        </row>
        <row r="75">
          <cell r="B75" t="str">
            <v>162004</v>
          </cell>
          <cell r="D75" t="str">
            <v>Deferred Costs - CB</v>
          </cell>
          <cell r="F75">
            <v>0</v>
          </cell>
          <cell r="H75">
            <v>1862.98</v>
          </cell>
          <cell r="J75">
            <v>1881.01</v>
          </cell>
        </row>
        <row r="76">
          <cell r="B76" t="str">
            <v>162041</v>
          </cell>
          <cell r="D76" t="str">
            <v>Project SS</v>
          </cell>
          <cell r="F76">
            <v>0</v>
          </cell>
          <cell r="H76">
            <v>1274.04</v>
          </cell>
          <cell r="J76">
            <v>0</v>
          </cell>
        </row>
        <row r="77">
          <cell r="B77" t="str">
            <v>162083</v>
          </cell>
          <cell r="D77" t="str">
            <v>VNG/SEM IC Billing Clrg Acct</v>
          </cell>
          <cell r="F77">
            <v>-40305.160000000003</v>
          </cell>
          <cell r="H77">
            <v>242373.79</v>
          </cell>
          <cell r="J77">
            <v>0</v>
          </cell>
        </row>
        <row r="78">
          <cell r="B78" t="str">
            <v>162189</v>
          </cell>
          <cell r="D78" t="str">
            <v>Counterparty Netting</v>
          </cell>
          <cell r="F78">
            <v>-0.47</v>
          </cell>
          <cell r="H78">
            <v>-0.46</v>
          </cell>
          <cell r="J78">
            <v>14117.93</v>
          </cell>
        </row>
        <row r="79">
          <cell r="B79" t="str">
            <v>162200</v>
          </cell>
          <cell r="D79" t="str">
            <v>Other Work in Progress-Misc</v>
          </cell>
          <cell r="F79">
            <v>35703.93</v>
          </cell>
          <cell r="H79">
            <v>35703.93</v>
          </cell>
          <cell r="J79">
            <v>949525</v>
          </cell>
        </row>
        <row r="80">
          <cell r="D80" t="str">
            <v>Other Assets</v>
          </cell>
          <cell r="F80">
            <v>-4601.7</v>
          </cell>
          <cell r="H80">
            <v>281214.28000000003</v>
          </cell>
          <cell r="J80">
            <v>965523.94</v>
          </cell>
        </row>
        <row r="81">
          <cell r="D81" t="str">
            <v xml:space="preserve">  Total Deferred Debits and Other Assets</v>
          </cell>
          <cell r="F81">
            <v>-4601.7</v>
          </cell>
          <cell r="H81">
            <v>281214.28000000003</v>
          </cell>
          <cell r="J81">
            <v>965523.94</v>
          </cell>
        </row>
        <row r="82">
          <cell r="D82" t="str">
            <v xml:space="preserve">  Total Assets</v>
          </cell>
          <cell r="F82">
            <v>200208004.97999999</v>
          </cell>
          <cell r="H82">
            <v>240582846.52999997</v>
          </cell>
          <cell r="J82">
            <v>110504787.32000001</v>
          </cell>
        </row>
        <row r="84">
          <cell r="C84" t="str">
            <v>Liabilities and Capitalization</v>
          </cell>
        </row>
        <row r="85">
          <cell r="C85" t="str">
            <v>Current Liabilities</v>
          </cell>
        </row>
        <row r="86">
          <cell r="B86" t="str">
            <v>225100</v>
          </cell>
          <cell r="D86" t="str">
            <v>General Accounts Payable</v>
          </cell>
          <cell r="F86">
            <v>-5046276.8099999996</v>
          </cell>
          <cell r="H86">
            <v>-4332768.74</v>
          </cell>
          <cell r="J86">
            <v>-5728600.8799999999</v>
          </cell>
        </row>
        <row r="87">
          <cell r="B87" t="str">
            <v>225101</v>
          </cell>
          <cell r="D87" t="str">
            <v>A/P Misc Estimated Liability</v>
          </cell>
          <cell r="F87">
            <v>-1091903.8</v>
          </cell>
          <cell r="H87">
            <v>-1248869.8</v>
          </cell>
          <cell r="J87">
            <v>0</v>
          </cell>
        </row>
        <row r="88">
          <cell r="B88" t="str">
            <v>225120</v>
          </cell>
          <cell r="D88" t="str">
            <v>Accounts Payable - Accrued</v>
          </cell>
          <cell r="F88">
            <v>-7416291.4199999999</v>
          </cell>
          <cell r="H88">
            <v>-163564788.94</v>
          </cell>
          <cell r="J88">
            <v>-61716541.920000002</v>
          </cell>
        </row>
        <row r="89">
          <cell r="B89" t="str">
            <v>225121</v>
          </cell>
          <cell r="D89" t="str">
            <v>Accrued AP Commodity Sequent</v>
          </cell>
          <cell r="F89">
            <v>-122396356</v>
          </cell>
          <cell r="H89">
            <v>0</v>
          </cell>
          <cell r="J89">
            <v>0</v>
          </cell>
        </row>
        <row r="90">
          <cell r="B90" t="str">
            <v>225130</v>
          </cell>
          <cell r="D90" t="str">
            <v>Accrued Liab VNG/SEM Assgn Gas</v>
          </cell>
          <cell r="F90">
            <v>-22221965.609999999</v>
          </cell>
          <cell r="H90">
            <v>-34055962.719999999</v>
          </cell>
          <cell r="J90">
            <v>-34055962.719999999</v>
          </cell>
        </row>
        <row r="91">
          <cell r="B91" t="str">
            <v>225500</v>
          </cell>
          <cell r="D91" t="str">
            <v>Payroll Deductions</v>
          </cell>
          <cell r="F91">
            <v>-12909.34</v>
          </cell>
          <cell r="H91">
            <v>200</v>
          </cell>
          <cell r="J91">
            <v>-1783.06</v>
          </cell>
        </row>
        <row r="92">
          <cell r="B92" t="str">
            <v>225507</v>
          </cell>
          <cell r="D92" t="str">
            <v>One Pledge Club Atlanta</v>
          </cell>
          <cell r="F92">
            <v>-620.96</v>
          </cell>
          <cell r="H92">
            <v>-921.12</v>
          </cell>
          <cell r="J92">
            <v>-140.16</v>
          </cell>
        </row>
        <row r="93">
          <cell r="B93" t="str">
            <v>225508</v>
          </cell>
          <cell r="D93" t="str">
            <v>Flame Club Payable</v>
          </cell>
          <cell r="F93">
            <v>0</v>
          </cell>
          <cell r="H93">
            <v>-18</v>
          </cell>
          <cell r="J93">
            <v>-18</v>
          </cell>
        </row>
        <row r="94">
          <cell r="B94" t="str">
            <v>225512</v>
          </cell>
          <cell r="D94" t="str">
            <v>Employee Stock Purchase Plan</v>
          </cell>
          <cell r="F94">
            <v>-16350</v>
          </cell>
          <cell r="H94">
            <v>-6800</v>
          </cell>
          <cell r="J94">
            <v>0</v>
          </cell>
        </row>
        <row r="95">
          <cell r="B95" t="str">
            <v>225521</v>
          </cell>
          <cell r="D95" t="str">
            <v>P.A.C Payable</v>
          </cell>
          <cell r="F95">
            <v>0</v>
          </cell>
          <cell r="H95">
            <v>-340.69</v>
          </cell>
          <cell r="J95">
            <v>-423.39</v>
          </cell>
        </row>
        <row r="96">
          <cell r="B96" t="str">
            <v>225526</v>
          </cell>
          <cell r="D96" t="str">
            <v>Employee Court Orders</v>
          </cell>
          <cell r="F96">
            <v>0</v>
          </cell>
          <cell r="H96">
            <v>-546.98</v>
          </cell>
          <cell r="J96">
            <v>-104.53</v>
          </cell>
        </row>
        <row r="97">
          <cell r="B97" t="str">
            <v>225536</v>
          </cell>
          <cell r="D97" t="str">
            <v>Flx Ben Health Reim Payable</v>
          </cell>
          <cell r="F97">
            <v>-1098.2</v>
          </cell>
          <cell r="H97">
            <v>-1098.2</v>
          </cell>
          <cell r="J97">
            <v>-4173.1400000000003</v>
          </cell>
        </row>
        <row r="98">
          <cell r="B98" t="str">
            <v>225537</v>
          </cell>
          <cell r="D98" t="str">
            <v>Flx Ben Dep Daycare Payable</v>
          </cell>
          <cell r="F98">
            <v>-80.75</v>
          </cell>
          <cell r="H98">
            <v>-80.75</v>
          </cell>
          <cell r="J98">
            <v>-1195.75</v>
          </cell>
        </row>
        <row r="99">
          <cell r="B99" t="str">
            <v>225546</v>
          </cell>
          <cell r="D99" t="str">
            <v>Health Care Reim Payable 2000</v>
          </cell>
          <cell r="F99">
            <v>-5218.1000000000004</v>
          </cell>
          <cell r="H99">
            <v>-4226.92</v>
          </cell>
          <cell r="J99">
            <v>0</v>
          </cell>
        </row>
        <row r="100">
          <cell r="B100" t="str">
            <v>225547</v>
          </cell>
          <cell r="D100" t="str">
            <v>Dep Care Reim Payable</v>
          </cell>
          <cell r="F100">
            <v>-1188.69</v>
          </cell>
          <cell r="H100">
            <v>-1119.8699999999999</v>
          </cell>
          <cell r="J100">
            <v>0</v>
          </cell>
        </row>
        <row r="101">
          <cell r="D101" t="str">
            <v>Accounts Payable</v>
          </cell>
          <cell r="F101">
            <v>-158210259.67999998</v>
          </cell>
          <cell r="H101">
            <v>-203217342.72999996</v>
          </cell>
          <cell r="J101">
            <v>-101508943.55</v>
          </cell>
        </row>
        <row r="102">
          <cell r="B102" t="str">
            <v>221150</v>
          </cell>
          <cell r="D102" t="str">
            <v>Notes Payable Current</v>
          </cell>
          <cell r="F102">
            <v>-4189525.98</v>
          </cell>
          <cell r="H102">
            <v>-2771408.72</v>
          </cell>
          <cell r="J102">
            <v>0</v>
          </cell>
        </row>
        <row r="103">
          <cell r="D103" t="str">
            <v>Short-Term Debt</v>
          </cell>
          <cell r="F103">
            <v>-4189525.98</v>
          </cell>
          <cell r="H103">
            <v>-2771408.72</v>
          </cell>
          <cell r="J103">
            <v>0</v>
          </cell>
        </row>
        <row r="104">
          <cell r="D104" t="str">
            <v>Intercompany Payables</v>
          </cell>
          <cell r="F104">
            <v>0</v>
          </cell>
          <cell r="H104">
            <v>0</v>
          </cell>
          <cell r="J104">
            <v>0</v>
          </cell>
        </row>
        <row r="105">
          <cell r="B105" t="str">
            <v>235200</v>
          </cell>
          <cell r="D105" t="str">
            <v>Customer Deposits-Manual</v>
          </cell>
          <cell r="F105">
            <v>-2032890.58</v>
          </cell>
          <cell r="H105">
            <v>-14311285.609999999</v>
          </cell>
          <cell r="J105">
            <v>-1621211.68</v>
          </cell>
        </row>
        <row r="106">
          <cell r="D106" t="str">
            <v>Customer Deposits</v>
          </cell>
          <cell r="F106">
            <v>-2032890.58</v>
          </cell>
          <cell r="H106">
            <v>-14311285.609999999</v>
          </cell>
          <cell r="J106">
            <v>-1621211.68</v>
          </cell>
        </row>
        <row r="107">
          <cell r="D107" t="str">
            <v>Interest</v>
          </cell>
          <cell r="F107">
            <v>0</v>
          </cell>
          <cell r="H107">
            <v>0</v>
          </cell>
          <cell r="J107">
            <v>0</v>
          </cell>
        </row>
        <row r="108">
          <cell r="B108" t="str">
            <v>225200</v>
          </cell>
          <cell r="D108" t="str">
            <v>Payroll Payable</v>
          </cell>
          <cell r="F108">
            <v>-1058682.55</v>
          </cell>
          <cell r="H108">
            <v>-272140.7</v>
          </cell>
          <cell r="J108">
            <v>-655902.66</v>
          </cell>
        </row>
        <row r="109">
          <cell r="B109" t="str">
            <v>225210</v>
          </cell>
          <cell r="D109" t="str">
            <v>Accrued Severance Pay</v>
          </cell>
          <cell r="F109">
            <v>-66038.44</v>
          </cell>
          <cell r="H109">
            <v>-90000</v>
          </cell>
          <cell r="J109">
            <v>0</v>
          </cell>
        </row>
        <row r="110">
          <cell r="B110" t="str">
            <v>225211</v>
          </cell>
          <cell r="D110" t="str">
            <v>Variable Compensation Payable</v>
          </cell>
          <cell r="F110">
            <v>-11135</v>
          </cell>
          <cell r="H110">
            <v>-11135</v>
          </cell>
          <cell r="J110">
            <v>-11135</v>
          </cell>
        </row>
        <row r="111">
          <cell r="B111" t="str">
            <v>237100</v>
          </cell>
          <cell r="D111" t="str">
            <v>Accrued Relocation Liability</v>
          </cell>
          <cell r="F111">
            <v>-113541.56</v>
          </cell>
          <cell r="H111">
            <v>-113541.56</v>
          </cell>
          <cell r="J111">
            <v>0</v>
          </cell>
        </row>
        <row r="112">
          <cell r="B112" t="str">
            <v>238100</v>
          </cell>
          <cell r="D112" t="str">
            <v>Taxes Accrued-Federal Income</v>
          </cell>
          <cell r="F112">
            <v>-4004732.65</v>
          </cell>
          <cell r="H112">
            <v>-3522158.08</v>
          </cell>
          <cell r="J112">
            <v>-853628.5</v>
          </cell>
        </row>
        <row r="113">
          <cell r="B113" t="str">
            <v>238101</v>
          </cell>
          <cell r="D113" t="str">
            <v>Taxes Accrued Other-FUI</v>
          </cell>
          <cell r="F113">
            <v>-435.04</v>
          </cell>
          <cell r="H113">
            <v>-292.45999999999998</v>
          </cell>
          <cell r="J113">
            <v>-3449.79</v>
          </cell>
        </row>
        <row r="114">
          <cell r="B114" t="str">
            <v>238102</v>
          </cell>
          <cell r="D114" t="str">
            <v>Taxes Accrued Other-FICA</v>
          </cell>
          <cell r="F114">
            <v>0</v>
          </cell>
          <cell r="H114">
            <v>-8642.57</v>
          </cell>
          <cell r="J114">
            <v>-12163.95</v>
          </cell>
        </row>
        <row r="115">
          <cell r="B115" t="str">
            <v>238103</v>
          </cell>
          <cell r="D115" t="str">
            <v>Tax Accr Othr-Real&amp;Pers. Prop.</v>
          </cell>
          <cell r="F115">
            <v>1250.1400000000001</v>
          </cell>
          <cell r="H115">
            <v>571.97</v>
          </cell>
          <cell r="J115">
            <v>571.97</v>
          </cell>
        </row>
        <row r="116">
          <cell r="B116" t="str">
            <v>238105</v>
          </cell>
          <cell r="D116" t="str">
            <v>Tax Accr Othr-SUI</v>
          </cell>
          <cell r="F116">
            <v>-1948.03</v>
          </cell>
          <cell r="H116">
            <v>-1377.33</v>
          </cell>
          <cell r="J116">
            <v>-7659.8</v>
          </cell>
        </row>
        <row r="117">
          <cell r="B117" t="str">
            <v>238200</v>
          </cell>
          <cell r="D117" t="str">
            <v>Taxes Accrued-State Income</v>
          </cell>
          <cell r="F117">
            <v>-838268.19</v>
          </cell>
          <cell r="H117">
            <v>-846299.5</v>
          </cell>
          <cell r="J117">
            <v>-388831.94</v>
          </cell>
        </row>
        <row r="118">
          <cell r="D118" t="str">
            <v>Other Accrued Liabilities</v>
          </cell>
          <cell r="F118">
            <v>-6093531.3200000012</v>
          </cell>
          <cell r="H118">
            <v>-4865015.2300000004</v>
          </cell>
          <cell r="J118">
            <v>-1932199.67</v>
          </cell>
        </row>
        <row r="119">
          <cell r="D119" t="str">
            <v>Redemption Requir - Preferred Stock</v>
          </cell>
          <cell r="F119">
            <v>0</v>
          </cell>
          <cell r="H119">
            <v>0</v>
          </cell>
          <cell r="J119">
            <v>0</v>
          </cell>
        </row>
        <row r="120">
          <cell r="D120" t="str">
            <v>Deferred Purchase Gas Adj Credit</v>
          </cell>
          <cell r="F120">
            <v>0</v>
          </cell>
          <cell r="H120">
            <v>0</v>
          </cell>
          <cell r="J120">
            <v>0</v>
          </cell>
        </row>
        <row r="121">
          <cell r="D121" t="str">
            <v>Current Portion of Long Term Debt</v>
          </cell>
          <cell r="F121">
            <v>0</v>
          </cell>
          <cell r="H121">
            <v>0</v>
          </cell>
          <cell r="J121">
            <v>0</v>
          </cell>
        </row>
        <row r="122">
          <cell r="D122" t="str">
            <v>Accrued Eviron Response-Current</v>
          </cell>
          <cell r="F122">
            <v>0</v>
          </cell>
          <cell r="H122">
            <v>0</v>
          </cell>
          <cell r="J122">
            <v>0</v>
          </cell>
        </row>
        <row r="123">
          <cell r="D123" t="str">
            <v>Accrued Pipeline Replacement-Current</v>
          </cell>
          <cell r="F123">
            <v>0</v>
          </cell>
          <cell r="H123">
            <v>0</v>
          </cell>
          <cell r="J123">
            <v>0</v>
          </cell>
        </row>
        <row r="124">
          <cell r="B124" t="str">
            <v>252997</v>
          </cell>
          <cell r="D124" t="str">
            <v>Deferred Revs-SeasonalRateDsgn</v>
          </cell>
          <cell r="F124">
            <v>-146400</v>
          </cell>
          <cell r="H124">
            <v>-13020</v>
          </cell>
          <cell r="J124">
            <v>0</v>
          </cell>
        </row>
        <row r="125">
          <cell r="D125" t="str">
            <v>Deferred Seasonal Rates</v>
          </cell>
          <cell r="F125">
            <v>-146400</v>
          </cell>
          <cell r="H125">
            <v>-13020</v>
          </cell>
          <cell r="J125">
            <v>0</v>
          </cell>
        </row>
        <row r="126">
          <cell r="B126" t="str">
            <v>251104</v>
          </cell>
          <cell r="D126" t="str">
            <v>Unrealiz Loss on FinInstrument</v>
          </cell>
          <cell r="F126">
            <v>-20993105.690000001</v>
          </cell>
          <cell r="H126">
            <v>-10826002.23</v>
          </cell>
          <cell r="J126">
            <v>-209976</v>
          </cell>
        </row>
        <row r="127">
          <cell r="D127" t="str">
            <v>Energy Marketing and Risk Mgmt Liab</v>
          </cell>
          <cell r="F127">
            <v>-20993105.690000001</v>
          </cell>
          <cell r="H127">
            <v>-10826002.23</v>
          </cell>
          <cell r="J127">
            <v>-209976</v>
          </cell>
        </row>
        <row r="128">
          <cell r="B128" t="str">
            <v>244000</v>
          </cell>
          <cell r="D128" t="str">
            <v>Special Option Tax</v>
          </cell>
          <cell r="F128">
            <v>-9.59</v>
          </cell>
          <cell r="H128">
            <v>0</v>
          </cell>
          <cell r="J128">
            <v>0</v>
          </cell>
        </row>
        <row r="129">
          <cell r="B129" t="str">
            <v>245500</v>
          </cell>
          <cell r="D129" t="str">
            <v>FICA Taxes Payable - EE</v>
          </cell>
          <cell r="F129">
            <v>0</v>
          </cell>
          <cell r="H129">
            <v>-8642.57</v>
          </cell>
          <cell r="J129">
            <v>-12163.95</v>
          </cell>
        </row>
        <row r="130">
          <cell r="B130" t="str">
            <v>245501</v>
          </cell>
          <cell r="D130" t="str">
            <v>Fed. Withholding Taxes -  EE</v>
          </cell>
          <cell r="F130">
            <v>-0.06</v>
          </cell>
          <cell r="H130">
            <v>-14941.16</v>
          </cell>
          <cell r="J130">
            <v>-28155.919999999998</v>
          </cell>
        </row>
        <row r="131">
          <cell r="B131" t="str">
            <v>245502</v>
          </cell>
          <cell r="D131" t="str">
            <v>State Withholding Tax - EE</v>
          </cell>
          <cell r="F131">
            <v>-3618.68</v>
          </cell>
          <cell r="H131">
            <v>-3729.89</v>
          </cell>
          <cell r="J131">
            <v>-4867.0600000000004</v>
          </cell>
        </row>
        <row r="132">
          <cell r="B132" t="str">
            <v>245503</v>
          </cell>
          <cell r="D132" t="str">
            <v>State Sales &amp; Use Tax Payble</v>
          </cell>
          <cell r="F132">
            <v>-38.340000000000003</v>
          </cell>
          <cell r="H132">
            <v>0</v>
          </cell>
          <cell r="J132">
            <v>-354</v>
          </cell>
        </row>
        <row r="133">
          <cell r="B133" t="str">
            <v>245504</v>
          </cell>
          <cell r="D133" t="str">
            <v>Marta Tax Payable</v>
          </cell>
          <cell r="F133">
            <v>-9.59</v>
          </cell>
          <cell r="H133">
            <v>0</v>
          </cell>
          <cell r="J133">
            <v>-88.5</v>
          </cell>
        </row>
        <row r="134">
          <cell r="B134" t="str">
            <v>245516</v>
          </cell>
          <cell r="D134" t="str">
            <v>Educational Tax Payable</v>
          </cell>
          <cell r="F134">
            <v>-9.58</v>
          </cell>
          <cell r="H134">
            <v>0</v>
          </cell>
          <cell r="J134">
            <v>-88.5</v>
          </cell>
        </row>
        <row r="135">
          <cell r="B135" t="str">
            <v>245517</v>
          </cell>
          <cell r="D135" t="str">
            <v>Homestead Tax Payable</v>
          </cell>
          <cell r="F135">
            <v>0</v>
          </cell>
          <cell r="H135">
            <v>0</v>
          </cell>
          <cell r="J135">
            <v>-88.5</v>
          </cell>
        </row>
        <row r="136">
          <cell r="B136" t="str">
            <v>251106</v>
          </cell>
          <cell r="D136" t="str">
            <v>Deferred Inter-Company Profit</v>
          </cell>
          <cell r="F136">
            <v>0</v>
          </cell>
          <cell r="H136">
            <v>-313696.83</v>
          </cell>
          <cell r="J136">
            <v>-327010.3</v>
          </cell>
        </row>
        <row r="137">
          <cell r="B137" t="str">
            <v>251109</v>
          </cell>
          <cell r="D137" t="str">
            <v>Miscellaneous Accrued Lia</v>
          </cell>
          <cell r="F137">
            <v>-4046240.07</v>
          </cell>
          <cell r="H137">
            <v>-1169240.07</v>
          </cell>
          <cell r="J137">
            <v>-1782240.07</v>
          </cell>
        </row>
        <row r="138">
          <cell r="B138" t="str">
            <v>251120</v>
          </cell>
          <cell r="D138" t="str">
            <v>LNG - Ratepayers</v>
          </cell>
          <cell r="F138">
            <v>59548.07</v>
          </cell>
          <cell r="H138">
            <v>59548.07</v>
          </cell>
          <cell r="J138">
            <v>59548.07</v>
          </cell>
        </row>
        <row r="139">
          <cell r="D139" t="str">
            <v>Other Current Liabilities</v>
          </cell>
          <cell r="F139">
            <v>-3990377.84</v>
          </cell>
          <cell r="H139">
            <v>-1450702.45</v>
          </cell>
          <cell r="J139">
            <v>-2095508.73</v>
          </cell>
        </row>
        <row r="140">
          <cell r="D140" t="str">
            <v xml:space="preserve">  Total Current Liabilities</v>
          </cell>
          <cell r="F140">
            <v>-195656091.08999997</v>
          </cell>
          <cell r="H140">
            <v>-237454776.96999991</v>
          </cell>
          <cell r="J140">
            <v>-107367839.63000001</v>
          </cell>
        </row>
        <row r="141">
          <cell r="B141" t="str">
            <v>279200</v>
          </cell>
          <cell r="D141" t="str">
            <v>Other Timing Difference-Fed</v>
          </cell>
          <cell r="F141">
            <v>273579.18</v>
          </cell>
          <cell r="H141">
            <v>662647.18000000005</v>
          </cell>
          <cell r="J141">
            <v>-1063547.82</v>
          </cell>
        </row>
        <row r="142">
          <cell r="B142" t="str">
            <v>279250</v>
          </cell>
          <cell r="D142" t="str">
            <v>Other Timing Differences-State</v>
          </cell>
          <cell r="F142">
            <v>46900.39</v>
          </cell>
          <cell r="H142">
            <v>113597.39</v>
          </cell>
          <cell r="J142">
            <v>-182325.61</v>
          </cell>
        </row>
        <row r="143">
          <cell r="D143" t="str">
            <v>Accumulated Deferred Income Tax</v>
          </cell>
          <cell r="F143">
            <v>320479.57</v>
          </cell>
          <cell r="H143">
            <v>776244.57</v>
          </cell>
          <cell r="J143">
            <v>-1245873.43</v>
          </cell>
        </row>
        <row r="144">
          <cell r="C144" t="str">
            <v>Long-Term Liabilities</v>
          </cell>
        </row>
        <row r="145">
          <cell r="D145" t="str">
            <v>Accrued Envir Response Costs</v>
          </cell>
          <cell r="F145">
            <v>0</v>
          </cell>
          <cell r="H145">
            <v>0</v>
          </cell>
          <cell r="J145">
            <v>0</v>
          </cell>
        </row>
        <row r="146">
          <cell r="D146" t="str">
            <v>Accrued Pipeline Replacement Costs</v>
          </cell>
          <cell r="F146">
            <v>0</v>
          </cell>
          <cell r="H146">
            <v>0</v>
          </cell>
          <cell r="J146">
            <v>0</v>
          </cell>
        </row>
        <row r="147">
          <cell r="D147" t="str">
            <v>Accrued Pension Costs</v>
          </cell>
          <cell r="F147">
            <v>0</v>
          </cell>
          <cell r="H147">
            <v>0</v>
          </cell>
          <cell r="J147">
            <v>0</v>
          </cell>
        </row>
        <row r="148">
          <cell r="D148" t="str">
            <v>Accrued Other Postretirement Benefits</v>
          </cell>
          <cell r="F148">
            <v>0</v>
          </cell>
          <cell r="H148">
            <v>0</v>
          </cell>
          <cell r="J148">
            <v>0</v>
          </cell>
        </row>
        <row r="149">
          <cell r="D149" t="str">
            <v>Capital Lease Liability</v>
          </cell>
          <cell r="F149">
            <v>0</v>
          </cell>
          <cell r="H149">
            <v>0</v>
          </cell>
          <cell r="J149">
            <v>0</v>
          </cell>
        </row>
        <row r="150">
          <cell r="D150" t="str">
            <v>Other Liabilities</v>
          </cell>
          <cell r="F150">
            <v>0</v>
          </cell>
          <cell r="H150">
            <v>0</v>
          </cell>
          <cell r="J150">
            <v>0</v>
          </cell>
        </row>
        <row r="151">
          <cell r="D151" t="str">
            <v xml:space="preserve">  Total Long-Term Liabilities</v>
          </cell>
          <cell r="F151">
            <v>0</v>
          </cell>
          <cell r="H151">
            <v>0</v>
          </cell>
          <cell r="J151">
            <v>0</v>
          </cell>
        </row>
        <row r="152">
          <cell r="D152" t="str">
            <v>Minority Interest</v>
          </cell>
          <cell r="F152">
            <v>0</v>
          </cell>
          <cell r="H152">
            <v>0</v>
          </cell>
          <cell r="J152">
            <v>0</v>
          </cell>
        </row>
        <row r="153">
          <cell r="C153" t="str">
            <v>Deferred Credits</v>
          </cell>
        </row>
        <row r="154">
          <cell r="D154" t="str">
            <v>Unamortized Investment Tax Credit</v>
          </cell>
          <cell r="F154">
            <v>0</v>
          </cell>
          <cell r="H154">
            <v>0</v>
          </cell>
          <cell r="J154">
            <v>0</v>
          </cell>
        </row>
        <row r="155">
          <cell r="D155" t="str">
            <v>Regulatory Tax Liability</v>
          </cell>
          <cell r="F155">
            <v>0</v>
          </cell>
          <cell r="H155">
            <v>0</v>
          </cell>
          <cell r="J155">
            <v>0</v>
          </cell>
        </row>
        <row r="156">
          <cell r="D156" t="str">
            <v>Other Deferred Credits</v>
          </cell>
          <cell r="F156">
            <v>0</v>
          </cell>
          <cell r="H156">
            <v>0</v>
          </cell>
          <cell r="J156">
            <v>0</v>
          </cell>
        </row>
        <row r="157">
          <cell r="D157" t="str">
            <v xml:space="preserve">  Total Deferred Credits</v>
          </cell>
          <cell r="F157">
            <v>0</v>
          </cell>
          <cell r="H157">
            <v>0</v>
          </cell>
          <cell r="J157">
            <v>0</v>
          </cell>
        </row>
        <row r="158">
          <cell r="D158" t="str">
            <v>Equity from Parent</v>
          </cell>
          <cell r="F158">
            <v>0</v>
          </cell>
          <cell r="H158">
            <v>0</v>
          </cell>
          <cell r="J158">
            <v>0</v>
          </cell>
        </row>
        <row r="159">
          <cell r="C159" t="str">
            <v>Capitalization</v>
          </cell>
        </row>
        <row r="160">
          <cell r="D160" t="str">
            <v>Long-Term Debt</v>
          </cell>
          <cell r="F160">
            <v>0</v>
          </cell>
          <cell r="H160">
            <v>0</v>
          </cell>
          <cell r="J160">
            <v>0</v>
          </cell>
        </row>
        <row r="161">
          <cell r="D161" t="str">
            <v>Preferred Stock</v>
          </cell>
          <cell r="F161">
            <v>0</v>
          </cell>
          <cell r="H161">
            <v>0</v>
          </cell>
          <cell r="J161">
            <v>0</v>
          </cell>
        </row>
        <row r="162">
          <cell r="B162" t="str">
            <v>203102</v>
          </cell>
          <cell r="D162" t="str">
            <v>Additional Paid-In-Capital</v>
          </cell>
          <cell r="F162">
            <v>-2388844.8199999998</v>
          </cell>
          <cell r="H162">
            <v>-2388844.8199999998</v>
          </cell>
          <cell r="J162">
            <v>-2388844.8199999998</v>
          </cell>
        </row>
        <row r="163">
          <cell r="B163" t="str">
            <v>207100</v>
          </cell>
          <cell r="D163" t="str">
            <v>Unappropriated Ret Earnings</v>
          </cell>
          <cell r="F163">
            <v>-791709.75</v>
          </cell>
          <cell r="H163">
            <v>-791709.75</v>
          </cell>
          <cell r="J163">
            <v>0</v>
          </cell>
        </row>
        <row r="164">
          <cell r="B164" t="str">
            <v>207200</v>
          </cell>
          <cell r="D164" t="str">
            <v>Balance Transferred from Incom</v>
          </cell>
          <cell r="F164">
            <v>-3310066.56</v>
          </cell>
          <cell r="H164">
            <v>-1614798.41</v>
          </cell>
          <cell r="J164">
            <v>-240374.99</v>
          </cell>
        </row>
        <row r="165">
          <cell r="B165" t="str">
            <v>207601</v>
          </cell>
          <cell r="D165" t="str">
            <v>Dividends Declared Parent/Sub</v>
          </cell>
          <cell r="F165">
            <v>673833.03</v>
          </cell>
          <cell r="H165">
            <v>891038.85</v>
          </cell>
          <cell r="J165">
            <v>738145.55</v>
          </cell>
        </row>
        <row r="166">
          <cell r="D166" t="str">
            <v>Common Stockholders Equity</v>
          </cell>
          <cell r="F166">
            <v>-5816788.0999999996</v>
          </cell>
          <cell r="H166">
            <v>-3904314.13</v>
          </cell>
          <cell r="J166">
            <v>-1891074.26</v>
          </cell>
        </row>
        <row r="167">
          <cell r="D167" t="str">
            <v xml:space="preserve">  Total Capitalization</v>
          </cell>
          <cell r="F167">
            <v>-5816788.0999999996</v>
          </cell>
          <cell r="H167">
            <v>-3904314.13</v>
          </cell>
          <cell r="J167">
            <v>-1891074.26</v>
          </cell>
        </row>
        <row r="168">
          <cell r="D168" t="str">
            <v xml:space="preserve">  Total Liabilities and Capitalization</v>
          </cell>
          <cell r="F168">
            <v>-201152399.61999997</v>
          </cell>
          <cell r="H168">
            <v>-240582846.52999991</v>
          </cell>
          <cell r="J168">
            <v>-110504787.32000002</v>
          </cell>
        </row>
      </sheetData>
      <sheetData sheetId="21" refreshError="1"/>
      <sheetData sheetId="2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-3777819.89</v>
          </cell>
          <cell r="H14">
            <v>-4813807.5999999996</v>
          </cell>
          <cell r="J14">
            <v>-2723915.07</v>
          </cell>
        </row>
        <row r="15">
          <cell r="B15" t="str">
            <v>135451</v>
          </cell>
          <cell r="D15" t="str">
            <v>Interco Funding - Restricted</v>
          </cell>
          <cell r="F15">
            <v>-243683</v>
          </cell>
          <cell r="H15">
            <v>1285809.1000000001</v>
          </cell>
          <cell r="J15">
            <v>-460905.93</v>
          </cell>
        </row>
        <row r="16">
          <cell r="B16" t="str">
            <v>136073</v>
          </cell>
          <cell r="D16" t="str">
            <v>Intercompany Chargebacks</v>
          </cell>
          <cell r="F16">
            <v>0</v>
          </cell>
          <cell r="H16">
            <v>0</v>
          </cell>
          <cell r="J16">
            <v>-4290.33</v>
          </cell>
        </row>
        <row r="17">
          <cell r="B17" t="str">
            <v>136990</v>
          </cell>
          <cell r="D17" t="str">
            <v>Intercompany Transfers - Debit</v>
          </cell>
          <cell r="F17">
            <v>0</v>
          </cell>
          <cell r="H17">
            <v>3527998.5</v>
          </cell>
          <cell r="J17">
            <v>3189111.33</v>
          </cell>
        </row>
        <row r="18">
          <cell r="D18" t="str">
            <v>Intercompany Receivables</v>
          </cell>
          <cell r="F18">
            <v>-4021502.89</v>
          </cell>
          <cell r="H18">
            <v>4.6566128730773926E-10</v>
          </cell>
          <cell r="J18">
            <v>-4.6566128730773926E-10</v>
          </cell>
        </row>
        <row r="19">
          <cell r="D19" t="str">
            <v>A/R Unbilled Revenue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Inventories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Deferred Purchased Gas Adj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Envir Resp Costs-Current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Unrecovered Pipeline Costs-Current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Unrecovered Seasonal Rates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Energy Marketing and Risk Mgmt Asset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Other Current Assets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 xml:space="preserve">  Total Current Assets</v>
          </cell>
          <cell r="F27">
            <v>-4021502.89</v>
          </cell>
          <cell r="H27">
            <v>4.6566128730773926E-10</v>
          </cell>
          <cell r="J27">
            <v>-4.6566128730773926E-10</v>
          </cell>
        </row>
        <row r="28">
          <cell r="B28" t="str">
            <v>111630</v>
          </cell>
          <cell r="D28" t="str">
            <v>Inv in Sequent Energy Mngmt</v>
          </cell>
          <cell r="F28">
            <v>29288</v>
          </cell>
          <cell r="H28">
            <v>29288</v>
          </cell>
          <cell r="J28">
            <v>29288</v>
          </cell>
        </row>
        <row r="29">
          <cell r="B29" t="str">
            <v>111635</v>
          </cell>
          <cell r="D29" t="str">
            <v>Inv in Sequent Holdings, LLC</v>
          </cell>
          <cell r="F29">
            <v>2899556.82</v>
          </cell>
          <cell r="H29">
            <v>2899556.82</v>
          </cell>
          <cell r="J29">
            <v>2899556.82</v>
          </cell>
        </row>
        <row r="30">
          <cell r="D30" t="str">
            <v>Investment &amp; Equity in Assoc</v>
          </cell>
          <cell r="F30">
            <v>2928844.82</v>
          </cell>
          <cell r="H30">
            <v>2928844.82</v>
          </cell>
          <cell r="J30">
            <v>2928844.82</v>
          </cell>
        </row>
        <row r="31">
          <cell r="C31" t="str">
            <v>Property, Plant &amp; Equipment</v>
          </cell>
        </row>
        <row r="32">
          <cell r="D32" t="str">
            <v>Regulated Assets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Regulated Capital Projects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Contribution in Aid of Const</v>
          </cell>
          <cell r="F34">
            <v>0</v>
          </cell>
          <cell r="H34">
            <v>0</v>
          </cell>
          <cell r="J34">
            <v>0</v>
          </cell>
        </row>
        <row r="35">
          <cell r="D35" t="str">
            <v>Accumulated Depr - Regulated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 xml:space="preserve">  Total Regulated Assets-Net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Nonregulated Assets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>Nonregulated Capital Projects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113200</v>
          </cell>
          <cell r="D39" t="str">
            <v>Accum Depr Nonutility Property</v>
          </cell>
          <cell r="F39">
            <v>0</v>
          </cell>
          <cell r="H39">
            <v>-0.01</v>
          </cell>
          <cell r="J39">
            <v>0</v>
          </cell>
        </row>
        <row r="40">
          <cell r="D40" t="str">
            <v>Accumulated Depr - Nonregulated</v>
          </cell>
          <cell r="F40">
            <v>0</v>
          </cell>
          <cell r="H40">
            <v>-0.01</v>
          </cell>
          <cell r="J40">
            <v>0</v>
          </cell>
        </row>
        <row r="41">
          <cell r="D41" t="str">
            <v xml:space="preserve">  Total Nonregulated Assets-Net</v>
          </cell>
          <cell r="F41">
            <v>0</v>
          </cell>
          <cell r="H41">
            <v>-0.01</v>
          </cell>
          <cell r="J41">
            <v>0</v>
          </cell>
        </row>
        <row r="42">
          <cell r="D42" t="str">
            <v xml:space="preserve">  Total Property Plant &amp; Equipment</v>
          </cell>
          <cell r="F42">
            <v>0</v>
          </cell>
          <cell r="H42">
            <v>-0.01</v>
          </cell>
          <cell r="J42">
            <v>0</v>
          </cell>
        </row>
        <row r="43">
          <cell r="C43" t="str">
            <v>Deferred Debits and Other Assets</v>
          </cell>
        </row>
        <row r="44">
          <cell r="D44" t="str">
            <v>Unrecovered Envir Response Costs</v>
          </cell>
          <cell r="F44">
            <v>0</v>
          </cell>
          <cell r="H44">
            <v>0</v>
          </cell>
          <cell r="J44">
            <v>0</v>
          </cell>
        </row>
        <row r="45">
          <cell r="D45" t="str">
            <v>Unrecovered Pipeline Replacemnt Costs</v>
          </cell>
          <cell r="F45">
            <v>0</v>
          </cell>
          <cell r="H45">
            <v>0</v>
          </cell>
          <cell r="J45">
            <v>0</v>
          </cell>
        </row>
        <row r="46">
          <cell r="D46" t="str">
            <v>Goodwill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Investment in Joint Ventures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Integrated Resource Plan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Unrecovered Postretirement Benefits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Intercompany Notes Receivables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Prepaid Pension Cost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Unamortized Cost to Repurchase LTD</v>
          </cell>
          <cell r="F52">
            <v>0</v>
          </cell>
          <cell r="H52">
            <v>0</v>
          </cell>
          <cell r="J52">
            <v>0</v>
          </cell>
        </row>
        <row r="53">
          <cell r="B53" t="str">
            <v>162189</v>
          </cell>
          <cell r="D53" t="str">
            <v>Counterparty Netting</v>
          </cell>
          <cell r="F53">
            <v>-0.02</v>
          </cell>
          <cell r="H53">
            <v>-0.02</v>
          </cell>
          <cell r="J53">
            <v>-0.02</v>
          </cell>
        </row>
        <row r="54">
          <cell r="D54" t="str">
            <v>Other Assets</v>
          </cell>
          <cell r="F54">
            <v>-0.02</v>
          </cell>
          <cell r="H54">
            <v>-0.02</v>
          </cell>
          <cell r="J54">
            <v>-0.02</v>
          </cell>
        </row>
        <row r="55">
          <cell r="D55" t="str">
            <v xml:space="preserve">  Total Deferred Debits and Other Assets</v>
          </cell>
          <cell r="F55">
            <v>-0.02</v>
          </cell>
          <cell r="H55">
            <v>-0.02</v>
          </cell>
          <cell r="J55">
            <v>-0.02</v>
          </cell>
        </row>
        <row r="56">
          <cell r="D56" t="str">
            <v xml:space="preserve">  Total Assets</v>
          </cell>
          <cell r="F56">
            <v>-1092658.0900000003</v>
          </cell>
          <cell r="H56">
            <v>2928844.7900000005</v>
          </cell>
          <cell r="J56">
            <v>2928844.7999999993</v>
          </cell>
        </row>
        <row r="58">
          <cell r="C58" t="str">
            <v>Liabilities and Capitalization</v>
          </cell>
        </row>
        <row r="59">
          <cell r="C59" t="str">
            <v>Current Liabilities</v>
          </cell>
        </row>
        <row r="60">
          <cell r="B60" t="str">
            <v>225120</v>
          </cell>
          <cell r="D60" t="str">
            <v>Accounts Payable - Accrued</v>
          </cell>
          <cell r="F60">
            <v>-176700</v>
          </cell>
          <cell r="H60">
            <v>-176700</v>
          </cell>
          <cell r="J60">
            <v>0</v>
          </cell>
        </row>
        <row r="61">
          <cell r="D61" t="str">
            <v>Accounts Payable</v>
          </cell>
          <cell r="F61">
            <v>-176700</v>
          </cell>
          <cell r="H61">
            <v>-176700</v>
          </cell>
          <cell r="J61">
            <v>0</v>
          </cell>
        </row>
        <row r="62">
          <cell r="D62" t="str">
            <v>Short-Term Debt</v>
          </cell>
          <cell r="F62">
            <v>0</v>
          </cell>
          <cell r="H62">
            <v>0</v>
          </cell>
          <cell r="J62">
            <v>0</v>
          </cell>
        </row>
        <row r="63">
          <cell r="B63" t="str">
            <v>230990</v>
          </cell>
          <cell r="D63" t="str">
            <v>Intercompany Trsfers - Credit</v>
          </cell>
          <cell r="F63">
            <v>0</v>
          </cell>
          <cell r="H63">
            <v>-3527998.5</v>
          </cell>
          <cell r="J63">
            <v>-3189111.33</v>
          </cell>
        </row>
        <row r="64">
          <cell r="D64" t="str">
            <v>Intercompany Payables</v>
          </cell>
          <cell r="F64">
            <v>0</v>
          </cell>
          <cell r="H64">
            <v>-3527998.5</v>
          </cell>
          <cell r="J64">
            <v>-3189111.33</v>
          </cell>
        </row>
        <row r="65">
          <cell r="D65" t="str">
            <v>Customer Deposits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Interest</v>
          </cell>
          <cell r="F66">
            <v>0</v>
          </cell>
          <cell r="H66">
            <v>0</v>
          </cell>
          <cell r="J66">
            <v>0</v>
          </cell>
        </row>
        <row r="67">
          <cell r="B67" t="str">
            <v>238100</v>
          </cell>
          <cell r="D67" t="str">
            <v>Taxes Accrued-Federal Income</v>
          </cell>
          <cell r="F67">
            <v>110352.76</v>
          </cell>
          <cell r="H67">
            <v>-222655.82</v>
          </cell>
          <cell r="J67">
            <v>-922065</v>
          </cell>
        </row>
        <row r="68">
          <cell r="B68" t="str">
            <v>238103</v>
          </cell>
          <cell r="D68" t="str">
            <v>Tax Accr Othr-Real&amp;Pers. Prop.</v>
          </cell>
          <cell r="F68">
            <v>-1824.66</v>
          </cell>
          <cell r="H68">
            <v>-1216.44</v>
          </cell>
          <cell r="J68">
            <v>0</v>
          </cell>
        </row>
        <row r="69">
          <cell r="B69" t="str">
            <v>238200</v>
          </cell>
          <cell r="D69" t="str">
            <v>Taxes Accrued-State Income</v>
          </cell>
          <cell r="F69">
            <v>121251.64</v>
          </cell>
          <cell r="H69">
            <v>-38170.92</v>
          </cell>
          <cell r="J69">
            <v>-158072</v>
          </cell>
        </row>
        <row r="70">
          <cell r="D70" t="str">
            <v>Other Accrued Liabilities</v>
          </cell>
          <cell r="F70">
            <v>229779.74</v>
          </cell>
          <cell r="H70">
            <v>-262043.18</v>
          </cell>
          <cell r="J70">
            <v>-1080137</v>
          </cell>
        </row>
        <row r="71">
          <cell r="D71" t="str">
            <v>Redemption Requir - Preferred Stock</v>
          </cell>
          <cell r="F71">
            <v>0</v>
          </cell>
          <cell r="H71">
            <v>0</v>
          </cell>
          <cell r="J71">
            <v>0</v>
          </cell>
        </row>
        <row r="72">
          <cell r="D72" t="str">
            <v>Deferred Purchase Gas Adj Credit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Current Portion of Long Term Debt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Accrued Eviron Response-Current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Accrued Pipeline Replacement-Current</v>
          </cell>
          <cell r="F75">
            <v>0</v>
          </cell>
          <cell r="H75">
            <v>0</v>
          </cell>
          <cell r="J75">
            <v>0</v>
          </cell>
        </row>
        <row r="76">
          <cell r="D76" t="str">
            <v>Deferred Seasonal Rates</v>
          </cell>
          <cell r="F76">
            <v>0</v>
          </cell>
          <cell r="H76">
            <v>0</v>
          </cell>
          <cell r="J76">
            <v>0</v>
          </cell>
        </row>
        <row r="77">
          <cell r="D77" t="str">
            <v>Energy Marketing and Risk Mgmt Liab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Other Current Liabilities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 xml:space="preserve">  Total Current Liabilities</v>
          </cell>
          <cell r="F79">
            <v>53079.739999999991</v>
          </cell>
          <cell r="H79">
            <v>-3966741.68</v>
          </cell>
          <cell r="J79">
            <v>-4269248.33</v>
          </cell>
        </row>
        <row r="80">
          <cell r="B80" t="str">
            <v>279200</v>
          </cell>
          <cell r="D80" t="str">
            <v>Other Timing Difference-Fed</v>
          </cell>
          <cell r="F80">
            <v>0</v>
          </cell>
          <cell r="H80">
            <v>-61612</v>
          </cell>
          <cell r="J80">
            <v>938071</v>
          </cell>
        </row>
        <row r="81">
          <cell r="B81" t="str">
            <v>279250</v>
          </cell>
          <cell r="D81" t="str">
            <v>Other Timing Differences-State</v>
          </cell>
          <cell r="F81">
            <v>0</v>
          </cell>
          <cell r="H81">
            <v>-10562</v>
          </cell>
          <cell r="J81">
            <v>160816</v>
          </cell>
        </row>
        <row r="82">
          <cell r="D82" t="str">
            <v>Accumulated Deferred Income Tax</v>
          </cell>
          <cell r="F82">
            <v>0</v>
          </cell>
          <cell r="H82">
            <v>-72174</v>
          </cell>
          <cell r="J82">
            <v>1098887</v>
          </cell>
        </row>
        <row r="83">
          <cell r="C83" t="str">
            <v>Long-Term Liabilities</v>
          </cell>
        </row>
        <row r="84">
          <cell r="D84" t="str">
            <v>Accrued Envir Response Costs</v>
          </cell>
          <cell r="F84">
            <v>0</v>
          </cell>
          <cell r="H84">
            <v>0</v>
          </cell>
          <cell r="J84">
            <v>0</v>
          </cell>
        </row>
        <row r="85">
          <cell r="D85" t="str">
            <v>Accrued Pipeline Replacement Costs</v>
          </cell>
          <cell r="F85">
            <v>0</v>
          </cell>
          <cell r="H85">
            <v>0</v>
          </cell>
          <cell r="J85">
            <v>0</v>
          </cell>
        </row>
        <row r="86">
          <cell r="D86" t="str">
            <v>Accrued Pension Costs</v>
          </cell>
          <cell r="F86">
            <v>0</v>
          </cell>
          <cell r="H86">
            <v>0</v>
          </cell>
          <cell r="J86">
            <v>0</v>
          </cell>
        </row>
        <row r="87">
          <cell r="D87" t="str">
            <v>Accrued Other Postretirement Benefits</v>
          </cell>
          <cell r="F87">
            <v>0</v>
          </cell>
          <cell r="H87">
            <v>0</v>
          </cell>
          <cell r="J87">
            <v>0</v>
          </cell>
        </row>
        <row r="88">
          <cell r="D88" t="str">
            <v>Capital Lease Liability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Other Liabilities</v>
          </cell>
          <cell r="F89">
            <v>0</v>
          </cell>
          <cell r="H89">
            <v>0</v>
          </cell>
          <cell r="J89">
            <v>0</v>
          </cell>
        </row>
        <row r="90">
          <cell r="D90" t="str">
            <v xml:space="preserve">  Total Long-Term Liabilities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Minority Interest</v>
          </cell>
          <cell r="F91">
            <v>0</v>
          </cell>
          <cell r="H91">
            <v>0</v>
          </cell>
          <cell r="J91">
            <v>0</v>
          </cell>
        </row>
        <row r="92">
          <cell r="C92" t="str">
            <v>Deferred Credits</v>
          </cell>
        </row>
        <row r="93">
          <cell r="D93" t="str">
            <v>Unamortized Investment Tax Credit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Regulatory Tax Liability</v>
          </cell>
          <cell r="F94">
            <v>0</v>
          </cell>
          <cell r="H94">
            <v>0</v>
          </cell>
          <cell r="J94">
            <v>0</v>
          </cell>
        </row>
        <row r="95">
          <cell r="D95" t="str">
            <v>Other Deferred Credits</v>
          </cell>
          <cell r="F95">
            <v>0</v>
          </cell>
          <cell r="H95">
            <v>0</v>
          </cell>
          <cell r="J95">
            <v>0</v>
          </cell>
        </row>
        <row r="96">
          <cell r="D96" t="str">
            <v xml:space="preserve">  Total Deferred Credits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Equity from Parent</v>
          </cell>
          <cell r="F97">
            <v>0</v>
          </cell>
          <cell r="H97">
            <v>0</v>
          </cell>
          <cell r="J97">
            <v>0</v>
          </cell>
        </row>
        <row r="98">
          <cell r="C98" t="str">
            <v>Capitalization</v>
          </cell>
        </row>
        <row r="99">
          <cell r="D99" t="str">
            <v>Long-Term Debt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Preferred Stock</v>
          </cell>
          <cell r="F100">
            <v>0</v>
          </cell>
          <cell r="H100">
            <v>0</v>
          </cell>
          <cell r="J100">
            <v>0</v>
          </cell>
        </row>
        <row r="101">
          <cell r="B101" t="str">
            <v>200101</v>
          </cell>
          <cell r="D101" t="str">
            <v>Common Stock</v>
          </cell>
          <cell r="F101">
            <v>-100</v>
          </cell>
          <cell r="H101">
            <v>-100</v>
          </cell>
          <cell r="J101">
            <v>-100</v>
          </cell>
        </row>
        <row r="102">
          <cell r="B102" t="str">
            <v>203101</v>
          </cell>
          <cell r="D102" t="str">
            <v>Premium on Common</v>
          </cell>
          <cell r="F102">
            <v>-3575606.24</v>
          </cell>
          <cell r="H102">
            <v>-3575606.24</v>
          </cell>
          <cell r="J102">
            <v>-3575606.24</v>
          </cell>
        </row>
        <row r="103">
          <cell r="B103" t="str">
            <v>203102</v>
          </cell>
          <cell r="D103" t="str">
            <v>Additional Paid-In-Capital</v>
          </cell>
          <cell r="F103">
            <v>15814864.439999999</v>
          </cell>
          <cell r="H103">
            <v>15814864.439999999</v>
          </cell>
          <cell r="J103">
            <v>15814864.439999999</v>
          </cell>
        </row>
        <row r="104">
          <cell r="B104" t="str">
            <v>207100</v>
          </cell>
          <cell r="D104" t="str">
            <v>Unappropriated Ret Earnings</v>
          </cell>
          <cell r="F104">
            <v>-10708161.359999999</v>
          </cell>
          <cell r="H104">
            <v>-10708161.359999999</v>
          </cell>
          <cell r="J104">
            <v>-9378222.7599999998</v>
          </cell>
        </row>
        <row r="105">
          <cell r="B105" t="str">
            <v>207200</v>
          </cell>
          <cell r="D105" t="str">
            <v>Balance Transferred from Incom</v>
          </cell>
          <cell r="F105">
            <v>-663540.84</v>
          </cell>
          <cell r="H105">
            <v>-676254.07</v>
          </cell>
          <cell r="J105">
            <v>-5769628.9100000001</v>
          </cell>
        </row>
        <row r="106">
          <cell r="B106" t="str">
            <v>207601</v>
          </cell>
          <cell r="D106" t="str">
            <v>Dividends Declared Parent/Sub</v>
          </cell>
          <cell r="F106">
            <v>154599.66</v>
          </cell>
          <cell r="H106">
            <v>255328.12</v>
          </cell>
          <cell r="J106">
            <v>3150210</v>
          </cell>
        </row>
        <row r="107">
          <cell r="D107" t="str">
            <v>Common Stockholders Equity</v>
          </cell>
          <cell r="F107">
            <v>1022055.66</v>
          </cell>
          <cell r="H107">
            <v>1110070.8899999999</v>
          </cell>
          <cell r="J107">
            <v>241516.52999999933</v>
          </cell>
        </row>
        <row r="108">
          <cell r="D108" t="str">
            <v xml:space="preserve">  Total Capitalization</v>
          </cell>
          <cell r="F108">
            <v>1022055.66</v>
          </cell>
          <cell r="H108">
            <v>1110070.8899999999</v>
          </cell>
          <cell r="J108">
            <v>241516.52999999933</v>
          </cell>
        </row>
        <row r="109">
          <cell r="D109" t="str">
            <v xml:space="preserve">  Total Liabilities and Capitalization</v>
          </cell>
          <cell r="F109">
            <v>1075135.3999999999</v>
          </cell>
          <cell r="H109">
            <v>-2928844.79</v>
          </cell>
          <cell r="J109">
            <v>-2928844.8000000007</v>
          </cell>
        </row>
      </sheetData>
      <sheetData sheetId="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Serv. Co. - GL29"/>
      <sheetName val="M&amp;E"/>
      <sheetName val="P-3 Club dues "/>
      <sheetName val="pcard - club dues"/>
      <sheetName val="P-4 Lobby"/>
      <sheetName val="Lobbying Salaries"/>
      <sheetName val="P-5 Club Seat"/>
      <sheetName val="P-6 Fines and Penalties"/>
      <sheetName val="P-14 Stock Options"/>
      <sheetName val="QUERY"/>
      <sheetName val="T-1 Amort-Org Costs"/>
      <sheetName val="T-2 Severance"/>
      <sheetName val="T-4 NSP"/>
      <sheetName val="NSP Drill"/>
      <sheetName val="T-5 Bad Debt Reserve"/>
      <sheetName val="T-6 Res Stock"/>
      <sheetName val="T-7 Pension"/>
      <sheetName val="T-8 Accrued Bonus"/>
      <sheetName val="T-9 Other Post Retirement"/>
      <sheetName val="T-10 Accrued Relocation"/>
      <sheetName val="T-11 ERC"/>
      <sheetName val="T-13 OWIP"/>
      <sheetName val="T-17 One Peachtree Ctr"/>
      <sheetName val="T-23 Dir Deferred Comp"/>
      <sheetName val="Accr Early Retirement"/>
      <sheetName val="A-1 Depreciation"/>
      <sheetName val="Power Tax"/>
      <sheetName val="A-13 Leased Property Depr."/>
      <sheetName val="Balance Sheet"/>
      <sheetName val="Income Statement"/>
      <sheetName val="A-13 Leased Prop"/>
      <sheetName val="Pension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2">
          <cell r="B12" t="str">
            <v>121200</v>
          </cell>
          <cell r="D12" t="str">
            <v>Petty Cash</v>
          </cell>
          <cell r="F12">
            <v>0</v>
          </cell>
          <cell r="H12">
            <v>196.12</v>
          </cell>
          <cell r="J12">
            <v>0</v>
          </cell>
        </row>
        <row r="13">
          <cell r="B13" t="str">
            <v>122600</v>
          </cell>
          <cell r="D13" t="str">
            <v>Investment-Federated</v>
          </cell>
          <cell r="F13">
            <v>-1176.32</v>
          </cell>
          <cell r="H13">
            <v>12000000</v>
          </cell>
          <cell r="J13">
            <v>0</v>
          </cell>
        </row>
        <row r="14">
          <cell r="B14" t="str">
            <v>122601</v>
          </cell>
          <cell r="D14" t="str">
            <v>First Union Investments</v>
          </cell>
          <cell r="F14">
            <v>-397.17</v>
          </cell>
          <cell r="H14">
            <v>6600000</v>
          </cell>
          <cell r="J14">
            <v>4600000</v>
          </cell>
        </row>
        <row r="15">
          <cell r="B15" t="str">
            <v>122701</v>
          </cell>
          <cell r="D15" t="str">
            <v>Wachovia AGSC Reg $ Pool</v>
          </cell>
          <cell r="F15">
            <v>1403985.81</v>
          </cell>
          <cell r="H15">
            <v>1521280.59</v>
          </cell>
          <cell r="J15">
            <v>885515.92</v>
          </cell>
        </row>
        <row r="16">
          <cell r="B16" t="str">
            <v>122702</v>
          </cell>
          <cell r="D16" t="str">
            <v>Wachovia AGSC Gen Disburse</v>
          </cell>
          <cell r="F16">
            <v>-2544643.38</v>
          </cell>
          <cell r="H16">
            <v>-212784.86</v>
          </cell>
          <cell r="J16">
            <v>0</v>
          </cell>
        </row>
        <row r="17">
          <cell r="B17" t="str">
            <v>122703</v>
          </cell>
          <cell r="D17" t="str">
            <v>Wachovia AGSC Payroll</v>
          </cell>
          <cell r="F17">
            <v>-41718.94</v>
          </cell>
          <cell r="H17">
            <v>10700.85</v>
          </cell>
          <cell r="J17">
            <v>0</v>
          </cell>
        </row>
        <row r="18">
          <cell r="D18" t="str">
            <v>Cash &amp; Cash Equivalents</v>
          </cell>
          <cell r="F18">
            <v>-1183950</v>
          </cell>
          <cell r="H18">
            <v>19919392.699999999</v>
          </cell>
          <cell r="J18">
            <v>5485515.9199999999</v>
          </cell>
        </row>
        <row r="19">
          <cell r="B19" t="str">
            <v>132610</v>
          </cell>
          <cell r="D19" t="str">
            <v>A/R Home Leak Repairs</v>
          </cell>
          <cell r="F19">
            <v>0</v>
          </cell>
          <cell r="H19">
            <v>-10.15</v>
          </cell>
          <cell r="J19">
            <v>-10.15</v>
          </cell>
        </row>
        <row r="20">
          <cell r="B20" t="str">
            <v>132620</v>
          </cell>
          <cell r="D20" t="str">
            <v>Encroachment to Right-of-Ways</v>
          </cell>
          <cell r="F20">
            <v>26913</v>
          </cell>
          <cell r="H20">
            <v>36492</v>
          </cell>
          <cell r="J20">
            <v>33731.5</v>
          </cell>
        </row>
        <row r="21">
          <cell r="B21" t="str">
            <v>132951</v>
          </cell>
          <cell r="D21" t="str">
            <v>A/R Misc Billing</v>
          </cell>
          <cell r="F21">
            <v>25167.62</v>
          </cell>
          <cell r="H21">
            <v>16398.72</v>
          </cell>
          <cell r="J21">
            <v>4396.91</v>
          </cell>
        </row>
        <row r="22">
          <cell r="B22" t="str">
            <v>134052</v>
          </cell>
          <cell r="D22" t="str">
            <v>AGSC Cash Clearing - Lockbox</v>
          </cell>
          <cell r="F22">
            <v>191126.07</v>
          </cell>
          <cell r="H22">
            <v>197537.39</v>
          </cell>
          <cell r="J22">
            <v>209019.55</v>
          </cell>
        </row>
        <row r="23">
          <cell r="B23" t="str">
            <v>134053</v>
          </cell>
          <cell r="D23" t="str">
            <v>AGSC Cash Clearing - Miscellan</v>
          </cell>
          <cell r="F23">
            <v>-436240.33</v>
          </cell>
          <cell r="H23">
            <v>217587.20000000001</v>
          </cell>
          <cell r="J23">
            <v>1107370.94</v>
          </cell>
        </row>
        <row r="24">
          <cell r="B24" t="str">
            <v>134054</v>
          </cell>
          <cell r="D24" t="str">
            <v>AGSC Cash Clearing - Wire</v>
          </cell>
          <cell r="F24">
            <v>745618.89</v>
          </cell>
          <cell r="H24">
            <v>-525289.98</v>
          </cell>
          <cell r="J24">
            <v>-1336096.72</v>
          </cell>
        </row>
        <row r="25">
          <cell r="B25" t="str">
            <v>134100</v>
          </cell>
          <cell r="D25" t="str">
            <v>Accts Receivable - Employee</v>
          </cell>
          <cell r="F25">
            <v>-27722.799999999999</v>
          </cell>
          <cell r="H25">
            <v>-13198.7</v>
          </cell>
          <cell r="J25">
            <v>317536.32</v>
          </cell>
        </row>
        <row r="26">
          <cell r="B26" t="str">
            <v>134200</v>
          </cell>
          <cell r="D26" t="str">
            <v>A/R Misc</v>
          </cell>
          <cell r="F26">
            <v>237663.56</v>
          </cell>
          <cell r="H26">
            <v>2130260.2400000002</v>
          </cell>
          <cell r="J26">
            <v>3339280.19</v>
          </cell>
        </row>
        <row r="27">
          <cell r="B27" t="str">
            <v>134210</v>
          </cell>
          <cell r="D27" t="str">
            <v>A/R Pension Exp</v>
          </cell>
          <cell r="F27">
            <v>270534</v>
          </cell>
          <cell r="H27">
            <v>177249</v>
          </cell>
          <cell r="J27">
            <v>409734</v>
          </cell>
        </row>
        <row r="28">
          <cell r="B28" t="str">
            <v>134240</v>
          </cell>
          <cell r="D28" t="str">
            <v>State Taxes Receivable</v>
          </cell>
          <cell r="F28">
            <v>-13723</v>
          </cell>
          <cell r="H28">
            <v>-13723</v>
          </cell>
          <cell r="J28">
            <v>-13723</v>
          </cell>
        </row>
        <row r="29">
          <cell r="B29" t="str">
            <v>134250</v>
          </cell>
          <cell r="D29" t="str">
            <v>A/R Pay-As-You-Go</v>
          </cell>
          <cell r="F29">
            <v>222998</v>
          </cell>
          <cell r="H29">
            <v>92855</v>
          </cell>
          <cell r="J29">
            <v>27519.95</v>
          </cell>
        </row>
        <row r="30">
          <cell r="B30" t="str">
            <v>139100</v>
          </cell>
          <cell r="D30" t="str">
            <v>Provision for Uncollectibles</v>
          </cell>
          <cell r="F30">
            <v>0</v>
          </cell>
          <cell r="H30">
            <v>112.35</v>
          </cell>
          <cell r="J30">
            <v>112.35</v>
          </cell>
        </row>
        <row r="31">
          <cell r="D31" t="str">
            <v>Receivables</v>
          </cell>
          <cell r="F31">
            <v>1242335.01</v>
          </cell>
          <cell r="H31">
            <v>2316270.0699999998</v>
          </cell>
          <cell r="J31">
            <v>4098871.84</v>
          </cell>
        </row>
        <row r="32">
          <cell r="B32" t="str">
            <v>135450</v>
          </cell>
          <cell r="D32" t="str">
            <v>Interco Funding-Unrestricted</v>
          </cell>
          <cell r="F32">
            <v>-94181960</v>
          </cell>
          <cell r="H32">
            <v>-79300478.239999995</v>
          </cell>
          <cell r="J32">
            <v>-45671349.329999998</v>
          </cell>
        </row>
        <row r="33">
          <cell r="B33" t="str">
            <v>135451</v>
          </cell>
          <cell r="D33" t="str">
            <v>Interco Funding - Restricted</v>
          </cell>
          <cell r="F33">
            <v>-389289.86</v>
          </cell>
          <cell r="H33">
            <v>-28717294.370000001</v>
          </cell>
          <cell r="J33">
            <v>-41297982.469999999</v>
          </cell>
        </row>
        <row r="34">
          <cell r="B34" t="str">
            <v>136070</v>
          </cell>
          <cell r="D34" t="str">
            <v>Accts Receivable - Assoc Comp</v>
          </cell>
          <cell r="F34">
            <v>318576.27</v>
          </cell>
          <cell r="H34">
            <v>278673.57</v>
          </cell>
          <cell r="J34">
            <v>353971.02</v>
          </cell>
        </row>
        <row r="35">
          <cell r="B35" t="str">
            <v>136071</v>
          </cell>
          <cell r="D35" t="str">
            <v>A/R Assoc Co - I/U Transfers</v>
          </cell>
          <cell r="F35">
            <v>709484.26</v>
          </cell>
          <cell r="H35">
            <v>567287.93999999994</v>
          </cell>
          <cell r="J35">
            <v>718815.89</v>
          </cell>
        </row>
        <row r="36">
          <cell r="B36" t="str">
            <v>136072</v>
          </cell>
          <cell r="D36" t="str">
            <v>I/C - In-Transit</v>
          </cell>
          <cell r="F36">
            <v>0</v>
          </cell>
          <cell r="H36">
            <v>0</v>
          </cell>
          <cell r="J36">
            <v>0.01</v>
          </cell>
        </row>
        <row r="37">
          <cell r="B37" t="str">
            <v>136073</v>
          </cell>
          <cell r="D37" t="str">
            <v>Intercompany Chargebacks</v>
          </cell>
          <cell r="F37">
            <v>12425252.66</v>
          </cell>
          <cell r="H37">
            <v>13316660.060000001</v>
          </cell>
          <cell r="J37">
            <v>15385185.789999999</v>
          </cell>
        </row>
        <row r="38">
          <cell r="B38" t="str">
            <v>136990</v>
          </cell>
          <cell r="D38" t="str">
            <v>Intercompany Transfers - Debit</v>
          </cell>
          <cell r="F38">
            <v>0</v>
          </cell>
          <cell r="H38">
            <v>93855151.040000007</v>
          </cell>
          <cell r="J38">
            <v>70414653.109999999</v>
          </cell>
        </row>
        <row r="39">
          <cell r="D39" t="str">
            <v>Intercompany Receivables</v>
          </cell>
          <cell r="F39">
            <v>-81117936.670000002</v>
          </cell>
          <cell r="H39">
            <v>0</v>
          </cell>
          <cell r="J39">
            <v>-96705.980000004172</v>
          </cell>
        </row>
        <row r="40">
          <cell r="D40" t="str">
            <v>A/R Unbilled Revenue</v>
          </cell>
        </row>
        <row r="41">
          <cell r="B41" t="str">
            <v>145300</v>
          </cell>
          <cell r="D41" t="str">
            <v>Materials and Operating Suppli</v>
          </cell>
          <cell r="F41">
            <v>5113.6099999999997</v>
          </cell>
          <cell r="H41">
            <v>6464.07</v>
          </cell>
          <cell r="J41">
            <v>35.61</v>
          </cell>
        </row>
        <row r="42">
          <cell r="B42" t="str">
            <v>145600</v>
          </cell>
          <cell r="D42" t="str">
            <v>Inventory Suspense</v>
          </cell>
          <cell r="F42">
            <v>1800</v>
          </cell>
          <cell r="H42">
            <v>1800</v>
          </cell>
          <cell r="J42">
            <v>1800</v>
          </cell>
        </row>
        <row r="43">
          <cell r="D43" t="str">
            <v>Inventories</v>
          </cell>
          <cell r="F43">
            <v>6913.61</v>
          </cell>
          <cell r="H43">
            <v>8264.07</v>
          </cell>
          <cell r="J43">
            <v>1835.61</v>
          </cell>
        </row>
        <row r="44">
          <cell r="D44" t="str">
            <v>Deferred Purchased Gas Adj</v>
          </cell>
        </row>
        <row r="45">
          <cell r="D45" t="str">
            <v>Unrecovered Envir Resp Costs-Current</v>
          </cell>
        </row>
        <row r="46">
          <cell r="D46" t="str">
            <v>Unrecovered Pipeline Costs-Current</v>
          </cell>
        </row>
        <row r="47">
          <cell r="D47" t="str">
            <v>Unrecovered Seasonal Rates</v>
          </cell>
        </row>
        <row r="48">
          <cell r="D48" t="str">
            <v>Energy Marketing and Risk Mgmt Asset</v>
          </cell>
        </row>
        <row r="49">
          <cell r="B49" t="str">
            <v>157100</v>
          </cell>
          <cell r="D49" t="str">
            <v>Insurance Prepayments</v>
          </cell>
          <cell r="F49">
            <v>1340367</v>
          </cell>
          <cell r="H49">
            <v>2264535</v>
          </cell>
          <cell r="J49">
            <v>3529076.28</v>
          </cell>
        </row>
        <row r="50">
          <cell r="B50" t="str">
            <v>157101</v>
          </cell>
          <cell r="D50" t="str">
            <v>Macon LNG Turbine Maintenance</v>
          </cell>
          <cell r="F50">
            <v>0</v>
          </cell>
          <cell r="H50">
            <v>0</v>
          </cell>
          <cell r="J50">
            <v>98049.79</v>
          </cell>
        </row>
        <row r="51">
          <cell r="B51" t="str">
            <v>157400</v>
          </cell>
          <cell r="D51" t="str">
            <v>Prepayments - Other</v>
          </cell>
          <cell r="F51">
            <v>1809852.61</v>
          </cell>
          <cell r="H51">
            <v>1844984.22</v>
          </cell>
          <cell r="J51">
            <v>981355.79</v>
          </cell>
        </row>
        <row r="52">
          <cell r="D52" t="str">
            <v>Other Current Assets</v>
          </cell>
          <cell r="F52">
            <v>3150219.61</v>
          </cell>
          <cell r="H52">
            <v>4109519.22</v>
          </cell>
          <cell r="J52">
            <v>4608481.8600000003</v>
          </cell>
        </row>
        <row r="53">
          <cell r="D53" t="str">
            <v xml:space="preserve">  Total Current Assets</v>
          </cell>
          <cell r="F53">
            <v>-77902418.439999998</v>
          </cell>
          <cell r="H53">
            <v>26353446.059999999</v>
          </cell>
          <cell r="J53">
            <v>14097999.249999996</v>
          </cell>
        </row>
        <row r="54">
          <cell r="D54" t="str">
            <v>Investment &amp; Equity in Assoc</v>
          </cell>
        </row>
        <row r="55">
          <cell r="C55" t="str">
            <v>Property, Plant &amp; Equipment</v>
          </cell>
        </row>
        <row r="56">
          <cell r="B56" t="str">
            <v>100100</v>
          </cell>
          <cell r="D56" t="str">
            <v>Property and Plant in Service</v>
          </cell>
          <cell r="F56">
            <v>0</v>
          </cell>
          <cell r="H56">
            <v>0</v>
          </cell>
          <cell r="J56">
            <v>-4569.42</v>
          </cell>
        </row>
        <row r="57">
          <cell r="D57" t="str">
            <v>Regulated Assets</v>
          </cell>
          <cell r="F57">
            <v>0</v>
          </cell>
          <cell r="H57">
            <v>0</v>
          </cell>
          <cell r="J57">
            <v>-4569.42</v>
          </cell>
        </row>
        <row r="58">
          <cell r="D58" t="str">
            <v>Regulated Capital Projects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Contribution in Aid of Const</v>
          </cell>
        </row>
        <row r="60">
          <cell r="B60" t="str">
            <v>100200</v>
          </cell>
          <cell r="D60" t="str">
            <v>Utility Plant in Service-Gas</v>
          </cell>
          <cell r="F60">
            <v>-0.01</v>
          </cell>
          <cell r="H60">
            <v>-0.01</v>
          </cell>
          <cell r="J60">
            <v>-2129.85</v>
          </cell>
        </row>
        <row r="61">
          <cell r="B61" t="str">
            <v>100210</v>
          </cell>
          <cell r="D61" t="str">
            <v>Transportation Equipment</v>
          </cell>
          <cell r="F61">
            <v>-1421.85</v>
          </cell>
          <cell r="H61">
            <v>0</v>
          </cell>
          <cell r="J61">
            <v>0</v>
          </cell>
        </row>
        <row r="62">
          <cell r="B62" t="str">
            <v>100230</v>
          </cell>
          <cell r="D62" t="str">
            <v>Reserve For Dep Leas Prop</v>
          </cell>
          <cell r="F62">
            <v>0</v>
          </cell>
          <cell r="H62">
            <v>0</v>
          </cell>
          <cell r="J62">
            <v>-3</v>
          </cell>
        </row>
        <row r="63">
          <cell r="D63" t="str">
            <v>Accumulated Depr - Regulated</v>
          </cell>
          <cell r="F63">
            <v>-1421.86</v>
          </cell>
          <cell r="H63">
            <v>-0.01</v>
          </cell>
          <cell r="J63">
            <v>-2132.85</v>
          </cell>
        </row>
        <row r="64">
          <cell r="D64" t="str">
            <v xml:space="preserve">  Total Regulated Assets-Net</v>
          </cell>
          <cell r="F64">
            <v>-1421.86</v>
          </cell>
          <cell r="H64">
            <v>-0.01</v>
          </cell>
          <cell r="J64">
            <v>-6702.27</v>
          </cell>
        </row>
        <row r="65">
          <cell r="B65" t="str">
            <v>113100</v>
          </cell>
          <cell r="D65" t="str">
            <v>Nonutility Property in Service</v>
          </cell>
          <cell r="F65">
            <v>105517098.92</v>
          </cell>
          <cell r="H65">
            <v>96710673.599999994</v>
          </cell>
          <cell r="J65">
            <v>87906285.849999994</v>
          </cell>
        </row>
        <row r="66">
          <cell r="B66" t="str">
            <v>113121</v>
          </cell>
          <cell r="D66" t="str">
            <v>Capitalized Payroll-Nonutility</v>
          </cell>
          <cell r="F66">
            <v>4217.4399999999996</v>
          </cell>
          <cell r="H66">
            <v>15178.63</v>
          </cell>
          <cell r="J66">
            <v>229586.52</v>
          </cell>
        </row>
        <row r="67">
          <cell r="B67" t="str">
            <v>113140</v>
          </cell>
          <cell r="D67" t="str">
            <v>Nonutility Adds to Leased Prop</v>
          </cell>
          <cell r="F67">
            <v>3347540.66</v>
          </cell>
          <cell r="H67">
            <v>1347540.66</v>
          </cell>
          <cell r="J67">
            <v>985227.66</v>
          </cell>
        </row>
        <row r="68">
          <cell r="D68" t="str">
            <v>Nonregulated Assets</v>
          </cell>
          <cell r="F68">
            <v>108868857.02</v>
          </cell>
          <cell r="H68">
            <v>98073392.889999986</v>
          </cell>
          <cell r="J68">
            <v>89121100.029999986</v>
          </cell>
        </row>
        <row r="69">
          <cell r="B69" t="str">
            <v>113120</v>
          </cell>
          <cell r="D69" t="str">
            <v>Nonutility Construction WIP</v>
          </cell>
          <cell r="F69">
            <v>17652283.829999998</v>
          </cell>
          <cell r="H69">
            <v>19676978.170000002</v>
          </cell>
          <cell r="J69">
            <v>21614660.559999999</v>
          </cell>
        </row>
        <row r="70">
          <cell r="D70" t="str">
            <v>Nonregulated Capital Projects</v>
          </cell>
          <cell r="F70">
            <v>17652283.829999998</v>
          </cell>
          <cell r="H70">
            <v>19676978.170000002</v>
          </cell>
          <cell r="J70">
            <v>21614660.559999999</v>
          </cell>
        </row>
        <row r="71">
          <cell r="B71" t="str">
            <v>113200</v>
          </cell>
          <cell r="D71" t="str">
            <v>Accum Depr Nonutility Property</v>
          </cell>
          <cell r="F71">
            <v>-44217693.100000001</v>
          </cell>
          <cell r="H71">
            <v>-41833330.549999997</v>
          </cell>
          <cell r="J71">
            <v>-39803485.649999999</v>
          </cell>
        </row>
        <row r="72">
          <cell r="B72" t="str">
            <v>113210</v>
          </cell>
          <cell r="D72" t="str">
            <v>Accum Depr Nonutility Trans Eq</v>
          </cell>
          <cell r="F72">
            <v>0</v>
          </cell>
          <cell r="H72">
            <v>-4265.5600000000004</v>
          </cell>
          <cell r="J72">
            <v>0</v>
          </cell>
        </row>
        <row r="73">
          <cell r="B73" t="str">
            <v>113230</v>
          </cell>
          <cell r="D73" t="str">
            <v>Accum Depr Nonutil Leased Prop</v>
          </cell>
          <cell r="F73">
            <v>-791069.8</v>
          </cell>
          <cell r="H73">
            <v>-748264.36</v>
          </cell>
          <cell r="J73">
            <v>-637063.77</v>
          </cell>
        </row>
        <row r="74">
          <cell r="D74" t="str">
            <v>Accumulated Depr - Nonregulated</v>
          </cell>
          <cell r="F74">
            <v>-45008762.899999999</v>
          </cell>
          <cell r="H74">
            <v>-42585860.469999999</v>
          </cell>
          <cell r="J74">
            <v>-40440549.420000002</v>
          </cell>
        </row>
        <row r="75">
          <cell r="D75" t="str">
            <v xml:space="preserve">  Total Nonregulated Assets-Net</v>
          </cell>
          <cell r="F75">
            <v>81512377.949999988</v>
          </cell>
          <cell r="H75">
            <v>75164510.589999989</v>
          </cell>
          <cell r="J75">
            <v>70295211.169999987</v>
          </cell>
        </row>
        <row r="76">
          <cell r="D76" t="str">
            <v xml:space="preserve">  Total Property Plant &amp; Equipment</v>
          </cell>
          <cell r="F76">
            <v>81510956.089999989</v>
          </cell>
          <cell r="H76">
            <v>75164510.579999983</v>
          </cell>
          <cell r="J76">
            <v>70288508.899999991</v>
          </cell>
        </row>
        <row r="77">
          <cell r="C77" t="str">
            <v>Deferred Debits and Other Assets</v>
          </cell>
        </row>
        <row r="78">
          <cell r="B78" t="str">
            <v>162388</v>
          </cell>
          <cell r="D78" t="str">
            <v>MGP Outsource Expense</v>
          </cell>
          <cell r="F78">
            <v>0</v>
          </cell>
          <cell r="H78">
            <v>0</v>
          </cell>
          <cell r="J78">
            <v>-1233757.06</v>
          </cell>
        </row>
        <row r="79">
          <cell r="B79" t="str">
            <v>162610</v>
          </cell>
          <cell r="D79" t="str">
            <v>Program Management Cleanup Exp</v>
          </cell>
          <cell r="F79">
            <v>39494.11</v>
          </cell>
          <cell r="H79">
            <v>8419.98</v>
          </cell>
          <cell r="J79">
            <v>-11153</v>
          </cell>
        </row>
        <row r="80">
          <cell r="B80" t="str">
            <v>162616</v>
          </cell>
          <cell r="D80" t="str">
            <v>PropertyAcquisition/Settlement</v>
          </cell>
          <cell r="F80">
            <v>0</v>
          </cell>
          <cell r="H80">
            <v>101.65</v>
          </cell>
          <cell r="J80">
            <v>0</v>
          </cell>
        </row>
        <row r="81">
          <cell r="D81" t="str">
            <v>Unrecovered Envir Response Costs</v>
          </cell>
          <cell r="F81">
            <v>39494.11</v>
          </cell>
          <cell r="H81">
            <v>8521.6299999999992</v>
          </cell>
          <cell r="J81">
            <v>-1244910.06</v>
          </cell>
        </row>
        <row r="82">
          <cell r="D82" t="str">
            <v>Unrecovered Pipeline Replacemnt Costs</v>
          </cell>
        </row>
        <row r="83">
          <cell r="D83" t="str">
            <v>Goodwill</v>
          </cell>
        </row>
        <row r="84">
          <cell r="D84" t="str">
            <v>Investment in Joint Ventures</v>
          </cell>
        </row>
        <row r="85">
          <cell r="D85" t="str">
            <v>Unrecovered Integrated Resource Plan</v>
          </cell>
        </row>
        <row r="86">
          <cell r="D86" t="str">
            <v>Unrecovered Postretirement Benefits</v>
          </cell>
        </row>
        <row r="87">
          <cell r="D87" t="str">
            <v>Intercompany Notes Receivables</v>
          </cell>
        </row>
        <row r="88">
          <cell r="D88" t="str">
            <v>Prepaid Pension Cost</v>
          </cell>
          <cell r="F88">
            <v>0</v>
          </cell>
          <cell r="H88">
            <v>0</v>
          </cell>
          <cell r="J88">
            <v>0</v>
          </cell>
        </row>
        <row r="89">
          <cell r="D89" t="str">
            <v>Unamortized Cost to Repurchase LTD</v>
          </cell>
        </row>
        <row r="90">
          <cell r="B90" t="str">
            <v>100600</v>
          </cell>
          <cell r="D90" t="str">
            <v>Software License</v>
          </cell>
          <cell r="F90">
            <v>0</v>
          </cell>
          <cell r="H90">
            <v>1597.51</v>
          </cell>
          <cell r="J90">
            <v>1597.51</v>
          </cell>
        </row>
        <row r="91">
          <cell r="B91" t="str">
            <v>162020</v>
          </cell>
          <cell r="D91" t="str">
            <v>PCB Research</v>
          </cell>
          <cell r="F91">
            <v>12982.84</v>
          </cell>
          <cell r="H91">
            <v>12982.84</v>
          </cell>
          <cell r="J91">
            <v>12982.84</v>
          </cell>
        </row>
        <row r="92">
          <cell r="B92" t="str">
            <v>162025</v>
          </cell>
          <cell r="D92" t="str">
            <v>Rate Case Expenses</v>
          </cell>
          <cell r="F92">
            <v>0</v>
          </cell>
          <cell r="H92">
            <v>0</v>
          </cell>
          <cell r="J92">
            <v>3750</v>
          </cell>
        </row>
        <row r="93">
          <cell r="B93" t="str">
            <v>162030</v>
          </cell>
          <cell r="D93" t="str">
            <v>Coop Mktg TRANSCO</v>
          </cell>
          <cell r="F93">
            <v>-21695.360000000001</v>
          </cell>
          <cell r="H93">
            <v>-21695.360000000001</v>
          </cell>
          <cell r="J93">
            <v>-21695.360000000001</v>
          </cell>
        </row>
        <row r="94">
          <cell r="B94" t="str">
            <v>162035</v>
          </cell>
          <cell r="D94" t="str">
            <v>Coop Mktg SONAT</v>
          </cell>
          <cell r="F94">
            <v>-487167.74</v>
          </cell>
          <cell r="H94">
            <v>-487167.74</v>
          </cell>
          <cell r="J94">
            <v>-347276.4</v>
          </cell>
        </row>
        <row r="95">
          <cell r="B95" t="str">
            <v>162040</v>
          </cell>
          <cell r="D95" t="str">
            <v>Robur Commercialization Proj</v>
          </cell>
          <cell r="F95">
            <v>-90850</v>
          </cell>
          <cell r="H95">
            <v>-90850</v>
          </cell>
          <cell r="J95">
            <v>-90850</v>
          </cell>
        </row>
        <row r="96">
          <cell r="B96" t="str">
            <v>162047</v>
          </cell>
          <cell r="D96" t="str">
            <v>Caroline Street Facility Proj.</v>
          </cell>
          <cell r="F96">
            <v>276591.40000000002</v>
          </cell>
          <cell r="H96">
            <v>266892.65999999997</v>
          </cell>
          <cell r="J96">
            <v>247814</v>
          </cell>
        </row>
        <row r="97">
          <cell r="B97" t="str">
            <v>162176</v>
          </cell>
          <cell r="D97" t="str">
            <v>Engineering Capital Clearing</v>
          </cell>
          <cell r="F97">
            <v>277085.15999999997</v>
          </cell>
          <cell r="H97">
            <v>0</v>
          </cell>
          <cell r="J97">
            <v>0</v>
          </cell>
        </row>
        <row r="98">
          <cell r="B98" t="str">
            <v>162177</v>
          </cell>
          <cell r="D98" t="str">
            <v>Operations Services Clearing</v>
          </cell>
          <cell r="F98">
            <v>177647.47</v>
          </cell>
          <cell r="H98">
            <v>5119.5600000000004</v>
          </cell>
          <cell r="J98">
            <v>0.04</v>
          </cell>
        </row>
        <row r="99">
          <cell r="B99" t="str">
            <v>162179</v>
          </cell>
          <cell r="D99" t="str">
            <v>A&amp;G Salaries Capital Clearing</v>
          </cell>
          <cell r="F99">
            <v>42109.41</v>
          </cell>
          <cell r="H99">
            <v>0</v>
          </cell>
          <cell r="J99">
            <v>0</v>
          </cell>
        </row>
        <row r="100">
          <cell r="B100" t="str">
            <v>162180</v>
          </cell>
          <cell r="D100" t="str">
            <v>A&amp;G Expenses Capital Clearing</v>
          </cell>
          <cell r="F100">
            <v>3613.57</v>
          </cell>
          <cell r="H100">
            <v>0</v>
          </cell>
          <cell r="J100">
            <v>0</v>
          </cell>
        </row>
        <row r="101">
          <cell r="B101" t="str">
            <v>162185</v>
          </cell>
          <cell r="D101" t="str">
            <v>A&amp;G Salary Capitalized-Pension</v>
          </cell>
          <cell r="F101">
            <v>844.1</v>
          </cell>
          <cell r="H101">
            <v>0</v>
          </cell>
          <cell r="J101">
            <v>0</v>
          </cell>
        </row>
        <row r="102">
          <cell r="B102" t="str">
            <v>162186</v>
          </cell>
          <cell r="D102" t="str">
            <v>A&amp;G Salary Capitalized-Benefit</v>
          </cell>
          <cell r="F102">
            <v>5837.58</v>
          </cell>
          <cell r="H102">
            <v>0</v>
          </cell>
          <cell r="J102">
            <v>0</v>
          </cell>
        </row>
        <row r="103">
          <cell r="B103" t="str">
            <v>162187</v>
          </cell>
          <cell r="D103" t="str">
            <v>A&amp;GSalaryCap-Post Retirement</v>
          </cell>
          <cell r="F103">
            <v>3127.45</v>
          </cell>
          <cell r="H103">
            <v>0</v>
          </cell>
          <cell r="J103">
            <v>0</v>
          </cell>
        </row>
        <row r="104">
          <cell r="B104" t="str">
            <v>162188</v>
          </cell>
          <cell r="D104" t="str">
            <v>A&amp;G Salary Cap-Payroll Taxes</v>
          </cell>
          <cell r="F104">
            <v>3175.95</v>
          </cell>
          <cell r="H104">
            <v>0</v>
          </cell>
          <cell r="J104">
            <v>0</v>
          </cell>
        </row>
        <row r="105">
          <cell r="B105" t="str">
            <v>162200</v>
          </cell>
          <cell r="D105" t="str">
            <v>Other Work in Progress-Misc</v>
          </cell>
          <cell r="F105">
            <v>788271.64</v>
          </cell>
          <cell r="H105">
            <v>293879.65999999997</v>
          </cell>
          <cell r="J105">
            <v>532416.48</v>
          </cell>
        </row>
        <row r="106">
          <cell r="B106" t="str">
            <v>162450</v>
          </cell>
          <cell r="D106" t="str">
            <v>ATPI Capitalized Clearing</v>
          </cell>
          <cell r="F106">
            <v>18496.490000000002</v>
          </cell>
          <cell r="H106">
            <v>6.05</v>
          </cell>
          <cell r="J106">
            <v>0</v>
          </cell>
        </row>
        <row r="107">
          <cell r="D107" t="str">
            <v>Other Assets</v>
          </cell>
          <cell r="F107">
            <v>1010069.96</v>
          </cell>
          <cell r="H107">
            <v>-19234.819999999938</v>
          </cell>
          <cell r="J107">
            <v>338739.11</v>
          </cell>
        </row>
        <row r="108">
          <cell r="D108" t="str">
            <v xml:space="preserve">  Total Deferred Debits and Other Assets</v>
          </cell>
          <cell r="F108">
            <v>1049564.07</v>
          </cell>
          <cell r="H108">
            <v>-10713.189999999939</v>
          </cell>
          <cell r="J108">
            <v>-906170.95</v>
          </cell>
        </row>
        <row r="109">
          <cell r="D109" t="str">
            <v xml:space="preserve">  Total Assets</v>
          </cell>
          <cell r="F109">
            <v>4658101.7199999914</v>
          </cell>
          <cell r="H109">
            <v>101507243.44999999</v>
          </cell>
          <cell r="J109">
            <v>83480337.199999988</v>
          </cell>
        </row>
        <row r="111">
          <cell r="C111" t="str">
            <v>Liabilities and Capitalization</v>
          </cell>
        </row>
        <row r="112">
          <cell r="C112" t="str">
            <v>Current Liabilities</v>
          </cell>
        </row>
        <row r="113">
          <cell r="B113" t="str">
            <v>225100</v>
          </cell>
          <cell r="D113" t="str">
            <v>General Accounts Payable</v>
          </cell>
          <cell r="F113">
            <v>-7964181.25</v>
          </cell>
          <cell r="H113">
            <v>-6261742.4199999999</v>
          </cell>
          <cell r="J113">
            <v>-7508184.71</v>
          </cell>
        </row>
        <row r="114">
          <cell r="B114" t="str">
            <v>225105</v>
          </cell>
          <cell r="D114" t="str">
            <v>AP - Inventory</v>
          </cell>
          <cell r="F114">
            <v>13895.01</v>
          </cell>
          <cell r="H114">
            <v>13864.95</v>
          </cell>
          <cell r="J114">
            <v>3941.58</v>
          </cell>
        </row>
        <row r="115">
          <cell r="B115" t="str">
            <v>225120</v>
          </cell>
          <cell r="D115" t="str">
            <v>Accounts Payable - Accrued</v>
          </cell>
          <cell r="F115">
            <v>-3361079.49</v>
          </cell>
          <cell r="H115">
            <v>-8281022.7800000003</v>
          </cell>
          <cell r="J115">
            <v>-14621581.58</v>
          </cell>
        </row>
        <row r="116">
          <cell r="B116" t="str">
            <v>225125</v>
          </cell>
          <cell r="D116" t="str">
            <v>Inventory Accrual - Conversion</v>
          </cell>
          <cell r="F116">
            <v>0</v>
          </cell>
          <cell r="H116">
            <v>0</v>
          </cell>
          <cell r="J116">
            <v>-181.63</v>
          </cell>
        </row>
        <row r="117">
          <cell r="B117" t="str">
            <v>225500</v>
          </cell>
          <cell r="D117" t="str">
            <v>Payroll Deductions</v>
          </cell>
          <cell r="F117">
            <v>-157945.93</v>
          </cell>
          <cell r="H117">
            <v>119933.84</v>
          </cell>
          <cell r="J117">
            <v>46425.93</v>
          </cell>
        </row>
        <row r="118">
          <cell r="B118" t="str">
            <v>225501</v>
          </cell>
          <cell r="D118" t="str">
            <v>U S Savings Bonds Payable</v>
          </cell>
          <cell r="F118">
            <v>-1677</v>
          </cell>
          <cell r="H118">
            <v>-1649.5</v>
          </cell>
          <cell r="J118">
            <v>-1562</v>
          </cell>
        </row>
        <row r="119">
          <cell r="B119" t="str">
            <v>225507</v>
          </cell>
          <cell r="D119" t="str">
            <v>One Pledge Club Atlanta</v>
          </cell>
          <cell r="F119">
            <v>-50852.58</v>
          </cell>
          <cell r="H119">
            <v>-53242.76</v>
          </cell>
          <cell r="J119">
            <v>-8338.7000000000007</v>
          </cell>
        </row>
        <row r="120">
          <cell r="B120" t="str">
            <v>225508</v>
          </cell>
          <cell r="D120" t="str">
            <v>Flame Club Payable</v>
          </cell>
          <cell r="F120">
            <v>12</v>
          </cell>
          <cell r="H120">
            <v>12</v>
          </cell>
          <cell r="J120">
            <v>-540</v>
          </cell>
        </row>
        <row r="121">
          <cell r="B121" t="str">
            <v>225512</v>
          </cell>
          <cell r="D121" t="str">
            <v>Employee Stock Purchase Plan</v>
          </cell>
          <cell r="F121">
            <v>-65969.97</v>
          </cell>
          <cell r="H121">
            <v>-41799.97</v>
          </cell>
          <cell r="J121">
            <v>-47331.28</v>
          </cell>
        </row>
        <row r="122">
          <cell r="B122" t="str">
            <v>225514</v>
          </cell>
          <cell r="D122" t="str">
            <v>Flame Club/Savannah Payable</v>
          </cell>
          <cell r="F122">
            <v>-17.079999999999998</v>
          </cell>
          <cell r="H122">
            <v>10.92</v>
          </cell>
          <cell r="J122">
            <v>-19.04</v>
          </cell>
        </row>
        <row r="123">
          <cell r="B123" t="str">
            <v>225521</v>
          </cell>
          <cell r="D123" t="str">
            <v>P.A.C Payable</v>
          </cell>
          <cell r="F123">
            <v>-1168.81</v>
          </cell>
          <cell r="H123">
            <v>0</v>
          </cell>
          <cell r="J123">
            <v>-845.2</v>
          </cell>
        </row>
        <row r="124">
          <cell r="B124" t="str">
            <v>225526</v>
          </cell>
          <cell r="D124" t="str">
            <v>Employee Court Orders</v>
          </cell>
          <cell r="F124">
            <v>-7382.49</v>
          </cell>
          <cell r="H124">
            <v>-2673.79</v>
          </cell>
          <cell r="J124">
            <v>-7111.3</v>
          </cell>
        </row>
        <row r="125">
          <cell r="B125" t="str">
            <v>225527</v>
          </cell>
          <cell r="D125" t="str">
            <v>Flame Club-Augusta</v>
          </cell>
          <cell r="F125">
            <v>-12</v>
          </cell>
          <cell r="H125">
            <v>-12</v>
          </cell>
          <cell r="J125">
            <v>-12</v>
          </cell>
        </row>
        <row r="126">
          <cell r="B126" t="str">
            <v>225528</v>
          </cell>
          <cell r="D126" t="str">
            <v>IRA Mutual Savings Credit Unio</v>
          </cell>
          <cell r="F126">
            <v>-3070</v>
          </cell>
          <cell r="H126">
            <v>-3070</v>
          </cell>
          <cell r="J126">
            <v>-3070</v>
          </cell>
        </row>
        <row r="127">
          <cell r="B127" t="str">
            <v>225536</v>
          </cell>
          <cell r="D127" t="str">
            <v>Flx Ben Health Reim Payable</v>
          </cell>
          <cell r="F127">
            <v>-99504.35</v>
          </cell>
          <cell r="H127">
            <v>-46155.38</v>
          </cell>
          <cell r="J127">
            <v>-7529.08</v>
          </cell>
        </row>
        <row r="128">
          <cell r="B128" t="str">
            <v>225537</v>
          </cell>
          <cell r="D128" t="str">
            <v>Flx Ben Dep Daycare Payable</v>
          </cell>
          <cell r="F128">
            <v>-50440.63</v>
          </cell>
          <cell r="H128">
            <v>-23160.5</v>
          </cell>
          <cell r="J128">
            <v>-3540.57</v>
          </cell>
        </row>
        <row r="129">
          <cell r="B129" t="str">
            <v>225546</v>
          </cell>
          <cell r="D129" t="str">
            <v>Health Care Reim Payable 2000</v>
          </cell>
          <cell r="F129">
            <v>61152.959999999999</v>
          </cell>
          <cell r="H129">
            <v>9100.39</v>
          </cell>
          <cell r="J129">
            <v>-26131.46</v>
          </cell>
        </row>
        <row r="130">
          <cell r="B130" t="str">
            <v>225547</v>
          </cell>
          <cell r="D130" t="str">
            <v>Dep Care Reim Payable</v>
          </cell>
          <cell r="F130">
            <v>45789.88</v>
          </cell>
          <cell r="H130">
            <v>27368.52</v>
          </cell>
          <cell r="J130">
            <v>-1838.66</v>
          </cell>
        </row>
        <row r="131">
          <cell r="B131" t="str">
            <v>225600</v>
          </cell>
          <cell r="D131" t="str">
            <v>Deferred Compensation</v>
          </cell>
          <cell r="F131">
            <v>-185811</v>
          </cell>
          <cell r="H131">
            <v>-112423.78</v>
          </cell>
          <cell r="J131">
            <v>-22391.13</v>
          </cell>
        </row>
        <row r="132">
          <cell r="B132" t="str">
            <v>225601</v>
          </cell>
          <cell r="D132" t="str">
            <v>Deferred Dir Comp-Mktg Fees</v>
          </cell>
          <cell r="F132">
            <v>-1415089.01</v>
          </cell>
          <cell r="H132">
            <v>-1098930.54</v>
          </cell>
          <cell r="J132">
            <v>-1144899.3899999999</v>
          </cell>
        </row>
        <row r="133">
          <cell r="D133" t="str">
            <v>Accounts Payable</v>
          </cell>
          <cell r="F133">
            <v>-13243351.74</v>
          </cell>
          <cell r="H133">
            <v>-15755592.800000001</v>
          </cell>
          <cell r="J133">
            <v>-23354740.219999999</v>
          </cell>
        </row>
        <row r="134">
          <cell r="D134" t="str">
            <v>Short-Term Debt</v>
          </cell>
        </row>
        <row r="135">
          <cell r="B135" t="str">
            <v>230070</v>
          </cell>
          <cell r="D135" t="str">
            <v>Accounts Payable - Assoc Comp</v>
          </cell>
          <cell r="F135">
            <v>-12009.44</v>
          </cell>
          <cell r="H135">
            <v>0</v>
          </cell>
          <cell r="J135">
            <v>0</v>
          </cell>
        </row>
        <row r="136">
          <cell r="B136" t="str">
            <v>230990</v>
          </cell>
          <cell r="D136" t="str">
            <v>Intercompany Trsfers - Credit</v>
          </cell>
          <cell r="F136">
            <v>0</v>
          </cell>
          <cell r="H136">
            <v>-93855151.040000007</v>
          </cell>
          <cell r="J136">
            <v>-70414653.109999999</v>
          </cell>
        </row>
        <row r="137">
          <cell r="D137" t="str">
            <v>Intercompany Payables</v>
          </cell>
          <cell r="F137">
            <v>-12009.44</v>
          </cell>
          <cell r="H137">
            <v>-93855151.040000007</v>
          </cell>
          <cell r="J137">
            <v>-70414653.109999999</v>
          </cell>
        </row>
        <row r="138">
          <cell r="D138" t="str">
            <v>Customer Deposits</v>
          </cell>
          <cell r="F138">
            <v>0</v>
          </cell>
          <cell r="H138">
            <v>0</v>
          </cell>
          <cell r="J138">
            <v>0</v>
          </cell>
        </row>
        <row r="139">
          <cell r="D139" t="str">
            <v>Interest</v>
          </cell>
        </row>
        <row r="140">
          <cell r="B140" t="str">
            <v>225200</v>
          </cell>
          <cell r="D140" t="str">
            <v>Payroll Payable</v>
          </cell>
          <cell r="F140">
            <v>-1542783.06</v>
          </cell>
          <cell r="H140">
            <v>-1197609.71</v>
          </cell>
          <cell r="J140">
            <v>-1618765.18</v>
          </cell>
        </row>
        <row r="141">
          <cell r="B141" t="str">
            <v>225210</v>
          </cell>
          <cell r="D141" t="str">
            <v>Accrued Severance Pay</v>
          </cell>
          <cell r="F141">
            <v>-467549.46</v>
          </cell>
          <cell r="H141">
            <v>-13686.2</v>
          </cell>
          <cell r="J141">
            <v>-197628.79999999999</v>
          </cell>
        </row>
        <row r="142">
          <cell r="B142" t="str">
            <v>225250</v>
          </cell>
          <cell r="D142" t="str">
            <v>Accrued Bonus</v>
          </cell>
          <cell r="F142">
            <v>-6167779.9000000004</v>
          </cell>
          <cell r="H142">
            <v>-4706483.43</v>
          </cell>
          <cell r="J142">
            <v>-16454805.01</v>
          </cell>
        </row>
        <row r="143">
          <cell r="B143" t="str">
            <v>237100</v>
          </cell>
          <cell r="D143" t="str">
            <v>Accrued Relocation Liability</v>
          </cell>
          <cell r="F143">
            <v>-546255.18000000005</v>
          </cell>
          <cell r="H143">
            <v>-324112.25</v>
          </cell>
          <cell r="J143">
            <v>-333673.65000000002</v>
          </cell>
        </row>
        <row r="144">
          <cell r="B144" t="str">
            <v>238100</v>
          </cell>
          <cell r="D144" t="str">
            <v>Taxes Accrued-Federal Income</v>
          </cell>
          <cell r="F144">
            <v>15572974.15</v>
          </cell>
          <cell r="H144">
            <v>15459193.619999999</v>
          </cell>
          <cell r="J144">
            <v>29660673.93</v>
          </cell>
        </row>
        <row r="145">
          <cell r="B145" t="str">
            <v>238101</v>
          </cell>
          <cell r="D145" t="str">
            <v>Taxes Accrued Other-FUI</v>
          </cell>
          <cell r="F145">
            <v>-2270.38</v>
          </cell>
          <cell r="H145">
            <v>-50354.31</v>
          </cell>
          <cell r="J145">
            <v>-18462.8</v>
          </cell>
        </row>
        <row r="146">
          <cell r="B146" t="str">
            <v>238102</v>
          </cell>
          <cell r="D146" t="str">
            <v>Taxes Accrued Other-FICA</v>
          </cell>
          <cell r="F146">
            <v>-130250.35</v>
          </cell>
          <cell r="H146">
            <v>-635152.02</v>
          </cell>
          <cell r="J146">
            <v>-183165.59</v>
          </cell>
        </row>
        <row r="147">
          <cell r="B147" t="str">
            <v>238103</v>
          </cell>
          <cell r="D147" t="str">
            <v>Tax Accr Othr-Real&amp;Pers. Prop.</v>
          </cell>
          <cell r="F147">
            <v>-1785072.5</v>
          </cell>
          <cell r="H147">
            <v>-1603714.54</v>
          </cell>
          <cell r="J147">
            <v>-795607.07</v>
          </cell>
        </row>
        <row r="148">
          <cell r="B148" t="str">
            <v>238105</v>
          </cell>
          <cell r="D148" t="str">
            <v>Tax Accr Othr-SUI</v>
          </cell>
          <cell r="F148">
            <v>-70301.16</v>
          </cell>
          <cell r="H148">
            <v>-78420.06</v>
          </cell>
          <cell r="J148">
            <v>-71545.119999999995</v>
          </cell>
        </row>
        <row r="149">
          <cell r="B149" t="str">
            <v>238200</v>
          </cell>
          <cell r="D149" t="str">
            <v>Taxes Accrued-State Income</v>
          </cell>
          <cell r="F149">
            <v>2295478.37</v>
          </cell>
          <cell r="H149">
            <v>2274728.12</v>
          </cell>
          <cell r="J149">
            <v>1069011.05</v>
          </cell>
        </row>
        <row r="150">
          <cell r="D150" t="str">
            <v>Other Accrued Liabilities</v>
          </cell>
          <cell r="F150">
            <v>7156190.5300000012</v>
          </cell>
          <cell r="H150">
            <v>9124389.2199999988</v>
          </cell>
          <cell r="J150">
            <v>11056031.760000004</v>
          </cell>
        </row>
        <row r="151">
          <cell r="D151" t="str">
            <v>Redemption Requir - Preferred Stock</v>
          </cell>
        </row>
        <row r="152">
          <cell r="D152" t="str">
            <v>Deferred Purchase Gas Adj Credit</v>
          </cell>
        </row>
        <row r="153">
          <cell r="D153" t="str">
            <v>Current Portion of Long Term Debt</v>
          </cell>
        </row>
        <row r="154">
          <cell r="D154" t="str">
            <v>Accrued Eviron Response-Current</v>
          </cell>
        </row>
        <row r="155">
          <cell r="D155" t="str">
            <v>Accrued Pipeline Replacement-Current</v>
          </cell>
        </row>
        <row r="156">
          <cell r="D156" t="str">
            <v>Deferred Seasonal Rates</v>
          </cell>
        </row>
        <row r="157">
          <cell r="D157" t="str">
            <v>Energy Marketing and Risk Mgmt Liab</v>
          </cell>
        </row>
        <row r="158">
          <cell r="B158" t="str">
            <v>225151</v>
          </cell>
          <cell r="D158" t="str">
            <v>Unclaimed Cust Credits &amp; Chcks</v>
          </cell>
          <cell r="F158">
            <v>23248.799999999999</v>
          </cell>
          <cell r="H158">
            <v>23248.799999999999</v>
          </cell>
          <cell r="J158">
            <v>23248.799999999999</v>
          </cell>
        </row>
        <row r="159">
          <cell r="B159" t="str">
            <v>244000</v>
          </cell>
          <cell r="D159" t="str">
            <v>Special Option Tax</v>
          </cell>
          <cell r="F159">
            <v>-5244.18</v>
          </cell>
          <cell r="H159">
            <v>-4851.22</v>
          </cell>
          <cell r="J159">
            <v>-4682.8999999999996</v>
          </cell>
        </row>
        <row r="160">
          <cell r="B160" t="str">
            <v>245010</v>
          </cell>
          <cell r="D160" t="str">
            <v>Local Option Tax 1</v>
          </cell>
          <cell r="F160">
            <v>284.12</v>
          </cell>
          <cell r="H160">
            <v>153.80000000000001</v>
          </cell>
          <cell r="J160">
            <v>153.80000000000001</v>
          </cell>
        </row>
        <row r="161">
          <cell r="B161" t="str">
            <v>245500</v>
          </cell>
          <cell r="D161" t="str">
            <v>FICA Taxes Payable - EE</v>
          </cell>
          <cell r="F161">
            <v>-119388.18</v>
          </cell>
          <cell r="H161">
            <v>12000.96</v>
          </cell>
          <cell r="J161">
            <v>-155035.92000000001</v>
          </cell>
        </row>
        <row r="162">
          <cell r="B162" t="str">
            <v>245501</v>
          </cell>
          <cell r="D162" t="str">
            <v>Fed. Withholding Taxes -  EE</v>
          </cell>
          <cell r="F162">
            <v>-351862.62</v>
          </cell>
          <cell r="H162">
            <v>545756.32999999996</v>
          </cell>
          <cell r="J162">
            <v>-386994.09</v>
          </cell>
        </row>
        <row r="163">
          <cell r="B163" t="str">
            <v>245502</v>
          </cell>
          <cell r="D163" t="str">
            <v>State Withholding Tax - EE</v>
          </cell>
          <cell r="F163">
            <v>-274658.88</v>
          </cell>
          <cell r="H163">
            <v>-165027.54999999999</v>
          </cell>
          <cell r="J163">
            <v>-271923.20000000001</v>
          </cell>
        </row>
        <row r="164">
          <cell r="B164" t="str">
            <v>245503</v>
          </cell>
          <cell r="D164" t="str">
            <v>State Sales &amp; Use Tax Payble</v>
          </cell>
          <cell r="F164">
            <v>-68745.740000000005</v>
          </cell>
          <cell r="H164">
            <v>-68077.02</v>
          </cell>
          <cell r="J164">
            <v>-175267.69</v>
          </cell>
        </row>
        <row r="165">
          <cell r="B165" t="str">
            <v>245504</v>
          </cell>
          <cell r="D165" t="str">
            <v>Marta Tax Payable</v>
          </cell>
          <cell r="F165">
            <v>-12647.63</v>
          </cell>
          <cell r="H165">
            <v>-12540.29</v>
          </cell>
          <cell r="J165">
            <v>-39388.269999999997</v>
          </cell>
        </row>
        <row r="166">
          <cell r="B166" t="str">
            <v>245516</v>
          </cell>
          <cell r="D166" t="str">
            <v>Educational Tax Payable</v>
          </cell>
          <cell r="F166">
            <v>-12569.93</v>
          </cell>
          <cell r="H166">
            <v>-12442.13</v>
          </cell>
          <cell r="J166">
            <v>-39239.81</v>
          </cell>
        </row>
        <row r="167">
          <cell r="B167" t="str">
            <v>245517</v>
          </cell>
          <cell r="D167" t="str">
            <v>Homestead Tax Payable</v>
          </cell>
          <cell r="F167">
            <v>-11170.96</v>
          </cell>
          <cell r="H167">
            <v>-11295.11</v>
          </cell>
          <cell r="J167">
            <v>-38250.75</v>
          </cell>
        </row>
        <row r="168">
          <cell r="B168" t="str">
            <v>245600</v>
          </cell>
          <cell r="D168" t="str">
            <v>Escheat - Deposit Balance-2001</v>
          </cell>
          <cell r="F168">
            <v>-721331.31</v>
          </cell>
          <cell r="H168">
            <v>-721331.31</v>
          </cell>
          <cell r="J168">
            <v>-721331.31</v>
          </cell>
        </row>
        <row r="169">
          <cell r="B169" t="str">
            <v>250020</v>
          </cell>
          <cell r="D169" t="str">
            <v>Ret Sav Plus/Co Matching</v>
          </cell>
          <cell r="F169">
            <v>-150971.95000000001</v>
          </cell>
          <cell r="H169">
            <v>-153765.68</v>
          </cell>
          <cell r="J169">
            <v>-116697.76</v>
          </cell>
        </row>
        <row r="170">
          <cell r="B170" t="str">
            <v>250030</v>
          </cell>
          <cell r="D170" t="str">
            <v>Ret Sav Plus/Employee Portion</v>
          </cell>
          <cell r="F170">
            <v>-274197.71999999997</v>
          </cell>
          <cell r="H170">
            <v>-279096.86</v>
          </cell>
          <cell r="J170">
            <v>-225836.58</v>
          </cell>
        </row>
        <row r="171">
          <cell r="B171" t="str">
            <v>250050</v>
          </cell>
          <cell r="D171" t="str">
            <v>Ret Sav Plus/General Loan</v>
          </cell>
          <cell r="F171">
            <v>-72161.56</v>
          </cell>
          <cell r="H171">
            <v>-70681.509999999995</v>
          </cell>
          <cell r="J171">
            <v>-24585.87</v>
          </cell>
        </row>
        <row r="172">
          <cell r="B172" t="str">
            <v>250100</v>
          </cell>
          <cell r="D172" t="str">
            <v>NSP Employee Contribution</v>
          </cell>
          <cell r="F172">
            <v>-348347.66</v>
          </cell>
          <cell r="H172">
            <v>-725611.69</v>
          </cell>
          <cell r="J172">
            <v>-736745.18</v>
          </cell>
        </row>
        <row r="173">
          <cell r="B173" t="str">
            <v>250110</v>
          </cell>
          <cell r="D173" t="str">
            <v>NSP Employer Contribution</v>
          </cell>
          <cell r="F173">
            <v>-330050.36</v>
          </cell>
          <cell r="H173">
            <v>-291050.36</v>
          </cell>
          <cell r="J173">
            <v>-258050.36</v>
          </cell>
        </row>
        <row r="174">
          <cell r="B174" t="str">
            <v>251103</v>
          </cell>
          <cell r="D174" t="str">
            <v>Percent of CompletionLiability</v>
          </cell>
          <cell r="F174">
            <v>-59500</v>
          </cell>
          <cell r="H174">
            <v>0</v>
          </cell>
          <cell r="J174">
            <v>0</v>
          </cell>
        </row>
        <row r="175">
          <cell r="B175" t="str">
            <v>277000</v>
          </cell>
          <cell r="D175" t="str">
            <v>Injuries and Damages Provisio</v>
          </cell>
          <cell r="F175">
            <v>1147684.9099999999</v>
          </cell>
          <cell r="H175">
            <v>995964.42</v>
          </cell>
          <cell r="J175">
            <v>0</v>
          </cell>
        </row>
        <row r="176">
          <cell r="B176" t="str">
            <v>277050</v>
          </cell>
          <cell r="D176" t="str">
            <v>Provision for Workers Comp</v>
          </cell>
          <cell r="F176">
            <v>301537.08</v>
          </cell>
          <cell r="H176">
            <v>114282.85</v>
          </cell>
          <cell r="J176">
            <v>0</v>
          </cell>
        </row>
        <row r="177">
          <cell r="D177" t="str">
            <v>Other Current Liabilities</v>
          </cell>
          <cell r="F177">
            <v>-1340093.77</v>
          </cell>
          <cell r="H177">
            <v>-824363.57</v>
          </cell>
          <cell r="J177">
            <v>-3170627.09</v>
          </cell>
        </row>
        <row r="178">
          <cell r="D178" t="str">
            <v xml:space="preserve">  Total Current Liabilities</v>
          </cell>
          <cell r="F178">
            <v>-7439264.4199999981</v>
          </cell>
          <cell r="H178">
            <v>-101310718.19</v>
          </cell>
          <cell r="J178">
            <v>-85883988.659999996</v>
          </cell>
        </row>
        <row r="179">
          <cell r="B179" t="str">
            <v>279200</v>
          </cell>
          <cell r="D179" t="str">
            <v>Other Timing Difference-Fed</v>
          </cell>
          <cell r="F179">
            <v>9568565</v>
          </cell>
          <cell r="H179">
            <v>9568565</v>
          </cell>
          <cell r="J179">
            <v>17533638</v>
          </cell>
        </row>
        <row r="180">
          <cell r="B180" t="str">
            <v>279250</v>
          </cell>
          <cell r="D180" t="str">
            <v>Other Timing Differences-State</v>
          </cell>
          <cell r="F180">
            <v>1828522</v>
          </cell>
          <cell r="H180">
            <v>1828522</v>
          </cell>
          <cell r="J180">
            <v>3020892</v>
          </cell>
        </row>
        <row r="181">
          <cell r="D181" t="str">
            <v>Accumulated Deferred Income Tax</v>
          </cell>
          <cell r="F181">
            <v>11397087</v>
          </cell>
          <cell r="H181">
            <v>11397087</v>
          </cell>
          <cell r="J181">
            <v>20554530</v>
          </cell>
        </row>
        <row r="182">
          <cell r="C182" t="str">
            <v>Long-Term Liabilities</v>
          </cell>
        </row>
        <row r="183">
          <cell r="D183" t="str">
            <v>Accrued Envir Response Costs</v>
          </cell>
        </row>
        <row r="184">
          <cell r="D184" t="str">
            <v>Accrued Pipeline Replacement Costs</v>
          </cell>
        </row>
        <row r="185">
          <cell r="B185" t="str">
            <v>247010</v>
          </cell>
          <cell r="D185" t="str">
            <v>Retirement Annuity Purchase Cs</v>
          </cell>
          <cell r="F185">
            <v>516386.05</v>
          </cell>
          <cell r="H185">
            <v>506832.07</v>
          </cell>
          <cell r="J185">
            <v>504953.65</v>
          </cell>
        </row>
        <row r="186">
          <cell r="B186" t="str">
            <v>247020</v>
          </cell>
          <cell r="D186" t="str">
            <v>Pension Liability/Non-Qualifie</v>
          </cell>
          <cell r="F186">
            <v>-4587275.5999999996</v>
          </cell>
          <cell r="H186">
            <v>-4664522.1399999997</v>
          </cell>
          <cell r="J186">
            <v>-4617362.05</v>
          </cell>
        </row>
        <row r="187">
          <cell r="B187" t="str">
            <v>247030</v>
          </cell>
          <cell r="D187" t="str">
            <v>Pension Liability/Qualified Pl</v>
          </cell>
          <cell r="F187">
            <v>-56675655.009999998</v>
          </cell>
          <cell r="H187">
            <v>-57024180.020000003</v>
          </cell>
          <cell r="J187">
            <v>-63048055.009999998</v>
          </cell>
        </row>
        <row r="188">
          <cell r="D188" t="str">
            <v>Accrued Pension Costs</v>
          </cell>
          <cell r="F188">
            <v>-60746544.559999995</v>
          </cell>
          <cell r="H188">
            <v>-61181870.090000004</v>
          </cell>
          <cell r="J188">
            <v>-67160463.409999996</v>
          </cell>
        </row>
        <row r="189">
          <cell r="B189" t="str">
            <v>248800</v>
          </cell>
          <cell r="D189" t="str">
            <v>Other Postretirement Benefits</v>
          </cell>
          <cell r="F189">
            <v>1931208.29</v>
          </cell>
          <cell r="H189">
            <v>-582227.04</v>
          </cell>
          <cell r="J189">
            <v>212007.83</v>
          </cell>
        </row>
        <row r="190">
          <cell r="D190" t="str">
            <v>Accrued Other Postretirement Benefits</v>
          </cell>
          <cell r="F190">
            <v>1931208.29</v>
          </cell>
          <cell r="H190">
            <v>-582227.04</v>
          </cell>
          <cell r="J190">
            <v>212007.83</v>
          </cell>
        </row>
        <row r="191">
          <cell r="D191" t="str">
            <v>Capital Lease Liability</v>
          </cell>
        </row>
        <row r="192">
          <cell r="D192" t="str">
            <v>Other Liabilities</v>
          </cell>
        </row>
        <row r="193">
          <cell r="D193" t="str">
            <v xml:space="preserve">  Total Long-Term Liabilities</v>
          </cell>
          <cell r="F193">
            <v>-58815336.269999996</v>
          </cell>
          <cell r="H193">
            <v>-61764097.130000003</v>
          </cell>
          <cell r="J193">
            <v>-66948455.579999998</v>
          </cell>
        </row>
        <row r="194">
          <cell r="D194" t="str">
            <v>Minority Interest</v>
          </cell>
        </row>
        <row r="195">
          <cell r="C195" t="str">
            <v>Deferred Credits</v>
          </cell>
        </row>
        <row r="196">
          <cell r="D196" t="str">
            <v>Unamortized Investment Tax Credit</v>
          </cell>
        </row>
        <row r="197">
          <cell r="D197" t="str">
            <v>Regulatory Tax Liability</v>
          </cell>
        </row>
        <row r="198">
          <cell r="B198" t="str">
            <v>258880</v>
          </cell>
          <cell r="D198" t="str">
            <v>One Peachtree Ctr\10 P'tree Pl</v>
          </cell>
          <cell r="F198">
            <v>-124338.51</v>
          </cell>
          <cell r="H198">
            <v>0</v>
          </cell>
          <cell r="J198">
            <v>-817943.87</v>
          </cell>
        </row>
        <row r="199">
          <cell r="B199" t="str">
            <v>258899</v>
          </cell>
          <cell r="D199" t="str">
            <v>Misc/Other Deferred Credits</v>
          </cell>
          <cell r="F199">
            <v>0</v>
          </cell>
          <cell r="H199">
            <v>0</v>
          </cell>
          <cell r="J199">
            <v>-239156</v>
          </cell>
        </row>
        <row r="200">
          <cell r="D200" t="str">
            <v>Other Deferred Credits</v>
          </cell>
          <cell r="F200">
            <v>-124338.51</v>
          </cell>
          <cell r="H200">
            <v>0</v>
          </cell>
          <cell r="J200">
            <v>-1057099.8700000001</v>
          </cell>
        </row>
        <row r="201">
          <cell r="D201" t="str">
            <v xml:space="preserve">  Total Deferred Credits</v>
          </cell>
          <cell r="F201">
            <v>-124338.51</v>
          </cell>
          <cell r="H201">
            <v>0</v>
          </cell>
          <cell r="J201">
            <v>-1057099.8700000001</v>
          </cell>
        </row>
        <row r="202">
          <cell r="D202" t="str">
            <v>Equity from Parent</v>
          </cell>
          <cell r="F202">
            <v>0</v>
          </cell>
          <cell r="H202">
            <v>0</v>
          </cell>
          <cell r="J202">
            <v>0</v>
          </cell>
        </row>
        <row r="203">
          <cell r="C203" t="str">
            <v>Capitalization</v>
          </cell>
        </row>
        <row r="204">
          <cell r="D204" t="str">
            <v>Long-Term Debt</v>
          </cell>
        </row>
        <row r="205">
          <cell r="D205" t="str">
            <v>Preferred Stock</v>
          </cell>
        </row>
        <row r="206">
          <cell r="B206" t="str">
            <v>200101</v>
          </cell>
          <cell r="D206" t="str">
            <v>Common Stock</v>
          </cell>
          <cell r="F206">
            <v>-100</v>
          </cell>
          <cell r="H206">
            <v>-100</v>
          </cell>
          <cell r="J206">
            <v>-100</v>
          </cell>
        </row>
        <row r="207">
          <cell r="B207" t="str">
            <v>202000</v>
          </cell>
          <cell r="D207" t="str">
            <v>Other Comprehensive Income</v>
          </cell>
          <cell r="F207">
            <v>49159530</v>
          </cell>
          <cell r="H207">
            <v>49159530</v>
          </cell>
          <cell r="J207">
            <v>49159530</v>
          </cell>
        </row>
        <row r="208">
          <cell r="B208" t="str">
            <v>203100</v>
          </cell>
          <cell r="D208" t="str">
            <v>Premium on Common Stock Issued</v>
          </cell>
          <cell r="F208">
            <v>-78202</v>
          </cell>
          <cell r="H208">
            <v>-78202</v>
          </cell>
          <cell r="J208">
            <v>0</v>
          </cell>
        </row>
        <row r="209">
          <cell r="B209" t="str">
            <v>203120</v>
          </cell>
          <cell r="D209" t="str">
            <v>Unearned Compensation</v>
          </cell>
          <cell r="F209">
            <v>897934.69</v>
          </cell>
          <cell r="H209">
            <v>967919.8</v>
          </cell>
          <cell r="J209">
            <v>668424.31000000006</v>
          </cell>
        </row>
        <row r="210">
          <cell r="B210" t="str">
            <v>207100</v>
          </cell>
          <cell r="D210" t="str">
            <v>Unappropriated Ret Earnings</v>
          </cell>
          <cell r="F210">
            <v>26822.6</v>
          </cell>
          <cell r="H210">
            <v>26822.6</v>
          </cell>
          <cell r="J210">
            <v>-210914.58</v>
          </cell>
        </row>
        <row r="211">
          <cell r="B211" t="str">
            <v>207200</v>
          </cell>
          <cell r="D211" t="str">
            <v>Balance Transferred from Incom</v>
          </cell>
          <cell r="F211">
            <v>292531.96999999997</v>
          </cell>
          <cell r="H211">
            <v>94514.47</v>
          </cell>
          <cell r="J211">
            <v>-390461.78</v>
          </cell>
        </row>
        <row r="212">
          <cell r="B212" t="str">
            <v>207601</v>
          </cell>
          <cell r="D212" t="str">
            <v>Dividends Declared Parent/Sub</v>
          </cell>
          <cell r="F212">
            <v>0</v>
          </cell>
          <cell r="H212">
            <v>0</v>
          </cell>
          <cell r="J212">
            <v>628198.96</v>
          </cell>
        </row>
        <row r="213">
          <cell r="D213" t="str">
            <v>Common Stockholders Equity</v>
          </cell>
          <cell r="F213">
            <v>50298517.259999998</v>
          </cell>
          <cell r="H213">
            <v>50170484.869999997</v>
          </cell>
          <cell r="J213">
            <v>49854676.910000004</v>
          </cell>
        </row>
        <row r="214">
          <cell r="D214" t="str">
            <v xml:space="preserve">  Total Capitalization</v>
          </cell>
          <cell r="F214">
            <v>50298517.259999998</v>
          </cell>
          <cell r="H214">
            <v>50170484.869999997</v>
          </cell>
          <cell r="J214">
            <v>49854676.910000004</v>
          </cell>
        </row>
        <row r="215">
          <cell r="D215" t="str">
            <v xml:space="preserve">  Total Liabilities and Capitalization</v>
          </cell>
          <cell r="F215">
            <v>-4683334.9400000004</v>
          </cell>
          <cell r="H215">
            <v>-101507243.44999999</v>
          </cell>
          <cell r="J215">
            <v>-83480337.199999988</v>
          </cell>
        </row>
      </sheetData>
      <sheetData sheetId="32"/>
      <sheetData sheetId="33"/>
      <sheetData sheetId="34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Depreciation"/>
      <sheetName val="Download"/>
      <sheetName val="BS"/>
      <sheetName val="IS"/>
      <sheetName val="Balance Sheet"/>
      <sheetName val="Income Statement"/>
      <sheetName val="TR-3 FAS 109 Inventory"/>
      <sheetName val="Total - Federal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>
        <row r="12">
          <cell r="B12" t="str">
            <v>121151</v>
          </cell>
          <cell r="D12" t="str">
            <v>BK OF AMERICA - AGLI CONT DISB</v>
          </cell>
          <cell r="F12">
            <v>0</v>
          </cell>
          <cell r="H12">
            <v>-642.51</v>
          </cell>
          <cell r="J12">
            <v>-642.51</v>
          </cell>
        </row>
        <row r="13">
          <cell r="B13" t="str">
            <v>121200</v>
          </cell>
          <cell r="D13" t="str">
            <v>Petty Cash</v>
          </cell>
          <cell r="F13">
            <v>150</v>
          </cell>
          <cell r="H13">
            <v>150</v>
          </cell>
          <cell r="J13">
            <v>150</v>
          </cell>
        </row>
        <row r="14">
          <cell r="B14" t="str">
            <v>122702</v>
          </cell>
          <cell r="D14" t="str">
            <v>Wachovia AGSC Gen Disburse</v>
          </cell>
          <cell r="F14">
            <v>0</v>
          </cell>
          <cell r="H14">
            <v>-2496.87</v>
          </cell>
          <cell r="J14">
            <v>-2496.87</v>
          </cell>
        </row>
        <row r="15">
          <cell r="D15" t="str">
            <v>Cash &amp; Cash Equivalents</v>
          </cell>
          <cell r="F15">
            <v>150</v>
          </cell>
          <cell r="H15">
            <v>-2989.38</v>
          </cell>
          <cell r="J15">
            <v>-2989.38</v>
          </cell>
        </row>
        <row r="16">
          <cell r="B16" t="str">
            <v>134500</v>
          </cell>
          <cell r="D16" t="str">
            <v>A/R Rental Property</v>
          </cell>
          <cell r="F16">
            <v>8123.25</v>
          </cell>
          <cell r="H16">
            <v>16788.009999999998</v>
          </cell>
          <cell r="J16">
            <v>16788.009999999998</v>
          </cell>
        </row>
        <row r="17">
          <cell r="B17" t="str">
            <v>135451</v>
          </cell>
          <cell r="D17" t="str">
            <v>Receivables</v>
          </cell>
          <cell r="F17">
            <v>8123.25</v>
          </cell>
          <cell r="H17">
            <v>16788.009999999998</v>
          </cell>
          <cell r="J17">
            <v>16788.009999999998</v>
          </cell>
        </row>
        <row r="18">
          <cell r="B18" t="str">
            <v>135450</v>
          </cell>
          <cell r="D18" t="str">
            <v>Interco Funding-Unrestricted</v>
          </cell>
          <cell r="F18">
            <v>236668.02</v>
          </cell>
          <cell r="H18">
            <v>-3868.78</v>
          </cell>
          <cell r="J18">
            <v>-3868.78</v>
          </cell>
        </row>
        <row r="19">
          <cell r="B19" t="str">
            <v>135451</v>
          </cell>
          <cell r="D19" t="str">
            <v>Interco Funding - Restricted</v>
          </cell>
          <cell r="F19">
            <v>-5530.64</v>
          </cell>
          <cell r="H19">
            <v>190065.63</v>
          </cell>
          <cell r="J19">
            <v>190065.63</v>
          </cell>
        </row>
        <row r="20">
          <cell r="B20" t="str">
            <v>136073</v>
          </cell>
          <cell r="D20" t="str">
            <v>Intercompany Chargebacks</v>
          </cell>
          <cell r="F20">
            <v>-9940.81</v>
          </cell>
          <cell r="H20">
            <v>-6097.31</v>
          </cell>
          <cell r="J20">
            <v>-6097.31</v>
          </cell>
        </row>
        <row r="21">
          <cell r="D21" t="str">
            <v>Intercompany Receivables</v>
          </cell>
          <cell r="F21">
            <v>221196.57</v>
          </cell>
          <cell r="H21">
            <v>180099.54</v>
          </cell>
          <cell r="J21">
            <v>180099.54</v>
          </cell>
        </row>
        <row r="22">
          <cell r="D22" t="str">
            <v>A/R Unbilled Revenue</v>
          </cell>
          <cell r="F22">
            <v>0</v>
          </cell>
          <cell r="H22">
            <v>0</v>
          </cell>
          <cell r="J22">
            <v>0</v>
          </cell>
        </row>
        <row r="23">
          <cell r="D23" t="str">
            <v>Inventories</v>
          </cell>
          <cell r="F23">
            <v>0</v>
          </cell>
          <cell r="H23">
            <v>0</v>
          </cell>
          <cell r="J23">
            <v>0</v>
          </cell>
        </row>
        <row r="24">
          <cell r="D24" t="str">
            <v>Deferred Purchased Gas Adj</v>
          </cell>
          <cell r="F24">
            <v>0</v>
          </cell>
          <cell r="H24">
            <v>0</v>
          </cell>
          <cell r="J24">
            <v>0</v>
          </cell>
        </row>
        <row r="25">
          <cell r="D25" t="str">
            <v>Other Current Assets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 xml:space="preserve">  Total Current Assets</v>
          </cell>
          <cell r="F26">
            <v>229469.82</v>
          </cell>
          <cell r="H26">
            <v>193898.17</v>
          </cell>
          <cell r="J26">
            <v>193898.17</v>
          </cell>
        </row>
        <row r="27">
          <cell r="D27" t="str">
            <v>Investment &amp; Equity in Assoc</v>
          </cell>
          <cell r="F27">
            <v>0</v>
          </cell>
          <cell r="H27">
            <v>0</v>
          </cell>
          <cell r="J27">
            <v>0</v>
          </cell>
        </row>
        <row r="28">
          <cell r="C28" t="str">
            <v>Property, Plant &amp; Equipment</v>
          </cell>
          <cell r="D28" t="str">
            <v xml:space="preserve">  Total Current Assets</v>
          </cell>
          <cell r="F28">
            <v>167373.37</v>
          </cell>
          <cell r="H28">
            <v>191842.15</v>
          </cell>
          <cell r="J28">
            <v>224464.24</v>
          </cell>
        </row>
        <row r="29">
          <cell r="D29" t="str">
            <v>Regulated Assets</v>
          </cell>
          <cell r="F29">
            <v>0</v>
          </cell>
          <cell r="H29">
            <v>0</v>
          </cell>
          <cell r="J29">
            <v>0</v>
          </cell>
        </row>
        <row r="30">
          <cell r="C30" t="str">
            <v>Property, Plant &amp; Equipment</v>
          </cell>
          <cell r="D30" t="str">
            <v>Regulated Capital Projects</v>
          </cell>
          <cell r="F30">
            <v>0</v>
          </cell>
          <cell r="H30">
            <v>0</v>
          </cell>
          <cell r="J30">
            <v>0</v>
          </cell>
        </row>
        <row r="31">
          <cell r="D31" t="str">
            <v>Contribution in Aid of Const</v>
          </cell>
          <cell r="F31">
            <v>0</v>
          </cell>
          <cell r="H31">
            <v>0</v>
          </cell>
          <cell r="J31">
            <v>0</v>
          </cell>
        </row>
        <row r="32">
          <cell r="D32" t="str">
            <v>Accumulated Depr - Regulated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 xml:space="preserve">  Total Regulated Assets-Net</v>
          </cell>
          <cell r="F33">
            <v>0</v>
          </cell>
          <cell r="H33">
            <v>0</v>
          </cell>
          <cell r="J33">
            <v>0</v>
          </cell>
        </row>
        <row r="34">
          <cell r="B34" t="str">
            <v>115010</v>
          </cell>
          <cell r="D34" t="str">
            <v>Rental Property</v>
          </cell>
          <cell r="F34">
            <v>67906.91</v>
          </cell>
          <cell r="H34">
            <v>67906.91</v>
          </cell>
          <cell r="J34">
            <v>67906.91</v>
          </cell>
        </row>
        <row r="35">
          <cell r="B35" t="str">
            <v>115030</v>
          </cell>
          <cell r="D35" t="str">
            <v>Buildings and Equipment 2</v>
          </cell>
          <cell r="F35">
            <v>3399394.2</v>
          </cell>
          <cell r="H35">
            <v>3414498.36</v>
          </cell>
          <cell r="J35">
            <v>3414498.36</v>
          </cell>
        </row>
        <row r="36">
          <cell r="B36" t="str">
            <v>115040</v>
          </cell>
          <cell r="D36" t="str">
            <v>Rental Property-Transportation</v>
          </cell>
          <cell r="F36">
            <v>4400</v>
          </cell>
          <cell r="H36">
            <v>4400</v>
          </cell>
          <cell r="J36">
            <v>4400</v>
          </cell>
        </row>
        <row r="37">
          <cell r="B37" t="str">
            <v>115030</v>
          </cell>
          <cell r="D37" t="str">
            <v>Nonregulated Assets</v>
          </cell>
          <cell r="F37">
            <v>3471701.11</v>
          </cell>
          <cell r="H37">
            <v>3486805.27</v>
          </cell>
          <cell r="J37">
            <v>3486805.27</v>
          </cell>
        </row>
        <row r="38">
          <cell r="B38" t="str">
            <v>115040</v>
          </cell>
          <cell r="D38" t="str">
            <v>Nonregulated Capital Projects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115150</v>
          </cell>
          <cell r="D39" t="str">
            <v>Accumulated Provision for  Dep</v>
          </cell>
          <cell r="F39">
            <v>-2814030.36</v>
          </cell>
          <cell r="H39">
            <v>-2811405.43</v>
          </cell>
          <cell r="J39">
            <v>-2811405.43</v>
          </cell>
        </row>
        <row r="40">
          <cell r="D40" t="str">
            <v>Accumulated Depr - Nonregulated</v>
          </cell>
          <cell r="F40">
            <v>-2814030.36</v>
          </cell>
          <cell r="H40">
            <v>-2811405.43</v>
          </cell>
          <cell r="J40">
            <v>-2811405.43</v>
          </cell>
        </row>
        <row r="41">
          <cell r="B41" t="str">
            <v>115150</v>
          </cell>
          <cell r="D41" t="str">
            <v xml:space="preserve">  Total Nonregulated Assets-Net</v>
          </cell>
          <cell r="F41">
            <v>657670.75</v>
          </cell>
          <cell r="H41">
            <v>675399.83999999985</v>
          </cell>
          <cell r="J41">
            <v>675399.83999999985</v>
          </cell>
        </row>
        <row r="42">
          <cell r="D42" t="str">
            <v xml:space="preserve">  Total Property Plant &amp; Equipment</v>
          </cell>
          <cell r="F42">
            <v>657670.75</v>
          </cell>
          <cell r="H42">
            <v>675399.83999999985</v>
          </cell>
          <cell r="J42">
            <v>675399.83999999985</v>
          </cell>
        </row>
        <row r="43">
          <cell r="C43" t="str">
            <v>Deferred Debits and Other Assets</v>
          </cell>
          <cell r="D43" t="str">
            <v xml:space="preserve">  Total Nonregulated Assets-Net</v>
          </cell>
          <cell r="F43">
            <v>593869</v>
          </cell>
          <cell r="H43">
            <v>606629.35</v>
          </cell>
          <cell r="J43">
            <v>619389.69999999995</v>
          </cell>
        </row>
        <row r="44">
          <cell r="B44" t="str">
            <v>162611</v>
          </cell>
          <cell r="D44" t="str">
            <v>Contractor Expense</v>
          </cell>
          <cell r="F44">
            <v>280.16000000000003</v>
          </cell>
          <cell r="H44">
            <v>280.16000000000003</v>
          </cell>
          <cell r="J44">
            <v>280.16000000000003</v>
          </cell>
        </row>
        <row r="45">
          <cell r="C45" t="str">
            <v>Deferred Debits and Other Assets</v>
          </cell>
          <cell r="D45" t="str">
            <v>Unrecovered Envir Response Costs</v>
          </cell>
          <cell r="F45">
            <v>280.16000000000003</v>
          </cell>
          <cell r="H45">
            <v>280.16000000000003</v>
          </cell>
          <cell r="J45">
            <v>280.16000000000003</v>
          </cell>
        </row>
        <row r="46">
          <cell r="B46" t="str">
            <v>162611</v>
          </cell>
          <cell r="D46" t="str">
            <v>Investment in Joint Ventures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Unrecovered Integrated Resource Plan</v>
          </cell>
          <cell r="F47">
            <v>0</v>
          </cell>
          <cell r="H47">
            <v>0</v>
          </cell>
          <cell r="J47">
            <v>0</v>
          </cell>
        </row>
        <row r="48">
          <cell r="D48" t="str">
            <v>Unrecovered Postretirement Benefits</v>
          </cell>
          <cell r="F48">
            <v>0</v>
          </cell>
          <cell r="H48">
            <v>0</v>
          </cell>
          <cell r="J48">
            <v>0</v>
          </cell>
        </row>
        <row r="49">
          <cell r="D49" t="str">
            <v>Intercompany Notes Receivables</v>
          </cell>
          <cell r="F49">
            <v>0</v>
          </cell>
          <cell r="H49">
            <v>0</v>
          </cell>
          <cell r="J49">
            <v>0</v>
          </cell>
        </row>
        <row r="50">
          <cell r="D50" t="str">
            <v>Prepaid Pension Cost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>Unamortized Cost to Repurchase LTD</v>
          </cell>
          <cell r="F51">
            <v>0</v>
          </cell>
          <cell r="H51">
            <v>0</v>
          </cell>
          <cell r="J51">
            <v>0</v>
          </cell>
        </row>
        <row r="52">
          <cell r="D52" t="str">
            <v>Other Assets</v>
          </cell>
          <cell r="F52">
            <v>0</v>
          </cell>
          <cell r="H52">
            <v>0</v>
          </cell>
          <cell r="J52">
            <v>0</v>
          </cell>
        </row>
        <row r="53">
          <cell r="D53" t="str">
            <v xml:space="preserve">  Total Deferred Debits and Other Assets</v>
          </cell>
          <cell r="F53">
            <v>280.16000000000003</v>
          </cell>
          <cell r="H53">
            <v>280.16000000000003</v>
          </cell>
          <cell r="J53">
            <v>280.16000000000003</v>
          </cell>
        </row>
        <row r="54">
          <cell r="D54" t="str">
            <v xml:space="preserve">  Total Assets</v>
          </cell>
          <cell r="F54">
            <v>887420.7300000001</v>
          </cell>
          <cell r="H54">
            <v>869578.16999999993</v>
          </cell>
          <cell r="J54">
            <v>869578.16999999993</v>
          </cell>
        </row>
        <row r="55">
          <cell r="D55" t="str">
            <v>Unamortized Cost to Repurchase LTD</v>
          </cell>
        </row>
        <row r="56">
          <cell r="C56" t="str">
            <v>Liabilities and Capitalization</v>
          </cell>
          <cell r="D56" t="str">
            <v>Other Assets</v>
          </cell>
          <cell r="F56">
            <v>0</v>
          </cell>
          <cell r="H56">
            <v>0</v>
          </cell>
          <cell r="J56">
            <v>0</v>
          </cell>
        </row>
        <row r="57">
          <cell r="C57" t="str">
            <v>Current Liabilities</v>
          </cell>
          <cell r="D57" t="str">
            <v xml:space="preserve">  Total Deferred Debits and Other Assets</v>
          </cell>
          <cell r="F57">
            <v>0.16</v>
          </cell>
          <cell r="H57">
            <v>0.16</v>
          </cell>
          <cell r="J57">
            <v>0.16</v>
          </cell>
        </row>
        <row r="58">
          <cell r="B58" t="str">
            <v>225507</v>
          </cell>
          <cell r="D58" t="str">
            <v>One Pledge Club Atlanta</v>
          </cell>
          <cell r="F58">
            <v>-40.5</v>
          </cell>
          <cell r="H58">
            <v>-13.5</v>
          </cell>
          <cell r="J58">
            <v>-13.5</v>
          </cell>
        </row>
        <row r="59">
          <cell r="B59" t="str">
            <v>225536</v>
          </cell>
          <cell r="D59" t="str">
            <v>Flx Ben Health Reim Payable</v>
          </cell>
          <cell r="F59">
            <v>-10</v>
          </cell>
          <cell r="H59">
            <v>-10</v>
          </cell>
          <cell r="J59">
            <v>-10</v>
          </cell>
        </row>
        <row r="60">
          <cell r="B60" t="str">
            <v>225546</v>
          </cell>
          <cell r="C60" t="str">
            <v>Liabilities and Capitalization</v>
          </cell>
          <cell r="D60" t="str">
            <v>Health Care Reim Payable 2000</v>
          </cell>
          <cell r="F60">
            <v>-50</v>
          </cell>
          <cell r="H60">
            <v>0</v>
          </cell>
          <cell r="J60">
            <v>0</v>
          </cell>
        </row>
        <row r="61">
          <cell r="C61" t="str">
            <v>Current Liabilities</v>
          </cell>
          <cell r="D61" t="str">
            <v>Accounts Payable</v>
          </cell>
          <cell r="F61">
            <v>-100.5</v>
          </cell>
          <cell r="H61">
            <v>-23.5</v>
          </cell>
          <cell r="J61">
            <v>-23.5</v>
          </cell>
        </row>
        <row r="62">
          <cell r="B62" t="str">
            <v>225500</v>
          </cell>
          <cell r="D62" t="str">
            <v>Short-Term Debt</v>
          </cell>
          <cell r="F62">
            <v>0</v>
          </cell>
          <cell r="H62">
            <v>0</v>
          </cell>
          <cell r="J62">
            <v>0</v>
          </cell>
        </row>
        <row r="63">
          <cell r="B63" t="str">
            <v>225501</v>
          </cell>
          <cell r="D63" t="str">
            <v>Intercompany Payables</v>
          </cell>
          <cell r="F63">
            <v>0</v>
          </cell>
          <cell r="H63">
            <v>0</v>
          </cell>
          <cell r="J63">
            <v>0</v>
          </cell>
        </row>
        <row r="64">
          <cell r="B64" t="str">
            <v>235710</v>
          </cell>
          <cell r="D64" t="str">
            <v>Customer Deposits-Trustees Ren</v>
          </cell>
          <cell r="F64">
            <v>-14420</v>
          </cell>
          <cell r="H64">
            <v>-14970</v>
          </cell>
          <cell r="J64">
            <v>-14970</v>
          </cell>
        </row>
        <row r="65">
          <cell r="B65" t="str">
            <v>225546</v>
          </cell>
          <cell r="D65" t="str">
            <v>Customer Deposits</v>
          </cell>
          <cell r="F65">
            <v>-14420</v>
          </cell>
          <cell r="H65">
            <v>-14970</v>
          </cell>
          <cell r="J65">
            <v>-14970</v>
          </cell>
        </row>
        <row r="66">
          <cell r="D66" t="str">
            <v>Interest</v>
          </cell>
          <cell r="F66">
            <v>0</v>
          </cell>
          <cell r="H66">
            <v>0</v>
          </cell>
          <cell r="J66">
            <v>0</v>
          </cell>
        </row>
        <row r="67">
          <cell r="B67" t="str">
            <v>225200</v>
          </cell>
          <cell r="D67" t="str">
            <v>Payroll Payable</v>
          </cell>
          <cell r="F67">
            <v>3173.54</v>
          </cell>
          <cell r="H67">
            <v>2542.23</v>
          </cell>
          <cell r="J67">
            <v>2542.23</v>
          </cell>
        </row>
        <row r="68">
          <cell r="B68" t="str">
            <v>238100</v>
          </cell>
          <cell r="D68" t="str">
            <v>Taxes Accrued-Federal Income</v>
          </cell>
          <cell r="F68">
            <v>-324511.55</v>
          </cell>
          <cell r="H68">
            <v>-324511.55</v>
          </cell>
          <cell r="J68">
            <v>-324511.55</v>
          </cell>
        </row>
        <row r="69">
          <cell r="B69" t="str">
            <v>238101</v>
          </cell>
          <cell r="D69" t="str">
            <v>Taxes Accrued Other-FUI</v>
          </cell>
          <cell r="F69">
            <v>-204</v>
          </cell>
          <cell r="H69">
            <v>-115.65</v>
          </cell>
          <cell r="J69">
            <v>-115.65</v>
          </cell>
        </row>
        <row r="70">
          <cell r="B70" t="str">
            <v>238102</v>
          </cell>
          <cell r="D70" t="str">
            <v>Taxes Accrued Other-FICA</v>
          </cell>
          <cell r="F70">
            <v>-681.96</v>
          </cell>
          <cell r="H70">
            <v>-226.17</v>
          </cell>
          <cell r="J70">
            <v>-226.17</v>
          </cell>
        </row>
        <row r="71">
          <cell r="B71" t="str">
            <v>238103</v>
          </cell>
          <cell r="D71" t="str">
            <v>Tax Accr Othr-Real&amp;Pers. Prop.</v>
          </cell>
          <cell r="F71">
            <v>732.17</v>
          </cell>
          <cell r="H71">
            <v>732.17</v>
          </cell>
          <cell r="J71">
            <v>732.17</v>
          </cell>
        </row>
        <row r="72">
          <cell r="B72" t="str">
            <v>238105</v>
          </cell>
          <cell r="D72" t="str">
            <v>Tax Accr Othr-SUI</v>
          </cell>
          <cell r="F72">
            <v>-476</v>
          </cell>
          <cell r="H72">
            <v>-96.83</v>
          </cell>
          <cell r="J72">
            <v>-96.83</v>
          </cell>
        </row>
        <row r="73">
          <cell r="B73" t="str">
            <v>238200</v>
          </cell>
          <cell r="D73" t="str">
            <v>Taxes Accrued-State Income</v>
          </cell>
          <cell r="F73">
            <v>-44291.05</v>
          </cell>
          <cell r="H73">
            <v>-44291.05</v>
          </cell>
          <cell r="J73">
            <v>-44291.05</v>
          </cell>
        </row>
        <row r="74">
          <cell r="B74" t="str">
            <v>238101</v>
          </cell>
          <cell r="D74" t="str">
            <v>Other Accrued Liabilities</v>
          </cell>
          <cell r="F74">
            <v>-366258.85</v>
          </cell>
          <cell r="H74">
            <v>-365966.85</v>
          </cell>
          <cell r="J74">
            <v>-365966.85</v>
          </cell>
        </row>
        <row r="75">
          <cell r="B75" t="str">
            <v>238102</v>
          </cell>
          <cell r="D75" t="str">
            <v>Redemption Requir - Preferred Stock</v>
          </cell>
          <cell r="F75">
            <v>0</v>
          </cell>
          <cell r="H75">
            <v>0</v>
          </cell>
          <cell r="J75">
            <v>0</v>
          </cell>
        </row>
        <row r="76">
          <cell r="B76" t="str">
            <v>238103</v>
          </cell>
          <cell r="D76" t="str">
            <v>Deferred Purchase Gas Adj Credit</v>
          </cell>
          <cell r="F76">
            <v>0</v>
          </cell>
          <cell r="H76">
            <v>0</v>
          </cell>
          <cell r="J76">
            <v>0</v>
          </cell>
        </row>
        <row r="77">
          <cell r="B77" t="str">
            <v>244010</v>
          </cell>
          <cell r="D77" t="str">
            <v>Special Option Tax 1</v>
          </cell>
          <cell r="F77">
            <v>-35.729999999999997</v>
          </cell>
          <cell r="H77">
            <v>-35.729999999999997</v>
          </cell>
          <cell r="J77">
            <v>-35.729999999999997</v>
          </cell>
        </row>
        <row r="78">
          <cell r="B78" t="str">
            <v>245010</v>
          </cell>
          <cell r="D78" t="str">
            <v>Local Option Tax 1</v>
          </cell>
          <cell r="F78">
            <v>-35.729999999999997</v>
          </cell>
          <cell r="H78">
            <v>-35.729999999999997</v>
          </cell>
          <cell r="J78">
            <v>-35.729999999999997</v>
          </cell>
        </row>
        <row r="79">
          <cell r="B79" t="str">
            <v>245500</v>
          </cell>
          <cell r="D79" t="str">
            <v>FICA Taxes Payable - EE</v>
          </cell>
          <cell r="F79">
            <v>-681.96</v>
          </cell>
          <cell r="H79">
            <v>-226.17</v>
          </cell>
          <cell r="J79">
            <v>-226.17</v>
          </cell>
        </row>
        <row r="80">
          <cell r="B80" t="str">
            <v>245501</v>
          </cell>
          <cell r="D80" t="str">
            <v>Fed. Withholding Taxes -  EE</v>
          </cell>
          <cell r="F80">
            <v>-925.29</v>
          </cell>
          <cell r="H80">
            <v>-296.10000000000002</v>
          </cell>
          <cell r="J80">
            <v>-296.10000000000002</v>
          </cell>
        </row>
        <row r="81">
          <cell r="B81" t="str">
            <v>245502</v>
          </cell>
          <cell r="D81" t="str">
            <v>State Withholding Tax - EE</v>
          </cell>
          <cell r="F81">
            <v>-411.11</v>
          </cell>
          <cell r="H81">
            <v>-133.76</v>
          </cell>
          <cell r="J81">
            <v>-133.76</v>
          </cell>
        </row>
        <row r="82">
          <cell r="B82" t="str">
            <v>245503</v>
          </cell>
          <cell r="D82" t="str">
            <v>State Sales &amp; Use Tax Payble</v>
          </cell>
          <cell r="F82">
            <v>-156.93</v>
          </cell>
          <cell r="H82">
            <v>-156.93</v>
          </cell>
          <cell r="J82">
            <v>-156.93</v>
          </cell>
        </row>
        <row r="83">
          <cell r="B83" t="str">
            <v>245504</v>
          </cell>
          <cell r="D83" t="str">
            <v>Marta Tax Payable</v>
          </cell>
          <cell r="F83">
            <v>-3.51</v>
          </cell>
          <cell r="H83">
            <v>-3.51</v>
          </cell>
          <cell r="J83">
            <v>-3.51</v>
          </cell>
        </row>
        <row r="84">
          <cell r="B84" t="str">
            <v>245516</v>
          </cell>
          <cell r="D84" t="str">
            <v>Educational Tax Payable</v>
          </cell>
          <cell r="F84">
            <v>-3.5</v>
          </cell>
          <cell r="H84">
            <v>-3.5</v>
          </cell>
          <cell r="J84">
            <v>-3.5</v>
          </cell>
        </row>
        <row r="85">
          <cell r="B85" t="str">
            <v>245517</v>
          </cell>
          <cell r="D85" t="str">
            <v>Homestead Tax Payable</v>
          </cell>
          <cell r="F85">
            <v>-3.51</v>
          </cell>
          <cell r="H85">
            <v>-3.51</v>
          </cell>
          <cell r="J85">
            <v>-3.51</v>
          </cell>
        </row>
        <row r="86">
          <cell r="D86" t="str">
            <v>Other Current Liabilities</v>
          </cell>
          <cell r="F86">
            <v>-2257.27</v>
          </cell>
          <cell r="H86">
            <v>-894.94</v>
          </cell>
          <cell r="J86">
            <v>-894.94</v>
          </cell>
        </row>
        <row r="87">
          <cell r="B87" t="str">
            <v>244010</v>
          </cell>
          <cell r="D87" t="str">
            <v xml:space="preserve">  Total Current Liabilities</v>
          </cell>
          <cell r="F87">
            <v>-383036.62</v>
          </cell>
          <cell r="H87">
            <v>-381855.29</v>
          </cell>
          <cell r="J87">
            <v>-381855.29</v>
          </cell>
        </row>
        <row r="88">
          <cell r="B88" t="str">
            <v>279200</v>
          </cell>
          <cell r="D88" t="str">
            <v>Other Timing Difference-Fed</v>
          </cell>
          <cell r="F88">
            <v>16161.81</v>
          </cell>
          <cell r="H88">
            <v>16161.81</v>
          </cell>
          <cell r="J88">
            <v>16161.81</v>
          </cell>
        </row>
        <row r="89">
          <cell r="B89" t="str">
            <v>279250</v>
          </cell>
          <cell r="D89" t="str">
            <v>Other Timing Differences-State</v>
          </cell>
          <cell r="F89">
            <v>2772.4</v>
          </cell>
          <cell r="H89">
            <v>2772.4</v>
          </cell>
          <cell r="J89">
            <v>2772.4</v>
          </cell>
        </row>
        <row r="90">
          <cell r="B90" t="str">
            <v>245501</v>
          </cell>
          <cell r="D90" t="str">
            <v>Accumulated Deferred Income Tax</v>
          </cell>
          <cell r="F90">
            <v>18934.21</v>
          </cell>
          <cell r="H90">
            <v>18934.21</v>
          </cell>
          <cell r="J90">
            <v>18934.21</v>
          </cell>
        </row>
        <row r="91">
          <cell r="B91" t="str">
            <v>245502</v>
          </cell>
          <cell r="C91" t="str">
            <v>Long-Term Liabilities</v>
          </cell>
          <cell r="D91" t="str">
            <v>State Withholding Tax - EE</v>
          </cell>
          <cell r="F91">
            <v>-1225.17</v>
          </cell>
          <cell r="H91">
            <v>-1084.3</v>
          </cell>
          <cell r="J91">
            <v>-937.14</v>
          </cell>
        </row>
        <row r="92">
          <cell r="B92" t="str">
            <v>245503</v>
          </cell>
          <cell r="D92" t="str">
            <v>Accrued Envir Response Costs</v>
          </cell>
          <cell r="F92">
            <v>0</v>
          </cell>
          <cell r="H92">
            <v>0</v>
          </cell>
          <cell r="J92">
            <v>0</v>
          </cell>
        </row>
        <row r="93">
          <cell r="B93" t="str">
            <v>245504</v>
          </cell>
          <cell r="D93" t="str">
            <v>Accrued Pension Costs</v>
          </cell>
          <cell r="F93">
            <v>0</v>
          </cell>
          <cell r="H93">
            <v>0</v>
          </cell>
          <cell r="J93">
            <v>0</v>
          </cell>
        </row>
        <row r="94">
          <cell r="B94" t="str">
            <v>245516</v>
          </cell>
          <cell r="D94" t="str">
            <v>Accrued Other Postretirement Benefits</v>
          </cell>
          <cell r="F94">
            <v>0</v>
          </cell>
          <cell r="H94">
            <v>0</v>
          </cell>
          <cell r="J94">
            <v>0</v>
          </cell>
        </row>
        <row r="95">
          <cell r="B95" t="str">
            <v>245517</v>
          </cell>
          <cell r="D95" t="str">
            <v>Capital Lease Liability</v>
          </cell>
          <cell r="F95">
            <v>0</v>
          </cell>
          <cell r="H95">
            <v>0</v>
          </cell>
          <cell r="J95">
            <v>0</v>
          </cell>
        </row>
        <row r="96">
          <cell r="D96" t="str">
            <v>Other Liabilities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 xml:space="preserve">  Total Long-Term Liabilities</v>
          </cell>
          <cell r="F97">
            <v>0</v>
          </cell>
          <cell r="H97">
            <v>0</v>
          </cell>
          <cell r="J97">
            <v>0</v>
          </cell>
        </row>
        <row r="98">
          <cell r="B98" t="str">
            <v>279200</v>
          </cell>
          <cell r="D98" t="str">
            <v>Minority Interest</v>
          </cell>
          <cell r="F98">
            <v>0</v>
          </cell>
          <cell r="H98">
            <v>0</v>
          </cell>
          <cell r="J98">
            <v>0</v>
          </cell>
        </row>
        <row r="99">
          <cell r="B99" t="str">
            <v>279250</v>
          </cell>
          <cell r="C99" t="str">
            <v>Deferred Credits</v>
          </cell>
          <cell r="D99" t="str">
            <v>Other Timing Differences-State</v>
          </cell>
          <cell r="F99">
            <v>711.4</v>
          </cell>
          <cell r="H99">
            <v>711.4</v>
          </cell>
          <cell r="J99">
            <v>385.4</v>
          </cell>
        </row>
        <row r="100">
          <cell r="D100" t="str">
            <v>Unamortized Investment Tax Credit</v>
          </cell>
          <cell r="F100">
            <v>0</v>
          </cell>
          <cell r="H100">
            <v>0</v>
          </cell>
          <cell r="J100">
            <v>0</v>
          </cell>
        </row>
        <row r="101">
          <cell r="C101" t="str">
            <v>Long-Term Liabilities</v>
          </cell>
          <cell r="D101" t="str">
            <v>Regulatory Tax Liability</v>
          </cell>
          <cell r="F101">
            <v>0</v>
          </cell>
          <cell r="H101">
            <v>0</v>
          </cell>
          <cell r="J101">
            <v>0</v>
          </cell>
        </row>
        <row r="102">
          <cell r="D102" t="str">
            <v>Other Deferred Credits</v>
          </cell>
          <cell r="F102">
            <v>0</v>
          </cell>
          <cell r="H102">
            <v>0</v>
          </cell>
          <cell r="J102">
            <v>0</v>
          </cell>
        </row>
        <row r="103">
          <cell r="D103" t="str">
            <v xml:space="preserve">  Total Deferred Credits</v>
          </cell>
          <cell r="F103">
            <v>0</v>
          </cell>
          <cell r="H103">
            <v>0</v>
          </cell>
          <cell r="J103">
            <v>0</v>
          </cell>
        </row>
        <row r="104">
          <cell r="B104" t="str">
            <v>247030</v>
          </cell>
          <cell r="D104" t="str">
            <v>Equity from Parent</v>
          </cell>
          <cell r="F104">
            <v>0</v>
          </cell>
          <cell r="H104">
            <v>0</v>
          </cell>
          <cell r="J104">
            <v>0</v>
          </cell>
        </row>
        <row r="105">
          <cell r="C105" t="str">
            <v>Capitalization</v>
          </cell>
          <cell r="D105" t="str">
            <v>Accrued Pension Costs</v>
          </cell>
          <cell r="F105">
            <v>-300</v>
          </cell>
          <cell r="H105">
            <v>0</v>
          </cell>
          <cell r="J105">
            <v>0</v>
          </cell>
        </row>
        <row r="106">
          <cell r="B106" t="str">
            <v>248800</v>
          </cell>
          <cell r="D106" t="str">
            <v>Long-Term Debt</v>
          </cell>
          <cell r="F106">
            <v>0</v>
          </cell>
          <cell r="H106">
            <v>0</v>
          </cell>
          <cell r="J106">
            <v>0</v>
          </cell>
        </row>
        <row r="107">
          <cell r="D107" t="str">
            <v>Preferred Stock</v>
          </cell>
          <cell r="F107">
            <v>0</v>
          </cell>
          <cell r="H107">
            <v>0</v>
          </cell>
          <cell r="J107">
            <v>0</v>
          </cell>
        </row>
        <row r="108">
          <cell r="B108" t="str">
            <v>200101</v>
          </cell>
          <cell r="D108" t="str">
            <v>Common Stock</v>
          </cell>
          <cell r="F108">
            <v>-500</v>
          </cell>
          <cell r="H108">
            <v>-500</v>
          </cell>
          <cell r="J108">
            <v>-500</v>
          </cell>
        </row>
        <row r="109">
          <cell r="B109" t="str">
            <v>203101</v>
          </cell>
          <cell r="D109" t="str">
            <v>Premium on Common</v>
          </cell>
          <cell r="F109">
            <v>-2204056.29</v>
          </cell>
          <cell r="H109">
            <v>-2204056.29</v>
          </cell>
          <cell r="J109">
            <v>-2204056.29</v>
          </cell>
        </row>
        <row r="110">
          <cell r="B110" t="str">
            <v>203102</v>
          </cell>
          <cell r="D110" t="str">
            <v>Additional Paid-In-Capital</v>
          </cell>
          <cell r="F110">
            <v>1916209.72</v>
          </cell>
          <cell r="H110">
            <v>1916209.72</v>
          </cell>
          <cell r="J110">
            <v>1916209.72</v>
          </cell>
        </row>
        <row r="111">
          <cell r="B111" t="str">
            <v>207100</v>
          </cell>
          <cell r="D111" t="str">
            <v>Unappropriated Ret Earnings</v>
          </cell>
          <cell r="F111">
            <v>-218310.52</v>
          </cell>
          <cell r="H111">
            <v>-188325.73</v>
          </cell>
          <cell r="J111">
            <v>-188325.73</v>
          </cell>
        </row>
        <row r="112">
          <cell r="B112" t="str">
            <v>207200</v>
          </cell>
          <cell r="C112" t="str">
            <v>Deferred Credits</v>
          </cell>
          <cell r="D112" t="str">
            <v>Balance Transferred from Incom</v>
          </cell>
          <cell r="F112">
            <v>-21399.35</v>
          </cell>
          <cell r="H112">
            <v>-70591.360000000001</v>
          </cell>
          <cell r="J112">
            <v>-70591.360000000001</v>
          </cell>
        </row>
        <row r="113">
          <cell r="B113" t="str">
            <v>207601</v>
          </cell>
          <cell r="D113" t="str">
            <v>Dividends Declared Parent/Sub</v>
          </cell>
          <cell r="F113">
            <v>4738.12</v>
          </cell>
          <cell r="H113">
            <v>40606.57</v>
          </cell>
          <cell r="J113">
            <v>40606.57</v>
          </cell>
        </row>
        <row r="114">
          <cell r="D114" t="str">
            <v>Common Stockholders Equity</v>
          </cell>
          <cell r="F114">
            <v>-523318.32</v>
          </cell>
          <cell r="H114">
            <v>-506657.09</v>
          </cell>
          <cell r="J114">
            <v>-506657.09</v>
          </cell>
        </row>
        <row r="115">
          <cell r="D115" t="str">
            <v xml:space="preserve">  Total Capitalization</v>
          </cell>
          <cell r="F115">
            <v>-523318.32</v>
          </cell>
          <cell r="H115">
            <v>-506657.09</v>
          </cell>
          <cell r="J115">
            <v>-506657.09</v>
          </cell>
        </row>
        <row r="116">
          <cell r="D116" t="str">
            <v xml:space="preserve">  Total Liabilities and Capitalization</v>
          </cell>
          <cell r="F116">
            <v>-887420.73</v>
          </cell>
          <cell r="H116">
            <v>-869578.16999999993</v>
          </cell>
          <cell r="J116">
            <v>-869578.16999999993</v>
          </cell>
        </row>
        <row r="117">
          <cell r="D117" t="str">
            <v>Equity from Parent</v>
          </cell>
          <cell r="F117">
            <v>0</v>
          </cell>
          <cell r="H117">
            <v>0</v>
          </cell>
          <cell r="J117">
            <v>0</v>
          </cell>
        </row>
        <row r="118">
          <cell r="C118" t="str">
            <v>Capitalization</v>
          </cell>
        </row>
        <row r="119">
          <cell r="D119" t="str">
            <v>Long-Term Debt</v>
          </cell>
        </row>
        <row r="120">
          <cell r="D120" t="str">
            <v>Preferred Stock</v>
          </cell>
        </row>
        <row r="121">
          <cell r="B121" t="str">
            <v>200101</v>
          </cell>
          <cell r="D121" t="str">
            <v>Common Stock</v>
          </cell>
          <cell r="F121">
            <v>-500</v>
          </cell>
          <cell r="H121">
            <v>-500</v>
          </cell>
          <cell r="J121">
            <v>-500</v>
          </cell>
        </row>
        <row r="122">
          <cell r="B122" t="str">
            <v>203101</v>
          </cell>
          <cell r="D122" t="str">
            <v>Premium on Common</v>
          </cell>
          <cell r="F122">
            <v>-2204056.29</v>
          </cell>
          <cell r="H122">
            <v>-2204056.29</v>
          </cell>
          <cell r="J122">
            <v>-2204056.29</v>
          </cell>
        </row>
        <row r="123">
          <cell r="B123" t="str">
            <v>203102</v>
          </cell>
          <cell r="D123" t="str">
            <v>Additional Paid-In-Capital</v>
          </cell>
          <cell r="F123">
            <v>1916209.72</v>
          </cell>
          <cell r="H123">
            <v>1916209.72</v>
          </cell>
          <cell r="J123">
            <v>1916209.72</v>
          </cell>
        </row>
        <row r="124">
          <cell r="B124" t="str">
            <v>207100</v>
          </cell>
          <cell r="D124" t="str">
            <v>Unappropriated Ret Earnings</v>
          </cell>
          <cell r="F124">
            <v>-179258.32</v>
          </cell>
          <cell r="H124">
            <v>-179258.32</v>
          </cell>
          <cell r="J124">
            <v>-218310.52</v>
          </cell>
        </row>
        <row r="125">
          <cell r="B125" t="str">
            <v>207200</v>
          </cell>
          <cell r="D125" t="str">
            <v>Balance Transferred from Incom</v>
          </cell>
          <cell r="F125">
            <v>12291.78</v>
          </cell>
          <cell r="H125">
            <v>-7701.66</v>
          </cell>
          <cell r="J125">
            <v>642.47</v>
          </cell>
        </row>
        <row r="126">
          <cell r="B126" t="str">
            <v>207601</v>
          </cell>
          <cell r="D126" t="str">
            <v>Dividends Declared Parent/Sub</v>
          </cell>
          <cell r="F126">
            <v>0</v>
          </cell>
          <cell r="H126">
            <v>0</v>
          </cell>
          <cell r="J126">
            <v>38409.730000000003</v>
          </cell>
        </row>
        <row r="127">
          <cell r="D127" t="str">
            <v>Common Stockholders Equity</v>
          </cell>
          <cell r="F127">
            <v>-455313.11</v>
          </cell>
          <cell r="H127">
            <v>-475306.55</v>
          </cell>
          <cell r="J127">
            <v>-467604.89</v>
          </cell>
        </row>
        <row r="128">
          <cell r="D128" t="str">
            <v xml:space="preserve">  Total Capitalization</v>
          </cell>
          <cell r="F128">
            <v>-455313.11</v>
          </cell>
          <cell r="H128">
            <v>-475306.55</v>
          </cell>
          <cell r="J128">
            <v>-467604.89</v>
          </cell>
        </row>
        <row r="129">
          <cell r="D129" t="str">
            <v xml:space="preserve">  Total Liabilities and Capitalization</v>
          </cell>
          <cell r="F129">
            <v>-771576.45</v>
          </cell>
          <cell r="H129">
            <v>-798471.66</v>
          </cell>
          <cell r="J129">
            <v>-843854.1</v>
          </cell>
        </row>
      </sheetData>
      <sheetData sheetId="9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600120</v>
          </cell>
          <cell r="C18" t="str">
            <v>Pay-A&amp;G Salaries</v>
          </cell>
          <cell r="E18">
            <v>19208.2</v>
          </cell>
          <cell r="F18">
            <v>0</v>
          </cell>
          <cell r="G18">
            <v>19590.45</v>
          </cell>
        </row>
        <row r="19">
          <cell r="B19" t="str">
            <v>670050</v>
          </cell>
          <cell r="C19" t="str">
            <v>Utilities</v>
          </cell>
          <cell r="E19">
            <v>12274.43</v>
          </cell>
          <cell r="F19">
            <v>0</v>
          </cell>
          <cell r="G19">
            <v>7177.53</v>
          </cell>
        </row>
        <row r="20">
          <cell r="B20" t="str">
            <v>670100</v>
          </cell>
          <cell r="C20" t="str">
            <v>Office &amp; Administrative</v>
          </cell>
          <cell r="E20">
            <v>263.52</v>
          </cell>
          <cell r="F20">
            <v>0</v>
          </cell>
          <cell r="G20">
            <v>166.6</v>
          </cell>
        </row>
        <row r="21">
          <cell r="B21" t="str">
            <v>670102</v>
          </cell>
          <cell r="C21" t="str">
            <v>Development &amp; Training-Acctg.</v>
          </cell>
          <cell r="E21">
            <v>40</v>
          </cell>
          <cell r="F21">
            <v>0</v>
          </cell>
          <cell r="G21">
            <v>0</v>
          </cell>
        </row>
        <row r="22">
          <cell r="B22" t="str">
            <v>670104</v>
          </cell>
          <cell r="C22" t="str">
            <v>Postage</v>
          </cell>
          <cell r="E22">
            <v>2.64</v>
          </cell>
          <cell r="F22">
            <v>0</v>
          </cell>
          <cell r="G22">
            <v>0</v>
          </cell>
        </row>
        <row r="23">
          <cell r="B23" t="str">
            <v>670148</v>
          </cell>
          <cell r="C23" t="str">
            <v>Operate and Maintain Fleet Eq</v>
          </cell>
          <cell r="E23">
            <v>5</v>
          </cell>
          <cell r="F23">
            <v>0</v>
          </cell>
          <cell r="G23">
            <v>0</v>
          </cell>
        </row>
        <row r="24">
          <cell r="B24" t="str">
            <v>670170</v>
          </cell>
          <cell r="C24" t="str">
            <v>Security</v>
          </cell>
          <cell r="E24">
            <v>150</v>
          </cell>
          <cell r="F24">
            <v>0</v>
          </cell>
          <cell r="G24">
            <v>150</v>
          </cell>
        </row>
        <row r="25">
          <cell r="B25" t="str">
            <v>670200</v>
          </cell>
          <cell r="C25" t="str">
            <v>Outside Svcs Employed</v>
          </cell>
          <cell r="E25">
            <v>5483.28</v>
          </cell>
          <cell r="F25">
            <v>0</v>
          </cell>
          <cell r="G25">
            <v>7696.54</v>
          </cell>
        </row>
        <row r="26">
          <cell r="B26" t="str">
            <v>670505</v>
          </cell>
          <cell r="C26" t="str">
            <v>Flex Vacation Deductions</v>
          </cell>
          <cell r="E26">
            <v>-164.05</v>
          </cell>
          <cell r="F26">
            <v>0</v>
          </cell>
          <cell r="G26">
            <v>-72.17</v>
          </cell>
        </row>
        <row r="27">
          <cell r="B27" t="str">
            <v>670551</v>
          </cell>
          <cell r="C27" t="str">
            <v>Operate Cell Phone</v>
          </cell>
          <cell r="E27">
            <v>85.58</v>
          </cell>
          <cell r="F27">
            <v>0</v>
          </cell>
          <cell r="G27">
            <v>0</v>
          </cell>
        </row>
        <row r="28">
          <cell r="B28" t="str">
            <v>670552</v>
          </cell>
          <cell r="C28" t="str">
            <v>Operate Page</v>
          </cell>
          <cell r="E28">
            <v>0</v>
          </cell>
          <cell r="F28">
            <v>0</v>
          </cell>
          <cell r="G28">
            <v>49.03</v>
          </cell>
        </row>
        <row r="29">
          <cell r="B29" t="str">
            <v>670600</v>
          </cell>
          <cell r="C29" t="str">
            <v>Franchise  Requirements</v>
          </cell>
          <cell r="E29">
            <v>75</v>
          </cell>
          <cell r="F29">
            <v>0</v>
          </cell>
          <cell r="G29">
            <v>0</v>
          </cell>
        </row>
        <row r="30">
          <cell r="B30" t="str">
            <v>670800</v>
          </cell>
          <cell r="C30" t="str">
            <v>Association and Club Dues-Comp</v>
          </cell>
          <cell r="E30">
            <v>20</v>
          </cell>
          <cell r="F30">
            <v>0</v>
          </cell>
          <cell r="G30">
            <v>175</v>
          </cell>
        </row>
        <row r="31">
          <cell r="B31" t="str">
            <v>670911</v>
          </cell>
          <cell r="C31" t="str">
            <v>Equipment Lease</v>
          </cell>
          <cell r="E31">
            <v>173.76</v>
          </cell>
          <cell r="F31">
            <v>0</v>
          </cell>
          <cell r="G31">
            <v>122.3</v>
          </cell>
        </row>
        <row r="32">
          <cell r="C32" t="str">
            <v>Operation Expenses</v>
          </cell>
          <cell r="E32">
            <v>37617.360000000001</v>
          </cell>
          <cell r="F32">
            <v>0</v>
          </cell>
          <cell r="G32">
            <v>35055.279999999999</v>
          </cell>
        </row>
        <row r="33">
          <cell r="B33" t="str">
            <v>675100</v>
          </cell>
          <cell r="C33" t="str">
            <v>Maintenance of Facilities</v>
          </cell>
          <cell r="E33">
            <v>9514.08</v>
          </cell>
          <cell r="F33">
            <v>0</v>
          </cell>
          <cell r="G33">
            <v>5675.37</v>
          </cell>
        </row>
        <row r="34">
          <cell r="C34" t="str">
            <v>Maintenance Expenses</v>
          </cell>
          <cell r="E34">
            <v>9514.08</v>
          </cell>
          <cell r="F34">
            <v>0</v>
          </cell>
          <cell r="G34">
            <v>5675.37</v>
          </cell>
        </row>
        <row r="35">
          <cell r="C35" t="str">
            <v>Capitalized &amp; Distributed Exp</v>
          </cell>
          <cell r="E35">
            <v>0</v>
          </cell>
          <cell r="F35">
            <v>0</v>
          </cell>
          <cell r="G35">
            <v>0</v>
          </cell>
        </row>
        <row r="36">
          <cell r="B36" t="str">
            <v>671001</v>
          </cell>
          <cell r="C36" t="str">
            <v>AGLR Alloc 401K Benefits</v>
          </cell>
          <cell r="E36">
            <v>770.14</v>
          </cell>
          <cell r="F36">
            <v>0</v>
          </cell>
          <cell r="G36">
            <v>919.31</v>
          </cell>
        </row>
        <row r="37">
          <cell r="B37" t="str">
            <v>671009</v>
          </cell>
          <cell r="C37" t="str">
            <v>AGLR Alloc Cost of Capital</v>
          </cell>
          <cell r="E37">
            <v>602.39</v>
          </cell>
          <cell r="F37">
            <v>0</v>
          </cell>
          <cell r="G37">
            <v>643.04999999999995</v>
          </cell>
        </row>
        <row r="38">
          <cell r="B38" t="str">
            <v>671010</v>
          </cell>
          <cell r="C38" t="str">
            <v>AGLR Alloc Health Benefits</v>
          </cell>
          <cell r="E38">
            <v>2497.44</v>
          </cell>
          <cell r="F38">
            <v>0</v>
          </cell>
          <cell r="G38">
            <v>2006.56</v>
          </cell>
        </row>
        <row r="39">
          <cell r="B39" t="str">
            <v>671011</v>
          </cell>
          <cell r="C39" t="str">
            <v>AGLR Alloc Pension Benefits</v>
          </cell>
          <cell r="E39">
            <v>1987.04</v>
          </cell>
          <cell r="F39">
            <v>0</v>
          </cell>
          <cell r="G39">
            <v>2160.9699999999998</v>
          </cell>
        </row>
        <row r="40">
          <cell r="B40" t="str">
            <v>671012</v>
          </cell>
          <cell r="C40" t="str">
            <v>AGLR Alloc Other Benefits</v>
          </cell>
          <cell r="E40">
            <v>3518.48</v>
          </cell>
          <cell r="F40">
            <v>0</v>
          </cell>
          <cell r="G40">
            <v>1776.65</v>
          </cell>
        </row>
        <row r="41">
          <cell r="B41" t="str">
            <v>671400</v>
          </cell>
          <cell r="C41" t="str">
            <v>Info Svcs Lights On Chargeback</v>
          </cell>
          <cell r="E41">
            <v>2128.5</v>
          </cell>
          <cell r="F41">
            <v>0</v>
          </cell>
          <cell r="G41">
            <v>2076.09</v>
          </cell>
        </row>
        <row r="42">
          <cell r="B42" t="str">
            <v>671403</v>
          </cell>
          <cell r="C42" t="str">
            <v>Direct Assigned Chargeback</v>
          </cell>
          <cell r="E42">
            <v>454.71</v>
          </cell>
          <cell r="F42">
            <v>0</v>
          </cell>
          <cell r="G42">
            <v>0</v>
          </cell>
        </row>
        <row r="43">
          <cell r="B43" t="str">
            <v>671404</v>
          </cell>
          <cell r="C43" t="str">
            <v>Allocated-Distributed Chargebk</v>
          </cell>
          <cell r="E43">
            <v>7982.77</v>
          </cell>
          <cell r="F43">
            <v>0</v>
          </cell>
          <cell r="G43">
            <v>6787.24</v>
          </cell>
        </row>
        <row r="44">
          <cell r="C44" t="str">
            <v>Allocated Costs</v>
          </cell>
          <cell r="E44">
            <v>19941.47</v>
          </cell>
          <cell r="F44">
            <v>0</v>
          </cell>
          <cell r="G44">
            <v>16369.87</v>
          </cell>
        </row>
        <row r="45">
          <cell r="B45" t="str">
            <v>425000</v>
          </cell>
          <cell r="C45" t="str">
            <v>Depreciation Expense</v>
          </cell>
          <cell r="E45">
            <v>12760.35</v>
          </cell>
          <cell r="F45">
            <v>0</v>
          </cell>
          <cell r="G45">
            <v>12760.35</v>
          </cell>
        </row>
        <row r="46">
          <cell r="C46" t="str">
            <v>Depreciation and Amortization</v>
          </cell>
          <cell r="E46">
            <v>12760.35</v>
          </cell>
          <cell r="F46">
            <v>0</v>
          </cell>
          <cell r="G46">
            <v>12760.35</v>
          </cell>
        </row>
        <row r="47">
          <cell r="B47" t="str">
            <v>427100</v>
          </cell>
          <cell r="C47" t="str">
            <v>General Tax Expense-Payroll</v>
          </cell>
          <cell r="E47">
            <v>1828.02</v>
          </cell>
          <cell r="F47">
            <v>0</v>
          </cell>
          <cell r="G47">
            <v>1993.32</v>
          </cell>
        </row>
        <row r="48">
          <cell r="C48" t="str">
            <v>Taxes Other Than Income</v>
          </cell>
          <cell r="E48">
            <v>1828.02</v>
          </cell>
          <cell r="F48">
            <v>0</v>
          </cell>
          <cell r="G48">
            <v>1993.32</v>
          </cell>
        </row>
        <row r="50">
          <cell r="C50" t="str">
            <v>Operating Income</v>
          </cell>
          <cell r="E50">
            <v>-81661.280000000013</v>
          </cell>
          <cell r="F50">
            <v>0</v>
          </cell>
          <cell r="G50">
            <v>-71854.190000000017</v>
          </cell>
        </row>
        <row r="52">
          <cell r="B52" t="str">
            <v>445010</v>
          </cell>
          <cell r="C52" t="str">
            <v>Rental Income</v>
          </cell>
          <cell r="E52">
            <v>54043.040000000001</v>
          </cell>
          <cell r="F52">
            <v>0</v>
          </cell>
          <cell r="G52">
            <v>55432.29</v>
          </cell>
        </row>
        <row r="53">
          <cell r="B53" t="str">
            <v>445011</v>
          </cell>
          <cell r="C53" t="str">
            <v>Income Pirates House</v>
          </cell>
          <cell r="E53">
            <v>52687.12</v>
          </cell>
          <cell r="F53">
            <v>0</v>
          </cell>
          <cell r="G53">
            <v>58296.68</v>
          </cell>
        </row>
        <row r="54">
          <cell r="B54" t="str">
            <v>448200</v>
          </cell>
          <cell r="C54" t="str">
            <v>Property Sale Gain/Loss</v>
          </cell>
          <cell r="E54">
            <v>-4968.74</v>
          </cell>
          <cell r="F54">
            <v>0</v>
          </cell>
          <cell r="G54">
            <v>0</v>
          </cell>
        </row>
        <row r="55">
          <cell r="C55" t="str">
            <v>Other Income - Net</v>
          </cell>
          <cell r="E55">
            <v>101761.42</v>
          </cell>
          <cell r="F55">
            <v>0</v>
          </cell>
          <cell r="G55">
            <v>113728.97</v>
          </cell>
        </row>
        <row r="56">
          <cell r="C56" t="str">
            <v>Income Before Interest &amp; Taxes</v>
          </cell>
          <cell r="E56">
            <v>20100.139999999985</v>
          </cell>
          <cell r="F56">
            <v>0</v>
          </cell>
          <cell r="G56">
            <v>41874.779999999984</v>
          </cell>
        </row>
        <row r="58">
          <cell r="C58" t="str">
            <v>Interest on Long Term Debt</v>
          </cell>
          <cell r="E58">
            <v>0</v>
          </cell>
          <cell r="F58">
            <v>0</v>
          </cell>
          <cell r="G58">
            <v>0</v>
          </cell>
        </row>
        <row r="59">
          <cell r="B59" t="str">
            <v>467201</v>
          </cell>
          <cell r="C59" t="str">
            <v>Interco Int-Non-Restrict Fund</v>
          </cell>
          <cell r="E59">
            <v>-1299.21</v>
          </cell>
          <cell r="F59">
            <v>0</v>
          </cell>
          <cell r="G59">
            <v>-1505.77</v>
          </cell>
        </row>
        <row r="60">
          <cell r="C60" t="str">
            <v>Other Interest Expense</v>
          </cell>
          <cell r="E60">
            <v>-1299.21</v>
          </cell>
          <cell r="F60">
            <v>0</v>
          </cell>
          <cell r="G60">
            <v>-1505.77</v>
          </cell>
        </row>
        <row r="61">
          <cell r="C61" t="str">
            <v>Allowance for Funds - Debt</v>
          </cell>
          <cell r="E61">
            <v>0</v>
          </cell>
          <cell r="F61">
            <v>0</v>
          </cell>
          <cell r="G61">
            <v>0</v>
          </cell>
        </row>
        <row r="62">
          <cell r="C62" t="str">
            <v>Preferred Stock Dividend</v>
          </cell>
          <cell r="E62">
            <v>0</v>
          </cell>
          <cell r="F62">
            <v>0</v>
          </cell>
          <cell r="G62">
            <v>0</v>
          </cell>
        </row>
        <row r="63">
          <cell r="C63" t="str">
            <v>Common Stock Dividend</v>
          </cell>
          <cell r="E63">
            <v>0</v>
          </cell>
          <cell r="F63">
            <v>0</v>
          </cell>
          <cell r="G63">
            <v>0</v>
          </cell>
        </row>
        <row r="65">
          <cell r="C65" t="str">
            <v>Income Before Income Taxes</v>
          </cell>
          <cell r="E65">
            <v>21399.349999999984</v>
          </cell>
          <cell r="F65">
            <v>0</v>
          </cell>
          <cell r="G65">
            <v>43380.549999999981</v>
          </cell>
        </row>
        <row r="67">
          <cell r="B67" t="str">
            <v>427200</v>
          </cell>
          <cell r="C67" t="str">
            <v>Federal Income Tax</v>
          </cell>
          <cell r="E67">
            <v>0</v>
          </cell>
          <cell r="F67">
            <v>0</v>
          </cell>
          <cell r="G67">
            <v>13655.88</v>
          </cell>
        </row>
        <row r="68">
          <cell r="B68" t="str">
            <v>427400</v>
          </cell>
          <cell r="C68" t="str">
            <v>State Income Tax</v>
          </cell>
          <cell r="E68">
            <v>0</v>
          </cell>
          <cell r="F68">
            <v>0</v>
          </cell>
          <cell r="G68">
            <v>2340.48</v>
          </cell>
        </row>
        <row r="69">
          <cell r="B69" t="str">
            <v>427510</v>
          </cell>
          <cell r="C69" t="str">
            <v>Deferred FIT - Other</v>
          </cell>
          <cell r="E69">
            <v>0</v>
          </cell>
          <cell r="F69">
            <v>0</v>
          </cell>
          <cell r="G69">
            <v>668</v>
          </cell>
        </row>
        <row r="70">
          <cell r="B70" t="str">
            <v>427530</v>
          </cell>
          <cell r="C70" t="str">
            <v>Deferred SIT - Other</v>
          </cell>
          <cell r="E70">
            <v>0</v>
          </cell>
          <cell r="F70">
            <v>0</v>
          </cell>
          <cell r="G70">
            <v>114</v>
          </cell>
        </row>
        <row r="71">
          <cell r="C71" t="str">
            <v>Income Taxes</v>
          </cell>
          <cell r="E71">
            <v>0</v>
          </cell>
          <cell r="F71">
            <v>0</v>
          </cell>
          <cell r="G71">
            <v>16778.36</v>
          </cell>
        </row>
        <row r="72">
          <cell r="C72" t="str">
            <v>Minority Interest</v>
          </cell>
          <cell r="E72">
            <v>0</v>
          </cell>
          <cell r="F72">
            <v>0</v>
          </cell>
          <cell r="G72">
            <v>0</v>
          </cell>
        </row>
        <row r="74">
          <cell r="C74" t="str">
            <v>Net Income</v>
          </cell>
          <cell r="E74">
            <v>21399.349999999984</v>
          </cell>
          <cell r="F74">
            <v>0</v>
          </cell>
          <cell r="G74">
            <v>26602.189999999981</v>
          </cell>
        </row>
      </sheetData>
      <sheetData sheetId="10" refreshError="1"/>
      <sheetData sheetId="1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-Foward"/>
      <sheetName val="M&amp;E"/>
      <sheetName val="P-6 Fines &amp; Penalties"/>
      <sheetName val="Amort-Goodwill"/>
      <sheetName val="Amort-Software"/>
      <sheetName val="Depreciation"/>
      <sheetName val="Bad Debt Reserve"/>
      <sheetName val="Purch Gas Adj"/>
      <sheetName val="Accrued Bonus"/>
      <sheetName val="Severance"/>
      <sheetName val="T-3 Partnership Income"/>
      <sheetName val="TR-4 NSP1"/>
      <sheetName val="T-6 Res Stock"/>
      <sheetName val="T-7 Pension"/>
      <sheetName val="T- 10 Accrued Relocation Liab."/>
      <sheetName val="T-13 Other Work-in-Progress"/>
      <sheetName val="T-16 Misc. Accrued Liab."/>
      <sheetName val="T-36 Other Deferred Debits"/>
      <sheetName val="T-41 Other Postretire Benefits"/>
      <sheetName val="A-11 CIAC"/>
      <sheetName val="CIAC QUERY"/>
      <sheetName val="A-12 Engineering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12">
          <cell r="B12" t="str">
            <v>121169</v>
          </cell>
          <cell r="D12" t="str">
            <v>Bank of America-VNG CDA</v>
          </cell>
          <cell r="F12">
            <v>0</v>
          </cell>
          <cell r="H12">
            <v>0</v>
          </cell>
          <cell r="J12">
            <v>-22051.49</v>
          </cell>
        </row>
        <row r="13">
          <cell r="B13" t="str">
            <v>121170</v>
          </cell>
          <cell r="D13" t="str">
            <v>Bk of America-VNG Payroll</v>
          </cell>
          <cell r="F13">
            <v>0</v>
          </cell>
          <cell r="H13">
            <v>0</v>
          </cell>
          <cell r="J13">
            <v>-1127.4100000000001</v>
          </cell>
        </row>
        <row r="14">
          <cell r="B14" t="str">
            <v>121171</v>
          </cell>
          <cell r="D14" t="str">
            <v>Bank of Amer-VNG Cust Deposits</v>
          </cell>
          <cell r="F14">
            <v>-97937.44</v>
          </cell>
          <cell r="H14">
            <v>-104590.44</v>
          </cell>
          <cell r="J14">
            <v>-143567.29</v>
          </cell>
        </row>
        <row r="15">
          <cell r="B15" t="str">
            <v>121172</v>
          </cell>
          <cell r="D15" t="str">
            <v>Bk of America-ConcentrAcct-VNG</v>
          </cell>
          <cell r="F15">
            <v>389172.23</v>
          </cell>
          <cell r="H15">
            <v>420022.61</v>
          </cell>
          <cell r="J15">
            <v>421832.27</v>
          </cell>
        </row>
        <row r="16">
          <cell r="B16" t="str">
            <v>121180</v>
          </cell>
          <cell r="D16" t="str">
            <v>Bank of America-Cash-SLNG Conc</v>
          </cell>
          <cell r="F16">
            <v>799.9</v>
          </cell>
          <cell r="H16">
            <v>0</v>
          </cell>
          <cell r="J16">
            <v>0</v>
          </cell>
        </row>
        <row r="17">
          <cell r="B17" t="str">
            <v>121181</v>
          </cell>
          <cell r="D17" t="str">
            <v>Cash-Chase Manhattan Bank</v>
          </cell>
          <cell r="F17">
            <v>7094.25</v>
          </cell>
          <cell r="H17">
            <v>-437.95</v>
          </cell>
          <cell r="J17">
            <v>5752.25</v>
          </cell>
        </row>
        <row r="18">
          <cell r="B18" t="str">
            <v>121200</v>
          </cell>
          <cell r="D18" t="str">
            <v>Petty Cash</v>
          </cell>
          <cell r="F18">
            <v>2000</v>
          </cell>
          <cell r="H18">
            <v>4500</v>
          </cell>
          <cell r="J18">
            <v>4500</v>
          </cell>
        </row>
        <row r="19">
          <cell r="B19" t="str">
            <v>122605</v>
          </cell>
          <cell r="D19" t="str">
            <v>Cash Customer Refund Check VNG</v>
          </cell>
          <cell r="F19">
            <v>94391.82</v>
          </cell>
          <cell r="H19">
            <v>158583.43</v>
          </cell>
          <cell r="J19">
            <v>102927.47</v>
          </cell>
        </row>
        <row r="20">
          <cell r="B20" t="str">
            <v>122609</v>
          </cell>
          <cell r="D20" t="str">
            <v>VNG Credit Card</v>
          </cell>
          <cell r="F20">
            <v>27488.35</v>
          </cell>
          <cell r="H20">
            <v>19954.64</v>
          </cell>
          <cell r="J20">
            <v>14170.75</v>
          </cell>
        </row>
        <row r="21">
          <cell r="B21" t="str">
            <v>122702</v>
          </cell>
          <cell r="D21" t="str">
            <v>Wachovia AGSC Gen Disburse</v>
          </cell>
          <cell r="F21">
            <v>0</v>
          </cell>
          <cell r="H21">
            <v>0</v>
          </cell>
          <cell r="J21">
            <v>-99126.57</v>
          </cell>
        </row>
        <row r="22">
          <cell r="D22" t="str">
            <v>Cash &amp; Cash Equivalents</v>
          </cell>
          <cell r="F22">
            <v>423009.11</v>
          </cell>
          <cell r="H22">
            <v>498032.29</v>
          </cell>
          <cell r="J22">
            <v>283309.98</v>
          </cell>
        </row>
        <row r="23">
          <cell r="B23" t="str">
            <v>132840</v>
          </cell>
          <cell r="D23" t="str">
            <v>A/R Gas - VNG</v>
          </cell>
          <cell r="F23">
            <v>2807752.93</v>
          </cell>
          <cell r="H23">
            <v>6778069.2400000002</v>
          </cell>
          <cell r="J23">
            <v>14883287.550000001</v>
          </cell>
        </row>
        <row r="24">
          <cell r="B24" t="str">
            <v>132842</v>
          </cell>
          <cell r="D24" t="str">
            <v>A/R - Pipeline - VNG</v>
          </cell>
          <cell r="F24">
            <v>481837.34</v>
          </cell>
          <cell r="H24">
            <v>457643.1</v>
          </cell>
          <cell r="J24">
            <v>605656.67000000004</v>
          </cell>
        </row>
        <row r="25">
          <cell r="B25" t="str">
            <v>132843</v>
          </cell>
          <cell r="D25" t="str">
            <v>A/R - Commodity - VNG</v>
          </cell>
          <cell r="F25">
            <v>-0.16</v>
          </cell>
          <cell r="H25">
            <v>-0.16</v>
          </cell>
          <cell r="J25">
            <v>-0.16</v>
          </cell>
        </row>
        <row r="26">
          <cell r="B26" t="str">
            <v>132844</v>
          </cell>
          <cell r="D26" t="str">
            <v>A/R - Manual - VNG</v>
          </cell>
          <cell r="F26">
            <v>8703.74</v>
          </cell>
          <cell r="H26">
            <v>8163.96</v>
          </cell>
          <cell r="J26">
            <v>8560.7099999999991</v>
          </cell>
        </row>
        <row r="27">
          <cell r="B27" t="str">
            <v>134052</v>
          </cell>
          <cell r="D27" t="str">
            <v>AGSC Cash Clearing - Lockbox</v>
          </cell>
          <cell r="F27">
            <v>-1428046.97</v>
          </cell>
          <cell r="H27">
            <v>-305457.76</v>
          </cell>
          <cell r="J27">
            <v>1512229.08</v>
          </cell>
        </row>
        <row r="28">
          <cell r="B28" t="str">
            <v>134053</v>
          </cell>
          <cell r="D28" t="str">
            <v>AGSC Cash Clearing - Miscellan</v>
          </cell>
          <cell r="F28">
            <v>0</v>
          </cell>
          <cell r="H28">
            <v>0</v>
          </cell>
          <cell r="J28">
            <v>-16511.41</v>
          </cell>
        </row>
        <row r="29">
          <cell r="B29" t="str">
            <v>134100</v>
          </cell>
          <cell r="D29" t="str">
            <v>Accts Receivable - Employee</v>
          </cell>
          <cell r="F29">
            <v>91610.72</v>
          </cell>
          <cell r="H29">
            <v>107260.49</v>
          </cell>
          <cell r="J29">
            <v>163968.01</v>
          </cell>
        </row>
        <row r="30">
          <cell r="B30" t="str">
            <v>134200</v>
          </cell>
          <cell r="D30" t="str">
            <v>A/R Misc</v>
          </cell>
          <cell r="F30">
            <v>-279998.03000000003</v>
          </cell>
          <cell r="H30">
            <v>-270798.28000000003</v>
          </cell>
          <cell r="J30">
            <v>-87169.61</v>
          </cell>
        </row>
        <row r="31">
          <cell r="B31" t="str">
            <v>134210</v>
          </cell>
          <cell r="D31" t="str">
            <v>A/R Pension Exp</v>
          </cell>
          <cell r="F31">
            <v>25116</v>
          </cell>
          <cell r="H31">
            <v>0</v>
          </cell>
          <cell r="J31">
            <v>0</v>
          </cell>
        </row>
        <row r="32">
          <cell r="B32" t="str">
            <v>134250</v>
          </cell>
          <cell r="D32" t="str">
            <v>A/R Pay-As-You-Go</v>
          </cell>
          <cell r="F32">
            <v>2989.28</v>
          </cell>
          <cell r="H32">
            <v>2989.28</v>
          </cell>
          <cell r="J32">
            <v>0</v>
          </cell>
        </row>
        <row r="33">
          <cell r="B33" t="str">
            <v>134610</v>
          </cell>
          <cell r="D33" t="str">
            <v>Accts Rec - Damage Mains</v>
          </cell>
          <cell r="F33">
            <v>44105.99</v>
          </cell>
          <cell r="H33">
            <v>33095.33</v>
          </cell>
          <cell r="J33">
            <v>116928.79</v>
          </cell>
        </row>
        <row r="34">
          <cell r="B34" t="str">
            <v>134640</v>
          </cell>
          <cell r="D34" t="str">
            <v>Miscellaneous A/R - VNG</v>
          </cell>
          <cell r="F34">
            <v>25628.78</v>
          </cell>
          <cell r="H34">
            <v>79228.58</v>
          </cell>
          <cell r="J34">
            <v>1493.82</v>
          </cell>
        </row>
        <row r="35">
          <cell r="B35" t="str">
            <v>135401</v>
          </cell>
          <cell r="D35" t="str">
            <v>A/R VNG and Dominion Cos</v>
          </cell>
          <cell r="F35">
            <v>72</v>
          </cell>
          <cell r="H35">
            <v>72</v>
          </cell>
          <cell r="J35">
            <v>0</v>
          </cell>
        </row>
        <row r="36">
          <cell r="B36" t="str">
            <v>139100</v>
          </cell>
          <cell r="D36" t="str">
            <v>Provision for Uncollectibles</v>
          </cell>
          <cell r="F36">
            <v>-418059.11</v>
          </cell>
          <cell r="H36">
            <v>-488238.24</v>
          </cell>
          <cell r="J36">
            <v>-619856.98</v>
          </cell>
        </row>
        <row r="37">
          <cell r="B37" t="str">
            <v>139160</v>
          </cell>
          <cell r="D37" t="str">
            <v>Net Chargeoffs - Poolers</v>
          </cell>
          <cell r="F37">
            <v>-3071.4</v>
          </cell>
          <cell r="H37">
            <v>-335.5</v>
          </cell>
          <cell r="J37">
            <v>-210.88</v>
          </cell>
        </row>
        <row r="38">
          <cell r="B38" t="str">
            <v>139200</v>
          </cell>
          <cell r="D38" t="str">
            <v>Reserve for Uncollectible Acct</v>
          </cell>
          <cell r="F38">
            <v>-31882.46</v>
          </cell>
          <cell r="H38">
            <v>-28005.78</v>
          </cell>
          <cell r="J38">
            <v>-57387.22</v>
          </cell>
        </row>
        <row r="39">
          <cell r="B39" t="str">
            <v>139610</v>
          </cell>
          <cell r="D39" t="str">
            <v>Provn for Uncoll - Damage Main</v>
          </cell>
          <cell r="F39">
            <v>4080.57</v>
          </cell>
          <cell r="H39">
            <v>4080.57</v>
          </cell>
          <cell r="J39">
            <v>-984.07</v>
          </cell>
        </row>
        <row r="40">
          <cell r="D40" t="str">
            <v>Receivables</v>
          </cell>
          <cell r="F40">
            <v>1330839.22</v>
          </cell>
          <cell r="H40">
            <v>6377766.8300000001</v>
          </cell>
          <cell r="J40">
            <v>16510004.300000001</v>
          </cell>
        </row>
        <row r="41">
          <cell r="B41" t="str">
            <v>135450</v>
          </cell>
          <cell r="D41" t="str">
            <v>Interco Funding-Unrestricted</v>
          </cell>
          <cell r="F41">
            <v>62418629.100000001</v>
          </cell>
          <cell r="H41">
            <v>38328139.759999998</v>
          </cell>
          <cell r="J41">
            <v>12668983.58</v>
          </cell>
        </row>
        <row r="42">
          <cell r="B42" t="str">
            <v>135451</v>
          </cell>
          <cell r="D42" t="str">
            <v>Interco Funding - Restricted</v>
          </cell>
          <cell r="F42">
            <v>-21045473.52</v>
          </cell>
          <cell r="H42">
            <v>1786886.14</v>
          </cell>
          <cell r="J42">
            <v>-12497915.75</v>
          </cell>
        </row>
        <row r="43">
          <cell r="B43" t="str">
            <v>135463</v>
          </cell>
          <cell r="D43" t="str">
            <v>IC Interest Receiv - VNGC/AGLR</v>
          </cell>
          <cell r="F43">
            <v>2368202.96</v>
          </cell>
          <cell r="H43">
            <v>0</v>
          </cell>
          <cell r="J43">
            <v>0</v>
          </cell>
        </row>
        <row r="44">
          <cell r="B44" t="str">
            <v>136070</v>
          </cell>
          <cell r="D44" t="str">
            <v>Accts Receivable - Assoc Comp</v>
          </cell>
          <cell r="F44">
            <v>0</v>
          </cell>
          <cell r="H44">
            <v>0</v>
          </cell>
          <cell r="J44">
            <v>4351.34</v>
          </cell>
        </row>
        <row r="45">
          <cell r="B45" t="str">
            <v>136071</v>
          </cell>
          <cell r="D45" t="str">
            <v>A/R Assoc Co - I/U Transfers</v>
          </cell>
          <cell r="F45">
            <v>0</v>
          </cell>
          <cell r="H45">
            <v>0</v>
          </cell>
          <cell r="J45">
            <v>13567.32</v>
          </cell>
        </row>
        <row r="46">
          <cell r="B46" t="str">
            <v>136073</v>
          </cell>
          <cell r="D46" t="str">
            <v>Intercompany Chargebacks</v>
          </cell>
          <cell r="F46">
            <v>-1562294.75</v>
          </cell>
          <cell r="H46">
            <v>-1151625.1599999999</v>
          </cell>
          <cell r="J46">
            <v>-1418566.33</v>
          </cell>
        </row>
        <row r="47">
          <cell r="B47" t="str">
            <v>136990</v>
          </cell>
          <cell r="D47" t="str">
            <v>Intercompany Transfers - Debit</v>
          </cell>
          <cell r="F47">
            <v>0</v>
          </cell>
          <cell r="H47">
            <v>0</v>
          </cell>
          <cell r="J47">
            <v>1229579.8400000001</v>
          </cell>
        </row>
        <row r="48">
          <cell r="D48" t="str">
            <v>Intercompany Receivables</v>
          </cell>
          <cell r="F48">
            <v>42179063.789999999</v>
          </cell>
          <cell r="H48">
            <v>38963400.740000002</v>
          </cell>
          <cell r="J48">
            <v>0</v>
          </cell>
        </row>
        <row r="49">
          <cell r="B49" t="str">
            <v>132100</v>
          </cell>
          <cell r="D49" t="str">
            <v>A/R Unbilled Revenue</v>
          </cell>
          <cell r="F49">
            <v>3999000</v>
          </cell>
          <cell r="H49">
            <v>3212000</v>
          </cell>
          <cell r="J49">
            <v>15860000</v>
          </cell>
        </row>
        <row r="50">
          <cell r="D50" t="str">
            <v>A/R Unbilled Revenue</v>
          </cell>
          <cell r="F50">
            <v>3999000</v>
          </cell>
          <cell r="H50">
            <v>3212000</v>
          </cell>
          <cell r="J50">
            <v>15860000</v>
          </cell>
        </row>
        <row r="51">
          <cell r="B51" t="str">
            <v>145300</v>
          </cell>
          <cell r="D51" t="str">
            <v>Materials and Operating Suppli</v>
          </cell>
          <cell r="F51">
            <v>583846.27</v>
          </cell>
          <cell r="H51">
            <v>624544.12</v>
          </cell>
          <cell r="J51">
            <v>699471.51</v>
          </cell>
        </row>
        <row r="52">
          <cell r="B52" t="str">
            <v>145330</v>
          </cell>
          <cell r="D52" t="str">
            <v>Vehicle Parts and Supplies</v>
          </cell>
          <cell r="F52">
            <v>-7726.56</v>
          </cell>
          <cell r="H52">
            <v>-7416.16</v>
          </cell>
          <cell r="J52">
            <v>-7473</v>
          </cell>
        </row>
        <row r="53">
          <cell r="B53" t="str">
            <v>145340</v>
          </cell>
          <cell r="D53" t="str">
            <v>Stationery Supplies</v>
          </cell>
          <cell r="F53">
            <v>-253.29</v>
          </cell>
          <cell r="H53">
            <v>-303.5</v>
          </cell>
          <cell r="J53">
            <v>-207.26</v>
          </cell>
        </row>
        <row r="54">
          <cell r="B54" t="str">
            <v>145606</v>
          </cell>
          <cell r="D54" t="str">
            <v>Sales &amp; Use Tax LDC's VNG</v>
          </cell>
          <cell r="F54">
            <v>0</v>
          </cell>
          <cell r="H54">
            <v>0</v>
          </cell>
          <cell r="J54">
            <v>4189.25</v>
          </cell>
        </row>
        <row r="55">
          <cell r="B55" t="str">
            <v>145660</v>
          </cell>
          <cell r="D55" t="str">
            <v>Propane Inventory</v>
          </cell>
          <cell r="F55">
            <v>2299643.21</v>
          </cell>
          <cell r="H55">
            <v>2299643.21</v>
          </cell>
          <cell r="J55">
            <v>2299643.21</v>
          </cell>
        </row>
        <row r="56">
          <cell r="D56" t="str">
            <v>Inventories</v>
          </cell>
          <cell r="F56">
            <v>2875509.63</v>
          </cell>
          <cell r="H56">
            <v>2916467.67</v>
          </cell>
          <cell r="J56">
            <v>2995623.71</v>
          </cell>
        </row>
        <row r="57">
          <cell r="B57" t="str">
            <v>162203</v>
          </cell>
          <cell r="D57" t="str">
            <v>Deferred Gas Cost-Gsr</v>
          </cell>
          <cell r="F57">
            <v>5850977.0600000005</v>
          </cell>
          <cell r="H57">
            <v>7038995.0199999996</v>
          </cell>
          <cell r="J57">
            <v>16327894.02</v>
          </cell>
        </row>
        <row r="58">
          <cell r="B58" t="str">
            <v>162204</v>
          </cell>
          <cell r="D58" t="str">
            <v>Deferred Gas Costs-Commod</v>
          </cell>
          <cell r="F58">
            <v>0</v>
          </cell>
          <cell r="H58">
            <v>0</v>
          </cell>
          <cell r="J58">
            <v>95257.71</v>
          </cell>
        </row>
        <row r="59">
          <cell r="B59" t="str">
            <v>162205</v>
          </cell>
          <cell r="D59" t="str">
            <v>Deferred Gas Cost-Demand</v>
          </cell>
          <cell r="F59">
            <v>0</v>
          </cell>
          <cell r="H59">
            <v>0</v>
          </cell>
          <cell r="J59">
            <v>289934.28999999998</v>
          </cell>
        </row>
        <row r="60">
          <cell r="B60" t="str">
            <v>191000</v>
          </cell>
          <cell r="D60" t="str">
            <v>UPGC Actual Cost Adjustment 0</v>
          </cell>
          <cell r="F60">
            <v>8211108.7699999996</v>
          </cell>
          <cell r="H60">
            <v>5708429.8100000005</v>
          </cell>
          <cell r="J60">
            <v>-7311086.1900000004</v>
          </cell>
        </row>
        <row r="61">
          <cell r="B61" t="str">
            <v>191001</v>
          </cell>
          <cell r="D61" t="str">
            <v>UPCG Actual Cost Adjustment 1</v>
          </cell>
          <cell r="F61">
            <v>0</v>
          </cell>
          <cell r="H61">
            <v>-3697656</v>
          </cell>
          <cell r="J61">
            <v>-13609849</v>
          </cell>
        </row>
        <row r="62">
          <cell r="B62" t="str">
            <v>191002</v>
          </cell>
          <cell r="D62" t="str">
            <v>UPGC Actual Cost Adjustment 2</v>
          </cell>
          <cell r="F62">
            <v>-1629688</v>
          </cell>
          <cell r="H62">
            <v>-2320563</v>
          </cell>
          <cell r="J62">
            <v>-7702993</v>
          </cell>
        </row>
        <row r="63">
          <cell r="B63" t="str">
            <v>191003</v>
          </cell>
          <cell r="D63" t="str">
            <v>UPGC Actual Cost Adjustment 3</v>
          </cell>
          <cell r="F63">
            <v>75360</v>
          </cell>
          <cell r="H63">
            <v>-46662</v>
          </cell>
          <cell r="J63">
            <v>-79342</v>
          </cell>
        </row>
        <row r="64">
          <cell r="B64" t="str">
            <v>191004</v>
          </cell>
          <cell r="D64" t="str">
            <v>UPGC Actual Cost Adjustment 4</v>
          </cell>
          <cell r="F64">
            <v>433899</v>
          </cell>
          <cell r="H64">
            <v>449755</v>
          </cell>
          <cell r="J64">
            <v>-36532</v>
          </cell>
        </row>
        <row r="65">
          <cell r="B65" t="str">
            <v>191005</v>
          </cell>
          <cell r="D65" t="str">
            <v>UPGC Actual Cost Adjustment 5</v>
          </cell>
          <cell r="F65">
            <v>-10334042</v>
          </cell>
          <cell r="H65">
            <v>-11035742</v>
          </cell>
          <cell r="J65">
            <v>0</v>
          </cell>
        </row>
        <row r="66">
          <cell r="B66" t="str">
            <v>191006</v>
          </cell>
          <cell r="D66" t="str">
            <v>UPGC Actual Cost Adjustment 6</v>
          </cell>
          <cell r="F66">
            <v>-1791997</v>
          </cell>
          <cell r="H66">
            <v>0</v>
          </cell>
          <cell r="J66">
            <v>0</v>
          </cell>
        </row>
        <row r="67">
          <cell r="B67" t="str">
            <v>191007</v>
          </cell>
          <cell r="D67" t="str">
            <v>UPGC Actual Cost Adjustment 7</v>
          </cell>
          <cell r="F67">
            <v>1</v>
          </cell>
          <cell r="H67">
            <v>1</v>
          </cell>
          <cell r="J67">
            <v>-3895253</v>
          </cell>
        </row>
        <row r="68">
          <cell r="B68" t="str">
            <v>191008</v>
          </cell>
          <cell r="D68" t="str">
            <v>UPGC Actual Cost Adjustment 8</v>
          </cell>
          <cell r="F68">
            <v>0</v>
          </cell>
          <cell r="H68">
            <v>0</v>
          </cell>
          <cell r="J68">
            <v>12894245</v>
          </cell>
        </row>
        <row r="69">
          <cell r="B69" t="str">
            <v>191009</v>
          </cell>
          <cell r="D69" t="str">
            <v>UPGC Actual Cost Adjustment 9</v>
          </cell>
          <cell r="F69">
            <v>-815618.83</v>
          </cell>
          <cell r="H69">
            <v>3903442.17</v>
          </cell>
          <cell r="J69">
            <v>-1356825.83</v>
          </cell>
        </row>
        <row r="70">
          <cell r="B70" t="str">
            <v>191112</v>
          </cell>
          <cell r="D70" t="str">
            <v>UPGC Actual Cost Adjustment</v>
          </cell>
          <cell r="F70">
            <v>0</v>
          </cell>
          <cell r="H70">
            <v>0</v>
          </cell>
          <cell r="J70">
            <v>4384550</v>
          </cell>
        </row>
        <row r="71">
          <cell r="D71" t="str">
            <v>Deferred Purchased Gas Adj</v>
          </cell>
          <cell r="F71">
            <v>0</v>
          </cell>
          <cell r="H71">
            <v>0</v>
          </cell>
          <cell r="J71">
            <v>-1.862645149230957E-9</v>
          </cell>
        </row>
        <row r="72">
          <cell r="D72" t="str">
            <v>Unrecovered Envir Resp Costs-Current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Unrecovered Pipeline Costs-Current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Unrecovered Seasonal Rates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Energy Marketing and Risk Mgmt Asset</v>
          </cell>
          <cell r="F75">
            <v>0</v>
          </cell>
          <cell r="H75">
            <v>0</v>
          </cell>
          <cell r="J75">
            <v>0</v>
          </cell>
        </row>
        <row r="76">
          <cell r="B76" t="str">
            <v>157100</v>
          </cell>
          <cell r="D76" t="str">
            <v>Insurance Prepayments</v>
          </cell>
          <cell r="F76">
            <v>5620.16</v>
          </cell>
          <cell r="H76">
            <v>11240.24</v>
          </cell>
          <cell r="J76">
            <v>0.08</v>
          </cell>
        </row>
        <row r="77">
          <cell r="B77" t="str">
            <v>157400</v>
          </cell>
          <cell r="D77" t="str">
            <v>Prepayments - Other</v>
          </cell>
          <cell r="F77">
            <v>0</v>
          </cell>
          <cell r="H77">
            <v>0</v>
          </cell>
          <cell r="J77">
            <v>-9999.61</v>
          </cell>
        </row>
        <row r="78">
          <cell r="B78" t="str">
            <v>157500</v>
          </cell>
          <cell r="D78" t="str">
            <v>Prepayments-Misc</v>
          </cell>
          <cell r="F78">
            <v>22324651.789999999</v>
          </cell>
          <cell r="H78">
            <v>34116082.079999998</v>
          </cell>
          <cell r="J78">
            <v>34159819.719999999</v>
          </cell>
        </row>
        <row r="79">
          <cell r="D79" t="str">
            <v>Other Current Assets</v>
          </cell>
          <cell r="F79">
            <v>22330271.949999999</v>
          </cell>
          <cell r="H79">
            <v>34127322.32</v>
          </cell>
          <cell r="J79">
            <v>34149820.189999998</v>
          </cell>
        </row>
        <row r="80">
          <cell r="D80" t="str">
            <v xml:space="preserve">  Total Current Assets</v>
          </cell>
          <cell r="F80">
            <v>73137693.700000003</v>
          </cell>
          <cell r="H80">
            <v>86094989.849999994</v>
          </cell>
          <cell r="J80">
            <v>69798758.180000007</v>
          </cell>
        </row>
        <row r="81">
          <cell r="D81" t="str">
            <v>Investment &amp; Equity in Assoc</v>
          </cell>
          <cell r="F81">
            <v>0</v>
          </cell>
          <cell r="H81">
            <v>0</v>
          </cell>
          <cell r="J81">
            <v>0</v>
          </cell>
        </row>
        <row r="82">
          <cell r="C82" t="str">
            <v>Property, Plant &amp; Equipment</v>
          </cell>
        </row>
        <row r="83">
          <cell r="B83" t="str">
            <v>100100</v>
          </cell>
          <cell r="D83" t="str">
            <v>Property and Plant in Service</v>
          </cell>
          <cell r="F83">
            <v>528381674.52999997</v>
          </cell>
          <cell r="H83">
            <v>527217793.43000001</v>
          </cell>
          <cell r="J83">
            <v>522706126.69999999</v>
          </cell>
        </row>
        <row r="84">
          <cell r="D84" t="str">
            <v>Regulated Assets</v>
          </cell>
          <cell r="F84">
            <v>528381674.52999997</v>
          </cell>
          <cell r="H84">
            <v>527217793.43000001</v>
          </cell>
          <cell r="J84">
            <v>522706126.69999999</v>
          </cell>
        </row>
        <row r="85">
          <cell r="B85" t="str">
            <v>100120</v>
          </cell>
          <cell r="D85" t="str">
            <v>Construction Work in Progress</v>
          </cell>
          <cell r="F85">
            <v>20712340.789999999</v>
          </cell>
          <cell r="H85">
            <v>21152016</v>
          </cell>
          <cell r="J85">
            <v>19785289.739999998</v>
          </cell>
        </row>
        <row r="86">
          <cell r="B86" t="str">
            <v>100121</v>
          </cell>
          <cell r="D86" t="str">
            <v>Capitalized Payroll - Utility</v>
          </cell>
          <cell r="F86">
            <v>34040.800000000003</v>
          </cell>
          <cell r="H86">
            <v>0</v>
          </cell>
          <cell r="J86">
            <v>4308.2700000000004</v>
          </cell>
        </row>
        <row r="87">
          <cell r="D87" t="str">
            <v>Regulated Capital Projects</v>
          </cell>
          <cell r="F87">
            <v>20746381.59</v>
          </cell>
          <cell r="H87">
            <v>21152016</v>
          </cell>
          <cell r="J87">
            <v>19789598.009999998</v>
          </cell>
        </row>
        <row r="88">
          <cell r="B88" t="str">
            <v>101000</v>
          </cell>
          <cell r="D88" t="str">
            <v>Contribution for Constr-Res</v>
          </cell>
          <cell r="F88">
            <v>-271156.33</v>
          </cell>
          <cell r="H88">
            <v>-205709.71</v>
          </cell>
          <cell r="J88">
            <v>-65579.649999999994</v>
          </cell>
        </row>
        <row r="89">
          <cell r="B89" t="str">
            <v>101100</v>
          </cell>
          <cell r="D89" t="str">
            <v>Contribution for Constr-Nonres</v>
          </cell>
          <cell r="F89">
            <v>-321836.26</v>
          </cell>
          <cell r="H89">
            <v>-290421.37</v>
          </cell>
          <cell r="J89">
            <v>-218921.7</v>
          </cell>
        </row>
        <row r="90">
          <cell r="B90" t="str">
            <v>101120</v>
          </cell>
          <cell r="D90" t="str">
            <v>Contribution for DOT</v>
          </cell>
          <cell r="F90">
            <v>-3900</v>
          </cell>
          <cell r="H90">
            <v>-3900</v>
          </cell>
          <cell r="J90">
            <v>-3900</v>
          </cell>
        </row>
        <row r="91">
          <cell r="D91" t="str">
            <v>Contribution in Aid of Const</v>
          </cell>
          <cell r="F91">
            <v>-596892.59</v>
          </cell>
          <cell r="H91">
            <v>-500031.08</v>
          </cell>
          <cell r="J91">
            <v>-288401.34999999998</v>
          </cell>
        </row>
        <row r="92">
          <cell r="B92" t="str">
            <v>100200</v>
          </cell>
          <cell r="D92" t="str">
            <v>Utility Plant in Service-Gas</v>
          </cell>
          <cell r="F92">
            <v>-182438931.90000001</v>
          </cell>
          <cell r="H92">
            <v>-178882736.53999999</v>
          </cell>
          <cell r="J92">
            <v>-172567584.43000001</v>
          </cell>
        </row>
        <row r="93">
          <cell r="B93" t="str">
            <v>100210</v>
          </cell>
          <cell r="D93" t="str">
            <v>Transportation Equipment</v>
          </cell>
          <cell r="F93">
            <v>-64320.34</v>
          </cell>
          <cell r="H93">
            <v>-35716.69</v>
          </cell>
          <cell r="J93">
            <v>21490.639999999999</v>
          </cell>
        </row>
        <row r="94">
          <cell r="B94" t="str">
            <v>100220</v>
          </cell>
          <cell r="D94" t="str">
            <v>Retirement Work in Progress</v>
          </cell>
          <cell r="F94">
            <v>1986639.37</v>
          </cell>
          <cell r="H94">
            <v>380680.58</v>
          </cell>
          <cell r="J94">
            <v>852671.68</v>
          </cell>
        </row>
        <row r="95">
          <cell r="D95" t="str">
            <v>Accumulated Depr - Regulated</v>
          </cell>
          <cell r="F95">
            <v>-180516612.87</v>
          </cell>
          <cell r="H95">
            <v>-178537772.64999998</v>
          </cell>
          <cell r="J95">
            <v>-171693422.11000001</v>
          </cell>
        </row>
        <row r="96">
          <cell r="D96" t="str">
            <v xml:space="preserve">  Total Regulated Assets-Net</v>
          </cell>
          <cell r="F96">
            <v>368014550.65999997</v>
          </cell>
          <cell r="H96">
            <v>369332005.70000005</v>
          </cell>
          <cell r="J96">
            <v>370513901.25</v>
          </cell>
        </row>
        <row r="97">
          <cell r="B97" t="str">
            <v>112001</v>
          </cell>
          <cell r="D97" t="str">
            <v>Invest Insur Spl Dollar Keelin</v>
          </cell>
          <cell r="F97">
            <v>543731.36</v>
          </cell>
          <cell r="H97">
            <v>543731.36</v>
          </cell>
          <cell r="J97">
            <v>543731.36</v>
          </cell>
        </row>
        <row r="98">
          <cell r="B98" t="str">
            <v>112003</v>
          </cell>
          <cell r="D98" t="str">
            <v>Inv Insur Spl Dollar Ins Keeli</v>
          </cell>
          <cell r="F98">
            <v>-511836.67</v>
          </cell>
          <cell r="H98">
            <v>-511836.67</v>
          </cell>
          <cell r="J98">
            <v>-511836.67</v>
          </cell>
        </row>
        <row r="99">
          <cell r="B99" t="str">
            <v>112007</v>
          </cell>
          <cell r="D99" t="str">
            <v>Invest VEDCORP Partnership</v>
          </cell>
          <cell r="F99">
            <v>29615.89</v>
          </cell>
          <cell r="H99">
            <v>29615.89</v>
          </cell>
          <cell r="J99">
            <v>54035.89</v>
          </cell>
        </row>
        <row r="100">
          <cell r="B100" t="str">
            <v>112009</v>
          </cell>
          <cell r="D100" t="str">
            <v>Investments Misc - Other</v>
          </cell>
          <cell r="F100">
            <v>11866.49</v>
          </cell>
          <cell r="H100">
            <v>11866.49</v>
          </cell>
          <cell r="J100">
            <v>11866.49</v>
          </cell>
        </row>
        <row r="101">
          <cell r="B101" t="str">
            <v>112100</v>
          </cell>
          <cell r="D101" t="str">
            <v>Other Special Funds</v>
          </cell>
          <cell r="F101">
            <v>15000</v>
          </cell>
          <cell r="H101">
            <v>15000</v>
          </cell>
          <cell r="J101">
            <v>15000</v>
          </cell>
        </row>
        <row r="102">
          <cell r="D102" t="str">
            <v>Nonregulated Assets</v>
          </cell>
          <cell r="F102">
            <v>88377.07</v>
          </cell>
          <cell r="H102">
            <v>88377.07</v>
          </cell>
          <cell r="J102">
            <v>112797.07</v>
          </cell>
        </row>
        <row r="103">
          <cell r="B103" t="str">
            <v>113120</v>
          </cell>
          <cell r="D103" t="str">
            <v>Nonutility Construction WIP</v>
          </cell>
          <cell r="F103">
            <v>0</v>
          </cell>
          <cell r="H103">
            <v>0</v>
          </cell>
          <cell r="J103">
            <v>12018</v>
          </cell>
        </row>
        <row r="104">
          <cell r="D104" t="str">
            <v>Nonregulated Capital Projects</v>
          </cell>
          <cell r="F104">
            <v>0</v>
          </cell>
          <cell r="H104">
            <v>0</v>
          </cell>
          <cell r="J104">
            <v>12018</v>
          </cell>
        </row>
        <row r="105">
          <cell r="B105" t="str">
            <v>113200</v>
          </cell>
          <cell r="D105" t="str">
            <v>Accum Depr Nonutility Property</v>
          </cell>
          <cell r="F105">
            <v>-4569.42</v>
          </cell>
          <cell r="H105">
            <v>0</v>
          </cell>
          <cell r="J105">
            <v>0</v>
          </cell>
        </row>
        <row r="106">
          <cell r="D106" t="str">
            <v>Accumulated Depr - Nonregulated</v>
          </cell>
          <cell r="F106">
            <v>-4569.42</v>
          </cell>
          <cell r="H106">
            <v>0</v>
          </cell>
          <cell r="J106">
            <v>0</v>
          </cell>
        </row>
        <row r="107">
          <cell r="D107" t="str">
            <v xml:space="preserve">  Total Nonregulated Assets-Net</v>
          </cell>
          <cell r="F107">
            <v>83807.650000000009</v>
          </cell>
          <cell r="H107">
            <v>88377.07</v>
          </cell>
          <cell r="J107">
            <v>124815.07</v>
          </cell>
        </row>
        <row r="108">
          <cell r="D108" t="str">
            <v xml:space="preserve">  Total Property Plant &amp; Equipment</v>
          </cell>
          <cell r="F108">
            <v>368098358.30999994</v>
          </cell>
          <cell r="H108">
            <v>369420382.77000004</v>
          </cell>
          <cell r="J108">
            <v>370638716.31999999</v>
          </cell>
        </row>
        <row r="109">
          <cell r="C109" t="str">
            <v>Deferred Debits and Other Assets</v>
          </cell>
        </row>
        <row r="110">
          <cell r="D110" t="str">
            <v>Unrecovered Envir Response Costs</v>
          </cell>
          <cell r="F110">
            <v>0</v>
          </cell>
          <cell r="H110">
            <v>0</v>
          </cell>
          <cell r="J110">
            <v>0</v>
          </cell>
        </row>
        <row r="111">
          <cell r="D111" t="str">
            <v>Unrecovered Pipeline Replacemnt Costs</v>
          </cell>
          <cell r="F111">
            <v>0</v>
          </cell>
          <cell r="H111">
            <v>0</v>
          </cell>
          <cell r="J111">
            <v>0</v>
          </cell>
        </row>
        <row r="112">
          <cell r="B112" t="str">
            <v>100500</v>
          </cell>
          <cell r="D112" t="str">
            <v>Goodwill</v>
          </cell>
          <cell r="F112">
            <v>176184977.37</v>
          </cell>
          <cell r="H112">
            <v>176184977.37</v>
          </cell>
          <cell r="J112">
            <v>176184977.37</v>
          </cell>
        </row>
        <row r="113">
          <cell r="D113" t="str">
            <v>Goodwill</v>
          </cell>
          <cell r="F113">
            <v>176184977.37</v>
          </cell>
          <cell r="H113">
            <v>176184977.37</v>
          </cell>
          <cell r="J113">
            <v>176184977.37</v>
          </cell>
        </row>
        <row r="114">
          <cell r="D114" t="str">
            <v>Investment in Joint Ventures</v>
          </cell>
          <cell r="F114">
            <v>0</v>
          </cell>
          <cell r="H114">
            <v>0</v>
          </cell>
          <cell r="J114">
            <v>0</v>
          </cell>
        </row>
        <row r="115">
          <cell r="D115" t="str">
            <v>Unrecovered Integrated Resource Plan</v>
          </cell>
          <cell r="F115">
            <v>0</v>
          </cell>
          <cell r="H115">
            <v>0</v>
          </cell>
          <cell r="J115">
            <v>0</v>
          </cell>
        </row>
        <row r="116">
          <cell r="B116" t="str">
            <v>161400</v>
          </cell>
          <cell r="D116" t="str">
            <v>VNG Pre-94 Reg Asset Amor</v>
          </cell>
          <cell r="F116">
            <v>4351966</v>
          </cell>
          <cell r="H116">
            <v>4274530</v>
          </cell>
          <cell r="J116">
            <v>4119658</v>
          </cell>
        </row>
        <row r="117">
          <cell r="D117" t="str">
            <v>Unrecovered Postretirement Benefits</v>
          </cell>
          <cell r="F117">
            <v>4351966</v>
          </cell>
          <cell r="H117">
            <v>4274530</v>
          </cell>
          <cell r="J117">
            <v>4119658</v>
          </cell>
        </row>
        <row r="118">
          <cell r="D118" t="str">
            <v>Intercompany Notes Receivables</v>
          </cell>
          <cell r="F118">
            <v>0</v>
          </cell>
          <cell r="H118">
            <v>0</v>
          </cell>
          <cell r="J118">
            <v>0</v>
          </cell>
        </row>
        <row r="119">
          <cell r="B119" t="str">
            <v>157200</v>
          </cell>
          <cell r="D119" t="str">
            <v>Pension Asset</v>
          </cell>
          <cell r="F119">
            <v>-1940542.22</v>
          </cell>
          <cell r="H119">
            <v>-1975178.48</v>
          </cell>
          <cell r="J119">
            <v>-2044451</v>
          </cell>
        </row>
        <row r="120">
          <cell r="D120" t="str">
            <v>Prepaid Pension Cost</v>
          </cell>
          <cell r="F120">
            <v>-1940542.22</v>
          </cell>
          <cell r="H120">
            <v>-1975178.48</v>
          </cell>
          <cell r="J120">
            <v>-2044451</v>
          </cell>
        </row>
        <row r="121">
          <cell r="D121" t="str">
            <v>Unamortized Cost to Repurchase LTD</v>
          </cell>
          <cell r="F121">
            <v>0</v>
          </cell>
          <cell r="H121">
            <v>0</v>
          </cell>
          <cell r="J121">
            <v>0</v>
          </cell>
        </row>
        <row r="122">
          <cell r="B122" t="str">
            <v>100600</v>
          </cell>
          <cell r="D122" t="str">
            <v>Software License</v>
          </cell>
          <cell r="F122">
            <v>0</v>
          </cell>
          <cell r="H122">
            <v>318</v>
          </cell>
          <cell r="J122">
            <v>318</v>
          </cell>
        </row>
        <row r="123">
          <cell r="B123" t="str">
            <v>161500</v>
          </cell>
          <cell r="D123" t="str">
            <v>Deferred Interest Refund Exp</v>
          </cell>
          <cell r="F123">
            <v>4285.4399999999996</v>
          </cell>
          <cell r="H123">
            <v>10350.09</v>
          </cell>
          <cell r="J123">
            <v>41796.85</v>
          </cell>
        </row>
        <row r="124">
          <cell r="B124" t="str">
            <v>161700</v>
          </cell>
          <cell r="D124" t="str">
            <v>Regulatory Post73 Assets</v>
          </cell>
          <cell r="F124">
            <v>924001</v>
          </cell>
          <cell r="H124">
            <v>924001</v>
          </cell>
          <cell r="J124">
            <v>924001</v>
          </cell>
        </row>
        <row r="125">
          <cell r="B125" t="str">
            <v>161800</v>
          </cell>
          <cell r="D125" t="str">
            <v>Regulatory Pre74 Assets</v>
          </cell>
          <cell r="F125">
            <v>137129</v>
          </cell>
          <cell r="H125">
            <v>137129</v>
          </cell>
          <cell r="J125">
            <v>137129</v>
          </cell>
        </row>
        <row r="126">
          <cell r="B126" t="str">
            <v>162150</v>
          </cell>
          <cell r="D126" t="str">
            <v>Other Long-Term Assets</v>
          </cell>
          <cell r="F126">
            <v>1738056.53</v>
          </cell>
          <cell r="H126">
            <v>1815414.53</v>
          </cell>
          <cell r="J126">
            <v>1815942.53</v>
          </cell>
        </row>
        <row r="127">
          <cell r="B127" t="str">
            <v>162178</v>
          </cell>
          <cell r="D127" t="str">
            <v>Transportation Capital Clearin</v>
          </cell>
          <cell r="F127">
            <v>14461.2</v>
          </cell>
          <cell r="H127">
            <v>11956.4</v>
          </cell>
          <cell r="J127">
            <v>5122.8</v>
          </cell>
        </row>
        <row r="128">
          <cell r="B128" t="str">
            <v>162179</v>
          </cell>
          <cell r="D128" t="str">
            <v>A&amp;G Salaries Capital Clearing</v>
          </cell>
          <cell r="F128">
            <v>0</v>
          </cell>
          <cell r="H128">
            <v>0</v>
          </cell>
          <cell r="J128">
            <v>21.2</v>
          </cell>
        </row>
        <row r="129">
          <cell r="B129" t="str">
            <v>162180</v>
          </cell>
          <cell r="D129" t="str">
            <v>A&amp;G Expenses Capital Clearing</v>
          </cell>
          <cell r="F129">
            <v>0</v>
          </cell>
          <cell r="H129">
            <v>0</v>
          </cell>
          <cell r="J129">
            <v>1.1000000000000001</v>
          </cell>
        </row>
        <row r="130">
          <cell r="B130" t="str">
            <v>162185</v>
          </cell>
          <cell r="D130" t="str">
            <v>A&amp;G Salary Capitalized-Pension</v>
          </cell>
          <cell r="F130">
            <v>0</v>
          </cell>
          <cell r="H130">
            <v>0</v>
          </cell>
          <cell r="J130">
            <v>0.8</v>
          </cell>
        </row>
        <row r="131">
          <cell r="B131" t="str">
            <v>162186</v>
          </cell>
          <cell r="D131" t="str">
            <v>A&amp;G Salary Capitalized-Benefit</v>
          </cell>
          <cell r="F131">
            <v>0</v>
          </cell>
          <cell r="H131">
            <v>0</v>
          </cell>
          <cell r="J131">
            <v>2.75</v>
          </cell>
        </row>
        <row r="132">
          <cell r="B132" t="str">
            <v>162187</v>
          </cell>
          <cell r="D132" t="str">
            <v>A&amp;GSalaryCap-Post Retirement</v>
          </cell>
          <cell r="F132">
            <v>0</v>
          </cell>
          <cell r="H132">
            <v>0</v>
          </cell>
          <cell r="J132">
            <v>2.7</v>
          </cell>
        </row>
        <row r="133">
          <cell r="B133" t="str">
            <v>162188</v>
          </cell>
          <cell r="D133" t="str">
            <v>A&amp;G Salary Cap-Payroll Taxes</v>
          </cell>
          <cell r="F133">
            <v>0</v>
          </cell>
          <cell r="H133">
            <v>0</v>
          </cell>
          <cell r="J133">
            <v>1.74</v>
          </cell>
        </row>
        <row r="134">
          <cell r="B134" t="str">
            <v>162450</v>
          </cell>
          <cell r="D134" t="str">
            <v>ATPI Capitalized Clearing</v>
          </cell>
          <cell r="F134">
            <v>0</v>
          </cell>
          <cell r="H134">
            <v>16152.62</v>
          </cell>
          <cell r="J134">
            <v>1.19</v>
          </cell>
        </row>
        <row r="135">
          <cell r="B135" t="str">
            <v>192200</v>
          </cell>
          <cell r="D135" t="str">
            <v>VNG/Enron Assigned Gas</v>
          </cell>
          <cell r="F135">
            <v>0.39</v>
          </cell>
          <cell r="H135">
            <v>0.39</v>
          </cell>
          <cell r="J135">
            <v>0</v>
          </cell>
        </row>
        <row r="136">
          <cell r="D136" t="str">
            <v>Other Assets</v>
          </cell>
          <cell r="F136">
            <v>2817933.56</v>
          </cell>
          <cell r="H136">
            <v>2915322.03</v>
          </cell>
          <cell r="J136">
            <v>2924341.66</v>
          </cell>
        </row>
        <row r="137">
          <cell r="D137" t="str">
            <v xml:space="preserve">  Total Deferred Debits and Other Assets</v>
          </cell>
          <cell r="F137">
            <v>181414334.71000001</v>
          </cell>
          <cell r="H137">
            <v>181399650.92000002</v>
          </cell>
          <cell r="J137">
            <v>181184526.03</v>
          </cell>
        </row>
        <row r="138">
          <cell r="D138" t="str">
            <v xml:space="preserve">  Total Assets</v>
          </cell>
          <cell r="F138">
            <v>622650386.71999991</v>
          </cell>
          <cell r="H138">
            <v>636915023.53999996</v>
          </cell>
          <cell r="J138">
            <v>621622000.52999997</v>
          </cell>
        </row>
        <row r="140">
          <cell r="C140" t="str">
            <v>Liabilities and Capitalization</v>
          </cell>
        </row>
        <row r="141">
          <cell r="C141" t="str">
            <v>Current Liabilities</v>
          </cell>
        </row>
        <row r="142">
          <cell r="B142" t="str">
            <v>225100</v>
          </cell>
          <cell r="D142" t="str">
            <v>General Accounts Payable</v>
          </cell>
          <cell r="F142">
            <v>-184216.09</v>
          </cell>
          <cell r="H142">
            <v>-154291.53</v>
          </cell>
          <cell r="J142">
            <v>-37128.589999999997</v>
          </cell>
        </row>
        <row r="143">
          <cell r="B143" t="str">
            <v>225105</v>
          </cell>
          <cell r="D143" t="str">
            <v>AP - Inventory</v>
          </cell>
          <cell r="F143">
            <v>37329.65</v>
          </cell>
          <cell r="H143">
            <v>39509.21</v>
          </cell>
          <cell r="J143">
            <v>9015.1</v>
          </cell>
        </row>
        <row r="144">
          <cell r="B144" t="str">
            <v>225120</v>
          </cell>
          <cell r="D144" t="str">
            <v>Accounts Payable - Accrued</v>
          </cell>
          <cell r="F144">
            <v>-7149610.1500000004</v>
          </cell>
          <cell r="H144">
            <v>-14942861.23</v>
          </cell>
          <cell r="J144">
            <v>-8271391.0499999998</v>
          </cell>
        </row>
        <row r="145">
          <cell r="B145" t="str">
            <v>225140</v>
          </cell>
          <cell r="D145" t="str">
            <v>Misc Refund Acct</v>
          </cell>
          <cell r="F145">
            <v>-12.89</v>
          </cell>
          <cell r="H145">
            <v>-12.89</v>
          </cell>
          <cell r="J145">
            <v>-12.89</v>
          </cell>
        </row>
        <row r="146">
          <cell r="B146" t="str">
            <v>225191</v>
          </cell>
          <cell r="D146" t="str">
            <v>A/P Misc Sales &amp; Use VNG</v>
          </cell>
          <cell r="F146">
            <v>-0.31</v>
          </cell>
          <cell r="H146">
            <v>-0.31</v>
          </cell>
          <cell r="J146">
            <v>-0.31</v>
          </cell>
        </row>
        <row r="147">
          <cell r="B147" t="str">
            <v>225501</v>
          </cell>
          <cell r="D147" t="str">
            <v>U S Savings Bonds Payable</v>
          </cell>
          <cell r="F147">
            <v>-50</v>
          </cell>
          <cell r="H147">
            <v>0</v>
          </cell>
          <cell r="J147">
            <v>112.5</v>
          </cell>
        </row>
        <row r="148">
          <cell r="B148" t="str">
            <v>225507</v>
          </cell>
          <cell r="D148" t="str">
            <v>One Pledge Club Atlanta</v>
          </cell>
          <cell r="F148">
            <v>0</v>
          </cell>
          <cell r="H148">
            <v>0</v>
          </cell>
          <cell r="J148">
            <v>-20</v>
          </cell>
        </row>
        <row r="149">
          <cell r="B149" t="str">
            <v>225512</v>
          </cell>
          <cell r="D149" t="str">
            <v>Employee Stock Purchase Plan</v>
          </cell>
          <cell r="F149">
            <v>-5000</v>
          </cell>
          <cell r="H149">
            <v>-2875</v>
          </cell>
          <cell r="J149">
            <v>0</v>
          </cell>
        </row>
        <row r="150">
          <cell r="B150" t="str">
            <v>225521</v>
          </cell>
          <cell r="D150" t="str">
            <v>P.A.C Payable</v>
          </cell>
          <cell r="F150">
            <v>-22.39</v>
          </cell>
          <cell r="H150">
            <v>-97.39</v>
          </cell>
          <cell r="J150">
            <v>-89.89</v>
          </cell>
        </row>
        <row r="151">
          <cell r="B151" t="str">
            <v>225526</v>
          </cell>
          <cell r="D151" t="str">
            <v>Employee Court Orders</v>
          </cell>
          <cell r="F151">
            <v>-1417.85</v>
          </cell>
          <cell r="H151">
            <v>-3828.5</v>
          </cell>
          <cell r="J151">
            <v>-3836.21</v>
          </cell>
        </row>
        <row r="152">
          <cell r="B152" t="str">
            <v>225536</v>
          </cell>
          <cell r="D152" t="str">
            <v>Flx Ben Health Reim Payable</v>
          </cell>
          <cell r="F152">
            <v>-1469.29</v>
          </cell>
          <cell r="H152">
            <v>-1469.29</v>
          </cell>
          <cell r="J152">
            <v>-1876.11</v>
          </cell>
        </row>
        <row r="153">
          <cell r="B153" t="str">
            <v>225537</v>
          </cell>
          <cell r="D153" t="str">
            <v>Flx Ben Dep Daycare Payable</v>
          </cell>
          <cell r="F153">
            <v>-585.54999999999995</v>
          </cell>
          <cell r="H153">
            <v>-585.54999999999995</v>
          </cell>
          <cell r="J153">
            <v>-5145.55</v>
          </cell>
        </row>
        <row r="154">
          <cell r="B154" t="str">
            <v>225546</v>
          </cell>
          <cell r="D154" t="str">
            <v>Health Care Reim Payable 2000</v>
          </cell>
          <cell r="F154">
            <v>-1580.2</v>
          </cell>
          <cell r="H154">
            <v>-1192.17</v>
          </cell>
          <cell r="J154">
            <v>0</v>
          </cell>
        </row>
        <row r="155">
          <cell r="B155" t="str">
            <v>225547</v>
          </cell>
          <cell r="D155" t="str">
            <v>Dep Care Reim Payable</v>
          </cell>
          <cell r="F155">
            <v>-2402.5</v>
          </cell>
          <cell r="H155">
            <v>-3619</v>
          </cell>
          <cell r="J155">
            <v>0</v>
          </cell>
        </row>
        <row r="156">
          <cell r="B156" t="str">
            <v>225557</v>
          </cell>
          <cell r="D156" t="str">
            <v>GUL Cash Accumulation EE - VNG</v>
          </cell>
          <cell r="F156">
            <v>-399.84</v>
          </cell>
          <cell r="H156">
            <v>-233.24</v>
          </cell>
          <cell r="J156">
            <v>-1883.56</v>
          </cell>
        </row>
        <row r="157">
          <cell r="B157" t="str">
            <v>225558</v>
          </cell>
          <cell r="D157" t="str">
            <v>GUL Cash Accum Spouse - VNG</v>
          </cell>
          <cell r="F157">
            <v>-426.02</v>
          </cell>
          <cell r="H157">
            <v>-292.47000000000003</v>
          </cell>
          <cell r="J157">
            <v>-2900.16</v>
          </cell>
        </row>
        <row r="158">
          <cell r="B158" t="str">
            <v>225559</v>
          </cell>
          <cell r="D158" t="str">
            <v>Voluntary Benefits Assn - VNG</v>
          </cell>
          <cell r="F158">
            <v>-1475</v>
          </cell>
          <cell r="H158">
            <v>-720</v>
          </cell>
          <cell r="J158">
            <v>-3180</v>
          </cell>
        </row>
        <row r="159">
          <cell r="B159" t="str">
            <v>225560</v>
          </cell>
          <cell r="D159" t="str">
            <v>Union Dues VNG Local 50</v>
          </cell>
          <cell r="F159">
            <v>-5840.41</v>
          </cell>
          <cell r="H159">
            <v>-3043.68</v>
          </cell>
          <cell r="J159">
            <v>-2663.65</v>
          </cell>
        </row>
        <row r="160">
          <cell r="B160" t="str">
            <v>225561</v>
          </cell>
          <cell r="D160" t="str">
            <v>United Way Richmond</v>
          </cell>
          <cell r="F160">
            <v>-316.2</v>
          </cell>
          <cell r="H160">
            <v>-308.89999999999998</v>
          </cell>
          <cell r="J160">
            <v>-47.7</v>
          </cell>
        </row>
        <row r="161">
          <cell r="B161" t="str">
            <v>225562</v>
          </cell>
          <cell r="D161" t="str">
            <v>United Way South Hampton</v>
          </cell>
          <cell r="F161">
            <v>-5272.96</v>
          </cell>
          <cell r="H161">
            <v>-6606.12</v>
          </cell>
          <cell r="J161">
            <v>-1681.73</v>
          </cell>
        </row>
        <row r="162">
          <cell r="B162" t="str">
            <v>225563</v>
          </cell>
          <cell r="D162" t="str">
            <v>United Way Peninsula</v>
          </cell>
          <cell r="F162">
            <v>-2578.06</v>
          </cell>
          <cell r="H162">
            <v>-3096.07</v>
          </cell>
          <cell r="J162">
            <v>-592.51</v>
          </cell>
        </row>
        <row r="163">
          <cell r="D163" t="str">
            <v>Accounts Payable</v>
          </cell>
          <cell r="F163">
            <v>-7325346.0599999987</v>
          </cell>
          <cell r="H163">
            <v>-15085624.130000003</v>
          </cell>
          <cell r="J163">
            <v>-8323322.3099999996</v>
          </cell>
        </row>
        <row r="164">
          <cell r="D164" t="str">
            <v>Short-Term Debt</v>
          </cell>
          <cell r="F164">
            <v>0</v>
          </cell>
          <cell r="H164">
            <v>0</v>
          </cell>
          <cell r="J164">
            <v>0</v>
          </cell>
        </row>
        <row r="165">
          <cell r="B165" t="str">
            <v>227110</v>
          </cell>
          <cell r="D165" t="str">
            <v>Interest Payable - VNGC/AGLR</v>
          </cell>
          <cell r="F165">
            <v>-11786293.17</v>
          </cell>
          <cell r="H165">
            <v>-5865785.75</v>
          </cell>
          <cell r="J165">
            <v>-419622.15</v>
          </cell>
        </row>
        <row r="166">
          <cell r="B166" t="str">
            <v>230990</v>
          </cell>
          <cell r="D166" t="str">
            <v>Intercompany Trsfers - Credit</v>
          </cell>
          <cell r="F166">
            <v>0</v>
          </cell>
          <cell r="H166">
            <v>0</v>
          </cell>
          <cell r="J166">
            <v>-1229579.8400000001</v>
          </cell>
        </row>
        <row r="167">
          <cell r="D167" t="str">
            <v>Intercompany Payables</v>
          </cell>
          <cell r="F167">
            <v>-11786293.17</v>
          </cell>
          <cell r="H167">
            <v>-5865785.75</v>
          </cell>
          <cell r="J167">
            <v>-1649201.99</v>
          </cell>
        </row>
        <row r="168">
          <cell r="B168" t="str">
            <v>235201</v>
          </cell>
          <cell r="D168" t="str">
            <v>Customer Deposits</v>
          </cell>
          <cell r="F168">
            <v>-10640720</v>
          </cell>
          <cell r="H168">
            <v>-10536817</v>
          </cell>
          <cell r="J168">
            <v>-10281853</v>
          </cell>
        </row>
        <row r="169">
          <cell r="D169" t="str">
            <v>Customer Deposits</v>
          </cell>
          <cell r="F169">
            <v>-10640720</v>
          </cell>
          <cell r="H169">
            <v>-10536817</v>
          </cell>
          <cell r="J169">
            <v>-10281853</v>
          </cell>
        </row>
        <row r="170">
          <cell r="B170" t="str">
            <v>241990</v>
          </cell>
          <cell r="D170" t="str">
            <v>Interest Acc-Customer Deposits</v>
          </cell>
          <cell r="F170">
            <v>-145165.28</v>
          </cell>
          <cell r="H170">
            <v>-175192.83</v>
          </cell>
          <cell r="J170">
            <v>-279699.59000000003</v>
          </cell>
        </row>
        <row r="171">
          <cell r="D171" t="str">
            <v>Interest</v>
          </cell>
          <cell r="F171">
            <v>-145165.28</v>
          </cell>
          <cell r="H171">
            <v>-175192.83</v>
          </cell>
          <cell r="J171">
            <v>-279699.59000000003</v>
          </cell>
        </row>
        <row r="172">
          <cell r="B172" t="str">
            <v>225200</v>
          </cell>
          <cell r="D172" t="str">
            <v>Payroll Payable</v>
          </cell>
          <cell r="F172">
            <v>-297516.49</v>
          </cell>
          <cell r="H172">
            <v>-368341.68</v>
          </cell>
          <cell r="J172">
            <v>-483056.49</v>
          </cell>
        </row>
        <row r="173">
          <cell r="B173" t="str">
            <v>225210</v>
          </cell>
          <cell r="D173" t="str">
            <v>Accrued Severance Pay</v>
          </cell>
          <cell r="F173">
            <v>-366920.41</v>
          </cell>
          <cell r="H173">
            <v>-618774.31999999995</v>
          </cell>
          <cell r="J173">
            <v>-1997107.76</v>
          </cell>
        </row>
        <row r="174">
          <cell r="B174" t="str">
            <v>225250</v>
          </cell>
          <cell r="D174" t="str">
            <v>Accrued Bonus</v>
          </cell>
          <cell r="F174">
            <v>2955.1</v>
          </cell>
          <cell r="H174">
            <v>1861.69</v>
          </cell>
          <cell r="J174">
            <v>0</v>
          </cell>
        </row>
        <row r="175">
          <cell r="B175" t="str">
            <v>238100</v>
          </cell>
          <cell r="D175" t="str">
            <v>Taxes Accrued-Federal Income</v>
          </cell>
          <cell r="F175">
            <v>4419732.1399999997</v>
          </cell>
          <cell r="H175">
            <v>-15988751.49</v>
          </cell>
          <cell r="J175">
            <v>-8903494.1099999994</v>
          </cell>
        </row>
        <row r="176">
          <cell r="B176" t="str">
            <v>238101</v>
          </cell>
          <cell r="D176" t="str">
            <v>Taxes Accrued Other-FUI</v>
          </cell>
          <cell r="F176">
            <v>-1158.46</v>
          </cell>
          <cell r="H176">
            <v>-1036.08</v>
          </cell>
          <cell r="J176">
            <v>-6309.58</v>
          </cell>
        </row>
        <row r="177">
          <cell r="B177" t="str">
            <v>238102</v>
          </cell>
          <cell r="D177" t="str">
            <v>Taxes Accrued Other-FICA</v>
          </cell>
          <cell r="F177">
            <v>-20289.099999999999</v>
          </cell>
          <cell r="H177">
            <v>-43814.1</v>
          </cell>
          <cell r="J177">
            <v>-61189.11</v>
          </cell>
        </row>
        <row r="178">
          <cell r="B178" t="str">
            <v>238103</v>
          </cell>
          <cell r="D178" t="str">
            <v>Tax Accr Othr-Real&amp;Pers. Prop.</v>
          </cell>
          <cell r="F178">
            <v>-1396428.16</v>
          </cell>
          <cell r="H178">
            <v>-340520.86</v>
          </cell>
          <cell r="J178">
            <v>-250597.59</v>
          </cell>
        </row>
        <row r="179">
          <cell r="B179" t="str">
            <v>238105</v>
          </cell>
          <cell r="D179" t="str">
            <v>Tax Accr Othr-SUI</v>
          </cell>
          <cell r="F179">
            <v>-6569.5</v>
          </cell>
          <cell r="H179">
            <v>-6464.47</v>
          </cell>
          <cell r="J179">
            <v>-7117.84</v>
          </cell>
        </row>
        <row r="180">
          <cell r="B180" t="str">
            <v>238106</v>
          </cell>
          <cell r="D180" t="str">
            <v>Tax Accru Othr-MotorFuelRd Tax</v>
          </cell>
          <cell r="F180">
            <v>-1191.58</v>
          </cell>
          <cell r="H180">
            <v>-942.47</v>
          </cell>
          <cell r="J180">
            <v>-492.51</v>
          </cell>
        </row>
        <row r="181">
          <cell r="B181" t="str">
            <v>238107</v>
          </cell>
          <cell r="D181" t="str">
            <v>Taxes Accr Othr-Compr Nat Gas</v>
          </cell>
          <cell r="F181">
            <v>-4778.79</v>
          </cell>
          <cell r="H181">
            <v>-4110.16</v>
          </cell>
          <cell r="J181">
            <v>-3085.56</v>
          </cell>
        </row>
        <row r="182">
          <cell r="B182" t="str">
            <v>238109</v>
          </cell>
          <cell r="D182" t="str">
            <v>Tax Accru Othr-Spec Fuel Tax</v>
          </cell>
          <cell r="F182">
            <v>-3800.24</v>
          </cell>
          <cell r="H182">
            <v>-2453.87</v>
          </cell>
          <cell r="J182">
            <v>-1836.93</v>
          </cell>
        </row>
        <row r="183">
          <cell r="B183" t="str">
            <v>238140</v>
          </cell>
          <cell r="D183" t="str">
            <v>Tax Accr Other-State Valuation</v>
          </cell>
          <cell r="F183">
            <v>-52169.66</v>
          </cell>
          <cell r="H183">
            <v>-52169.66</v>
          </cell>
          <cell r="J183">
            <v>-52169.66</v>
          </cell>
        </row>
        <row r="184">
          <cell r="B184" t="str">
            <v>238142</v>
          </cell>
          <cell r="D184" t="str">
            <v>Tax Accru Othr-Franchise Taxes</v>
          </cell>
          <cell r="F184">
            <v>-7588.25</v>
          </cell>
          <cell r="H184">
            <v>-7513.25</v>
          </cell>
          <cell r="J184">
            <v>-7363.25</v>
          </cell>
        </row>
        <row r="185">
          <cell r="B185" t="str">
            <v>238144</v>
          </cell>
          <cell r="D185" t="str">
            <v>Taxes Accr Othr-Sales &amp; UseTax</v>
          </cell>
          <cell r="F185">
            <v>-4288.3999999999996</v>
          </cell>
          <cell r="H185">
            <v>-2244.0700000000002</v>
          </cell>
          <cell r="J185">
            <v>2405.0700000000002</v>
          </cell>
        </row>
        <row r="186">
          <cell r="B186" t="str">
            <v>238145</v>
          </cell>
          <cell r="D186" t="str">
            <v>Tax Accr Othr-Workman Comp Tax</v>
          </cell>
          <cell r="F186">
            <v>-2983.58</v>
          </cell>
          <cell r="H186">
            <v>-1984.58</v>
          </cell>
          <cell r="J186">
            <v>13.42</v>
          </cell>
        </row>
        <row r="187">
          <cell r="B187" t="str">
            <v>238200</v>
          </cell>
          <cell r="D187" t="str">
            <v>Taxes Accrued-State Income</v>
          </cell>
          <cell r="F187">
            <v>1957370.9</v>
          </cell>
          <cell r="H187">
            <v>522624.37</v>
          </cell>
          <cell r="J187">
            <v>-63690.21</v>
          </cell>
        </row>
        <row r="188">
          <cell r="D188" t="str">
            <v>Other Accrued Liabilities</v>
          </cell>
          <cell r="F188">
            <v>4214375.5199999996</v>
          </cell>
          <cell r="H188">
            <v>-16914634.999999996</v>
          </cell>
          <cell r="J188">
            <v>-11835092.109999999</v>
          </cell>
        </row>
        <row r="189">
          <cell r="D189" t="str">
            <v>Redemption Requir - Preferred Stock</v>
          </cell>
          <cell r="F189">
            <v>0</v>
          </cell>
          <cell r="H189">
            <v>0</v>
          </cell>
          <cell r="J189">
            <v>0</v>
          </cell>
        </row>
        <row r="190">
          <cell r="B190" t="str">
            <v>252998</v>
          </cell>
          <cell r="D190" t="str">
            <v>Deferred PGA - Credit Balance</v>
          </cell>
          <cell r="F190">
            <v>-5850977.0600000005</v>
          </cell>
          <cell r="H190">
            <v>-7038995.0199999996</v>
          </cell>
          <cell r="J190">
            <v>-16327894.02</v>
          </cell>
        </row>
        <row r="191">
          <cell r="D191" t="str">
            <v>Deferred Purchase Gas Adj Credit</v>
          </cell>
          <cell r="F191">
            <v>-5850977.0600000005</v>
          </cell>
          <cell r="H191">
            <v>-7038995.0199999996</v>
          </cell>
          <cell r="J191">
            <v>-16327894.02</v>
          </cell>
        </row>
        <row r="192">
          <cell r="D192" t="str">
            <v>Current Portion of Long Term Debt</v>
          </cell>
          <cell r="F192">
            <v>0</v>
          </cell>
          <cell r="H192">
            <v>0</v>
          </cell>
          <cell r="J192">
            <v>0</v>
          </cell>
        </row>
        <row r="193">
          <cell r="D193" t="str">
            <v>Accrued Eviron Response-Current</v>
          </cell>
          <cell r="F193">
            <v>0</v>
          </cell>
          <cell r="H193">
            <v>0</v>
          </cell>
          <cell r="J193">
            <v>0</v>
          </cell>
        </row>
        <row r="194">
          <cell r="D194" t="str">
            <v>Accrued Pipeline Replacement-Current</v>
          </cell>
          <cell r="F194">
            <v>0</v>
          </cell>
          <cell r="H194">
            <v>0</v>
          </cell>
          <cell r="J194">
            <v>0</v>
          </cell>
        </row>
        <row r="195">
          <cell r="D195" t="str">
            <v>Deferred Seasonal Rates</v>
          </cell>
          <cell r="F195">
            <v>0</v>
          </cell>
          <cell r="H195">
            <v>0</v>
          </cell>
          <cell r="J195">
            <v>0</v>
          </cell>
        </row>
        <row r="196">
          <cell r="D196" t="str">
            <v>Energy Marketing and Risk Mgmt Liab</v>
          </cell>
          <cell r="F196">
            <v>0</v>
          </cell>
          <cell r="H196">
            <v>0</v>
          </cell>
          <cell r="J196">
            <v>0</v>
          </cell>
        </row>
        <row r="197">
          <cell r="B197" t="str">
            <v>245500</v>
          </cell>
          <cell r="D197" t="str">
            <v>FICA Taxes Payable - EE</v>
          </cell>
          <cell r="F197">
            <v>0</v>
          </cell>
          <cell r="H197">
            <v>-43814.1</v>
          </cell>
          <cell r="J197">
            <v>-51855.51</v>
          </cell>
        </row>
        <row r="198">
          <cell r="B198" t="str">
            <v>245501</v>
          </cell>
          <cell r="D198" t="str">
            <v>Fed. Withholding Taxes -  EE</v>
          </cell>
          <cell r="F198">
            <v>0</v>
          </cell>
          <cell r="H198">
            <v>-73191.86</v>
          </cell>
          <cell r="J198">
            <v>-99575.01</v>
          </cell>
        </row>
        <row r="199">
          <cell r="B199" t="str">
            <v>245502</v>
          </cell>
          <cell r="D199" t="str">
            <v>State Withholding Tax - EE</v>
          </cell>
          <cell r="F199">
            <v>0</v>
          </cell>
          <cell r="H199">
            <v>-25381.96</v>
          </cell>
          <cell r="J199">
            <v>-30059.54</v>
          </cell>
        </row>
        <row r="200">
          <cell r="B200" t="str">
            <v>245503</v>
          </cell>
          <cell r="D200" t="str">
            <v>State Sales &amp; Use Tax Payble</v>
          </cell>
          <cell r="F200">
            <v>-69718.06</v>
          </cell>
          <cell r="H200">
            <v>-86393.48</v>
          </cell>
          <cell r="J200">
            <v>-235954.88</v>
          </cell>
        </row>
        <row r="201">
          <cell r="B201" t="str">
            <v>245513</v>
          </cell>
          <cell r="D201" t="str">
            <v>City Local Option Tax</v>
          </cell>
          <cell r="F201">
            <v>78499.86</v>
          </cell>
          <cell r="H201">
            <v>-20683.36</v>
          </cell>
          <cell r="J201">
            <v>-54161.94</v>
          </cell>
        </row>
        <row r="202">
          <cell r="B202" t="str">
            <v>245514</v>
          </cell>
          <cell r="D202" t="str">
            <v>Utility Tax Collection Pay VNG</v>
          </cell>
          <cell r="F202">
            <v>-814828.78</v>
          </cell>
          <cell r="H202">
            <v>-740949.29</v>
          </cell>
          <cell r="J202">
            <v>-813868.5</v>
          </cell>
        </row>
        <row r="203">
          <cell r="B203" t="str">
            <v>245600</v>
          </cell>
          <cell r="D203" t="str">
            <v>Escheat - Deposit Balance-2001</v>
          </cell>
          <cell r="F203">
            <v>-71177.31</v>
          </cell>
          <cell r="H203">
            <v>-126702.43</v>
          </cell>
          <cell r="J203">
            <v>-130418.55</v>
          </cell>
        </row>
        <row r="204">
          <cell r="B204" t="str">
            <v>245601</v>
          </cell>
          <cell r="D204" t="str">
            <v>Escheat Credit Balance-2001</v>
          </cell>
          <cell r="F204">
            <v>-18757.330000000002</v>
          </cell>
          <cell r="H204">
            <v>-33745.93</v>
          </cell>
          <cell r="J204">
            <v>-34241.910000000003</v>
          </cell>
        </row>
        <row r="205">
          <cell r="B205" t="str">
            <v>245602</v>
          </cell>
          <cell r="D205" t="str">
            <v>Escheat Deposit Balance-2000</v>
          </cell>
          <cell r="F205">
            <v>-71860.87</v>
          </cell>
          <cell r="H205">
            <v>-68489.490000000005</v>
          </cell>
          <cell r="J205">
            <v>-22267.46</v>
          </cell>
        </row>
        <row r="206">
          <cell r="B206" t="str">
            <v>245603</v>
          </cell>
          <cell r="D206" t="str">
            <v>Escheat Credit Balance-2000</v>
          </cell>
          <cell r="F206">
            <v>-17060.669999999998</v>
          </cell>
          <cell r="H206">
            <v>-17061.91</v>
          </cell>
          <cell r="J206">
            <v>-17063.150000000001</v>
          </cell>
        </row>
        <row r="207">
          <cell r="B207" t="str">
            <v>245604</v>
          </cell>
          <cell r="D207" t="str">
            <v>Escheat Credit Balance-1999</v>
          </cell>
          <cell r="F207">
            <v>-17550.990000000002</v>
          </cell>
          <cell r="H207">
            <v>-17550.990000000002</v>
          </cell>
          <cell r="J207">
            <v>-19492.669999999998</v>
          </cell>
        </row>
        <row r="208">
          <cell r="B208" t="str">
            <v>245605</v>
          </cell>
          <cell r="D208" t="str">
            <v>Escheat Credit Balance-1998</v>
          </cell>
          <cell r="F208">
            <v>-6013.17</v>
          </cell>
          <cell r="H208">
            <v>-6015.45</v>
          </cell>
          <cell r="J208">
            <v>-6015.45</v>
          </cell>
        </row>
        <row r="209">
          <cell r="B209" t="str">
            <v>245606</v>
          </cell>
          <cell r="D209" t="str">
            <v>Escheat Credit Balance-1997</v>
          </cell>
          <cell r="F209">
            <v>-9614.7800000000007</v>
          </cell>
          <cell r="H209">
            <v>-7896.81</v>
          </cell>
          <cell r="J209">
            <v>-7896.81</v>
          </cell>
        </row>
        <row r="210">
          <cell r="B210" t="str">
            <v>245607</v>
          </cell>
          <cell r="D210" t="str">
            <v>Escheat Credit Balance-1996</v>
          </cell>
          <cell r="F210">
            <v>-24966.35</v>
          </cell>
          <cell r="H210">
            <v>-23707.38</v>
          </cell>
          <cell r="J210">
            <v>-8079.78</v>
          </cell>
        </row>
        <row r="211">
          <cell r="B211" t="str">
            <v>250020</v>
          </cell>
          <cell r="D211" t="str">
            <v>Ret Sav Plus/Co Matching</v>
          </cell>
          <cell r="F211">
            <v>-22504.28</v>
          </cell>
          <cell r="H211">
            <v>-22504.28</v>
          </cell>
          <cell r="J211">
            <v>-43945.42</v>
          </cell>
        </row>
        <row r="212">
          <cell r="B212" t="str">
            <v>250030</v>
          </cell>
          <cell r="D212" t="str">
            <v>Ret Sav Plus/Employee Portion</v>
          </cell>
          <cell r="F212">
            <v>-37745.129999999997</v>
          </cell>
          <cell r="H212">
            <v>-37745.129999999997</v>
          </cell>
          <cell r="J212">
            <v>-83381.91</v>
          </cell>
        </row>
        <row r="213">
          <cell r="B213" t="str">
            <v>250050</v>
          </cell>
          <cell r="D213" t="str">
            <v>Ret Sav Plus/General Loan</v>
          </cell>
          <cell r="F213">
            <v>-7384.36</v>
          </cell>
          <cell r="H213">
            <v>-7384.36</v>
          </cell>
          <cell r="J213">
            <v>-18697.12</v>
          </cell>
        </row>
        <row r="214">
          <cell r="B214" t="str">
            <v>250100</v>
          </cell>
          <cell r="D214" t="str">
            <v>NSP Employee Contribution</v>
          </cell>
          <cell r="F214">
            <v>-22966.080000000002</v>
          </cell>
          <cell r="H214">
            <v>-19853.04</v>
          </cell>
          <cell r="J214">
            <v>-13127.34</v>
          </cell>
        </row>
        <row r="215">
          <cell r="B215" t="str">
            <v>251110</v>
          </cell>
          <cell r="D215" t="str">
            <v>Misc Accr Lia Imcr Commodity</v>
          </cell>
          <cell r="F215">
            <v>-76346.2</v>
          </cell>
          <cell r="H215">
            <v>-2656710.2400000002</v>
          </cell>
          <cell r="J215">
            <v>-2705636.92</v>
          </cell>
        </row>
        <row r="216">
          <cell r="B216" t="str">
            <v>251112</v>
          </cell>
          <cell r="D216" t="str">
            <v>Misc Current &amp; Accrued Liabili</v>
          </cell>
          <cell r="F216">
            <v>-572702.42000000004</v>
          </cell>
          <cell r="H216">
            <v>-572702.42000000004</v>
          </cell>
          <cell r="J216">
            <v>-753010.98</v>
          </cell>
        </row>
        <row r="217">
          <cell r="B217" t="str">
            <v>251400</v>
          </cell>
          <cell r="D217" t="str">
            <v>VNG Supplier Refunds Recon</v>
          </cell>
          <cell r="F217">
            <v>-59536.46</v>
          </cell>
          <cell r="H217">
            <v>38621.410000000003</v>
          </cell>
          <cell r="J217">
            <v>59910.91</v>
          </cell>
        </row>
        <row r="218">
          <cell r="B218" t="str">
            <v>251401</v>
          </cell>
          <cell r="D218" t="str">
            <v>VNG Supplier Refuns Phase 1</v>
          </cell>
          <cell r="F218">
            <v>0</v>
          </cell>
          <cell r="H218">
            <v>0</v>
          </cell>
          <cell r="J218">
            <v>-23729.95</v>
          </cell>
        </row>
        <row r="219">
          <cell r="B219" t="str">
            <v>251402</v>
          </cell>
          <cell r="D219" t="str">
            <v>VNG Supplier Refunds Phase 2</v>
          </cell>
          <cell r="F219">
            <v>-0.16</v>
          </cell>
          <cell r="H219">
            <v>423578.99</v>
          </cell>
          <cell r="J219">
            <v>115991.99</v>
          </cell>
        </row>
        <row r="220">
          <cell r="B220" t="str">
            <v>251403</v>
          </cell>
          <cell r="D220" t="str">
            <v>VNG Supplier Refunds Phase 3</v>
          </cell>
          <cell r="F220">
            <v>-5226.33</v>
          </cell>
          <cell r="H220">
            <v>-7594.33</v>
          </cell>
          <cell r="J220">
            <v>-27715.33</v>
          </cell>
        </row>
        <row r="221">
          <cell r="B221" t="str">
            <v>251404</v>
          </cell>
          <cell r="D221" t="str">
            <v>VNG Supplier Refunds Phase 4</v>
          </cell>
          <cell r="F221">
            <v>-2216.59</v>
          </cell>
          <cell r="H221">
            <v>-2723.59</v>
          </cell>
          <cell r="J221">
            <v>-7224.35</v>
          </cell>
        </row>
        <row r="222">
          <cell r="B222" t="str">
            <v>251405</v>
          </cell>
          <cell r="D222" t="str">
            <v>VNG Supplier Refunds Phase 5</v>
          </cell>
          <cell r="F222">
            <v>-61.09</v>
          </cell>
          <cell r="H222">
            <v>-61.09</v>
          </cell>
          <cell r="J222">
            <v>-0.55000000000000004</v>
          </cell>
        </row>
        <row r="223">
          <cell r="B223" t="str">
            <v>251406</v>
          </cell>
          <cell r="D223" t="str">
            <v>VNG Supplier Refunds Phase 6</v>
          </cell>
          <cell r="F223">
            <v>-5048.55</v>
          </cell>
          <cell r="H223">
            <v>-5470.86</v>
          </cell>
          <cell r="J223">
            <v>-217.68</v>
          </cell>
        </row>
        <row r="224">
          <cell r="B224" t="str">
            <v>251407</v>
          </cell>
          <cell r="D224" t="str">
            <v>VNG Supplier Refunds Phase 7</v>
          </cell>
          <cell r="F224">
            <v>-1903.5</v>
          </cell>
          <cell r="H224">
            <v>-1815.28</v>
          </cell>
          <cell r="J224">
            <v>0</v>
          </cell>
        </row>
        <row r="225">
          <cell r="B225" t="str">
            <v>251408</v>
          </cell>
          <cell r="D225" t="str">
            <v>VNG Supplier Refunds Phase 8</v>
          </cell>
          <cell r="F225">
            <v>-10010.17</v>
          </cell>
          <cell r="H225">
            <v>7528.35</v>
          </cell>
          <cell r="J225">
            <v>-65104.63</v>
          </cell>
        </row>
        <row r="226">
          <cell r="D226" t="str">
            <v>Other Current Liabilities</v>
          </cell>
          <cell r="F226">
            <v>-1866699.77</v>
          </cell>
          <cell r="H226">
            <v>-4156420.31</v>
          </cell>
          <cell r="J226">
            <v>-5096840.4400000004</v>
          </cell>
        </row>
        <row r="227">
          <cell r="D227" t="str">
            <v xml:space="preserve">  Total Current Liabilities</v>
          </cell>
          <cell r="F227">
            <v>-33400825.819999997</v>
          </cell>
          <cell r="H227">
            <v>-59773470.039999992</v>
          </cell>
          <cell r="J227">
            <v>-53793903.459999993</v>
          </cell>
        </row>
        <row r="228">
          <cell r="B228" t="str">
            <v>279200</v>
          </cell>
          <cell r="D228" t="str">
            <v>Other Timing Difference-Fed</v>
          </cell>
          <cell r="F228">
            <v>-11788825.449999999</v>
          </cell>
          <cell r="H228">
            <v>-1656144.45</v>
          </cell>
          <cell r="J228">
            <v>-1343415.45</v>
          </cell>
        </row>
        <row r="229">
          <cell r="B229" t="str">
            <v>279250</v>
          </cell>
          <cell r="D229" t="str">
            <v>Other Timing Differences-State</v>
          </cell>
          <cell r="F229">
            <v>-1978592</v>
          </cell>
          <cell r="H229">
            <v>-745795</v>
          </cell>
          <cell r="J229">
            <v>-634324</v>
          </cell>
        </row>
        <row r="230">
          <cell r="D230" t="str">
            <v>Accumulated Deferred Income Tax</v>
          </cell>
          <cell r="F230">
            <v>-13767417.449999999</v>
          </cell>
          <cell r="H230">
            <v>-2401939.4500000002</v>
          </cell>
          <cell r="J230">
            <v>-1977739.45</v>
          </cell>
        </row>
        <row r="231">
          <cell r="C231" t="str">
            <v>Long-Term Liabilities</v>
          </cell>
        </row>
        <row r="232">
          <cell r="D232" t="str">
            <v>Accrued Envir Response Costs</v>
          </cell>
          <cell r="F232">
            <v>0</v>
          </cell>
          <cell r="H232">
            <v>0</v>
          </cell>
          <cell r="J232">
            <v>0</v>
          </cell>
        </row>
        <row r="233">
          <cell r="D233" t="str">
            <v>Accrued Pipeline Replacement Costs</v>
          </cell>
          <cell r="F233">
            <v>0</v>
          </cell>
          <cell r="H233">
            <v>0</v>
          </cell>
          <cell r="J233">
            <v>0</v>
          </cell>
        </row>
        <row r="234">
          <cell r="D234" t="str">
            <v>Accrued Pension Costs</v>
          </cell>
          <cell r="F234">
            <v>0</v>
          </cell>
          <cell r="H234">
            <v>0</v>
          </cell>
          <cell r="J234">
            <v>0</v>
          </cell>
        </row>
        <row r="235">
          <cell r="B235" t="str">
            <v>248800</v>
          </cell>
          <cell r="D235" t="str">
            <v>Other Postretirement Benefits</v>
          </cell>
          <cell r="F235">
            <v>-14008878.34</v>
          </cell>
          <cell r="H235">
            <v>-14030007.970000001</v>
          </cell>
          <cell r="J235">
            <v>-13795122.720000001</v>
          </cell>
        </row>
        <row r="236">
          <cell r="D236" t="str">
            <v>Accrued Other Postretirement Benefits</v>
          </cell>
          <cell r="F236">
            <v>-14008878.34</v>
          </cell>
          <cell r="H236">
            <v>-14030007.970000001</v>
          </cell>
          <cell r="J236">
            <v>-13795122.720000001</v>
          </cell>
        </row>
        <row r="237">
          <cell r="D237" t="str">
            <v>Capital Lease Liability</v>
          </cell>
          <cell r="F237">
            <v>0</v>
          </cell>
          <cell r="H237">
            <v>0</v>
          </cell>
          <cell r="J237">
            <v>0</v>
          </cell>
        </row>
        <row r="238">
          <cell r="D238" t="str">
            <v>Other Liabilities</v>
          </cell>
          <cell r="F238">
            <v>0</v>
          </cell>
          <cell r="H238">
            <v>0</v>
          </cell>
          <cell r="J238">
            <v>0</v>
          </cell>
        </row>
        <row r="239">
          <cell r="D239" t="str">
            <v xml:space="preserve">  Total Long-Term Liabilities</v>
          </cell>
          <cell r="F239">
            <v>-14008878.34</v>
          </cell>
          <cell r="H239">
            <v>-14030007.970000001</v>
          </cell>
          <cell r="J239">
            <v>-13795122.720000001</v>
          </cell>
        </row>
        <row r="240">
          <cell r="D240" t="str">
            <v>Minority Interest</v>
          </cell>
          <cell r="F240">
            <v>0</v>
          </cell>
          <cell r="H240">
            <v>0</v>
          </cell>
          <cell r="J240">
            <v>0</v>
          </cell>
        </row>
        <row r="241">
          <cell r="C241" t="str">
            <v>Deferred Credits</v>
          </cell>
        </row>
        <row r="242">
          <cell r="D242" t="str">
            <v>Unamortized Investment Tax Credit</v>
          </cell>
          <cell r="F242">
            <v>0</v>
          </cell>
          <cell r="H242">
            <v>0</v>
          </cell>
          <cell r="J242">
            <v>0</v>
          </cell>
        </row>
        <row r="243">
          <cell r="B243" t="str">
            <v>259999</v>
          </cell>
          <cell r="D243" t="str">
            <v>Regulatory Tax Liability</v>
          </cell>
          <cell r="F243">
            <v>26585</v>
          </cell>
          <cell r="H243">
            <v>26585</v>
          </cell>
          <cell r="J243">
            <v>26585</v>
          </cell>
        </row>
        <row r="244">
          <cell r="D244" t="str">
            <v>Regulatory Tax Liability</v>
          </cell>
          <cell r="F244">
            <v>26585</v>
          </cell>
          <cell r="H244">
            <v>26585</v>
          </cell>
          <cell r="J244">
            <v>26585</v>
          </cell>
        </row>
        <row r="245">
          <cell r="B245" t="str">
            <v>258890</v>
          </cell>
          <cell r="D245" t="str">
            <v>Restructuring  Liability</v>
          </cell>
          <cell r="F245">
            <v>0</v>
          </cell>
          <cell r="H245">
            <v>0</v>
          </cell>
          <cell r="J245">
            <v>283.33</v>
          </cell>
        </row>
        <row r="246">
          <cell r="D246" t="str">
            <v>Other Deferred Credits</v>
          </cell>
          <cell r="F246">
            <v>0</v>
          </cell>
          <cell r="H246">
            <v>0</v>
          </cell>
          <cell r="J246">
            <v>283.33</v>
          </cell>
        </row>
        <row r="247">
          <cell r="D247" t="str">
            <v xml:space="preserve">  Total Deferred Credits</v>
          </cell>
          <cell r="F247">
            <v>26585</v>
          </cell>
          <cell r="H247">
            <v>26585</v>
          </cell>
          <cell r="J247">
            <v>26868.33</v>
          </cell>
        </row>
        <row r="248">
          <cell r="D248" t="str">
            <v>Equity from Parent</v>
          </cell>
          <cell r="F248">
            <v>0</v>
          </cell>
          <cell r="H248">
            <v>0</v>
          </cell>
          <cell r="J248">
            <v>0</v>
          </cell>
        </row>
        <row r="249">
          <cell r="C249" t="str">
            <v>Capitalization</v>
          </cell>
        </row>
        <row r="250">
          <cell r="B250" t="str">
            <v>217110</v>
          </cell>
          <cell r="D250" t="str">
            <v>Notes Payable - VNGC/AGLR</v>
          </cell>
          <cell r="F250">
            <v>-180317598</v>
          </cell>
          <cell r="H250">
            <v>-180317598</v>
          </cell>
          <cell r="J250">
            <v>-20312763</v>
          </cell>
        </row>
        <row r="251">
          <cell r="D251" t="str">
            <v>Long-Term Debt</v>
          </cell>
          <cell r="F251">
            <v>-180317598</v>
          </cell>
          <cell r="H251">
            <v>-180317598</v>
          </cell>
          <cell r="J251">
            <v>-20312763</v>
          </cell>
        </row>
        <row r="252">
          <cell r="D252" t="str">
            <v>Preferred Stock</v>
          </cell>
          <cell r="F252">
            <v>0</v>
          </cell>
          <cell r="H252">
            <v>0</v>
          </cell>
          <cell r="J252">
            <v>0</v>
          </cell>
        </row>
        <row r="253">
          <cell r="B253" t="str">
            <v>200101</v>
          </cell>
          <cell r="D253" t="str">
            <v>Common Stock</v>
          </cell>
          <cell r="F253">
            <v>-360352429.43000001</v>
          </cell>
          <cell r="H253">
            <v>-360352429.43000001</v>
          </cell>
          <cell r="J253">
            <v>-520357264.43000001</v>
          </cell>
        </row>
        <row r="254">
          <cell r="B254" t="str">
            <v>207100</v>
          </cell>
          <cell r="D254" t="str">
            <v>Unappropriated Ret Earnings</v>
          </cell>
          <cell r="F254">
            <v>-11412075.800000001</v>
          </cell>
          <cell r="H254">
            <v>-11412075.800000001</v>
          </cell>
          <cell r="J254">
            <v>0</v>
          </cell>
        </row>
        <row r="255">
          <cell r="B255" t="str">
            <v>207200</v>
          </cell>
          <cell r="D255" t="str">
            <v>Balance Transferred from Incom</v>
          </cell>
          <cell r="F255">
            <v>-12576976.18</v>
          </cell>
          <cell r="H255">
            <v>-13729478.210000001</v>
          </cell>
          <cell r="J255">
            <v>-31601327.870000001</v>
          </cell>
        </row>
        <row r="256">
          <cell r="B256" t="str">
            <v>207601</v>
          </cell>
          <cell r="D256" t="str">
            <v>Dividends Declared Parent/Sub</v>
          </cell>
          <cell r="F256">
            <v>3159229.3</v>
          </cell>
          <cell r="H256">
            <v>5075390.3600000003</v>
          </cell>
          <cell r="J256">
            <v>20189252.07</v>
          </cell>
        </row>
        <row r="257">
          <cell r="D257" t="str">
            <v>Common Stockholders Equity</v>
          </cell>
          <cell r="F257">
            <v>-381182252.11000001</v>
          </cell>
          <cell r="H257">
            <v>-380418593.07999998</v>
          </cell>
          <cell r="J257">
            <v>-531769340.22999996</v>
          </cell>
        </row>
        <row r="258">
          <cell r="D258" t="str">
            <v xml:space="preserve">  Total Capitalization</v>
          </cell>
          <cell r="F258">
            <v>-561499850.11000001</v>
          </cell>
          <cell r="H258">
            <v>-560736191.07999992</v>
          </cell>
          <cell r="J258">
            <v>-552082103.23000002</v>
          </cell>
        </row>
        <row r="259">
          <cell r="D259" t="str">
            <v xml:space="preserve">  Total Liabilities and Capitalization</v>
          </cell>
          <cell r="F259">
            <v>-622650386.72000003</v>
          </cell>
          <cell r="H259">
            <v>-636915023.53999996</v>
          </cell>
          <cell r="J259">
            <v>-621622000.52999997</v>
          </cell>
        </row>
      </sheetData>
      <sheetData sheetId="2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def"/>
      <sheetName val="Tax Rollforward-GL44"/>
      <sheetName val="Tax Rollforward-GL 1"/>
      <sheetName val="P-  Flex Div Ded"/>
      <sheetName val="Flex Did Ded."/>
      <sheetName val="Div Reinvestment"/>
      <sheetName val="Div expense"/>
      <sheetName val="LESOP Repurchase"/>
      <sheetName val="Stock Options Excercised"/>
      <sheetName val="P-14 Stock Options"/>
      <sheetName val="QUERY"/>
      <sheetName val="BOD Mtg-Spouse"/>
      <sheetName val="P-16 Stock Repurchase"/>
      <sheetName val="M&amp;E"/>
      <sheetName val="Bad Debt Reserve"/>
      <sheetName val="Restricted Stock"/>
      <sheetName val="Misc Accr Liab"/>
      <sheetName val="T-16 Misc Accrued Liab"/>
      <sheetName val="T-16 Misc Accrued Liab GL45"/>
      <sheetName val="One Peachtree Lse"/>
      <sheetName val="Blank"/>
      <sheetName val="Combined Balance Sheet"/>
      <sheetName val="Balance Sheet (GL1)"/>
      <sheetName val="Balance Sheet (GL27)"/>
      <sheetName val="Balance Sheet (GL44)"/>
      <sheetName val="Balance Sheet (GL45)"/>
      <sheetName val="Combined Income Statement"/>
      <sheetName val="Income Statement (GL1)"/>
      <sheetName val="Income Statement (GL27)"/>
      <sheetName val="Income Statement (GL44)"/>
      <sheetName val="Income Statement (GL45)"/>
      <sheetName val="Lobbying"/>
      <sheetName val="Ga Dome Seats"/>
      <sheetName val="Club Dues"/>
      <sheetName val="Amort-Startup Costs"/>
      <sheetName val="Amort-Org Costs"/>
      <sheetName val="NSP"/>
      <sheetName val="LNG Maint"/>
      <sheetName val="Deferred Comp"/>
      <sheetName val="Dir Deferred Comp"/>
      <sheetName val="Post Retire"/>
      <sheetName val="Severance"/>
      <sheetName val="Depreciation"/>
      <sheetName val="Accr Early Retire"/>
      <sheetName val="T- 13 OWIP"/>
      <sheetName val="ERC"/>
      <sheetName val="Pensio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2">
          <cell r="B12" t="str">
            <v>121146</v>
          </cell>
          <cell r="D12" t="str">
            <v>BK OF AMERICA- AGLR MASTR ACCT</v>
          </cell>
          <cell r="F12">
            <v>0</v>
          </cell>
          <cell r="H12">
            <v>0</v>
          </cell>
          <cell r="J12">
            <v>13435.03</v>
          </cell>
        </row>
        <row r="13">
          <cell r="B13" t="str">
            <v>121147</v>
          </cell>
          <cell r="D13" t="str">
            <v>BK OF AMERICA -AGL RESOURCE IN</v>
          </cell>
          <cell r="F13">
            <v>0</v>
          </cell>
          <cell r="H13">
            <v>0</v>
          </cell>
          <cell r="J13">
            <v>333742.15999999997</v>
          </cell>
        </row>
        <row r="14">
          <cell r="B14" t="str">
            <v>121148</v>
          </cell>
          <cell r="D14" t="str">
            <v>BK OF AMERICA - AGLR CONT DISB</v>
          </cell>
          <cell r="F14">
            <v>0</v>
          </cell>
          <cell r="H14">
            <v>0</v>
          </cell>
          <cell r="J14">
            <v>-18250</v>
          </cell>
        </row>
        <row r="15">
          <cell r="B15" t="str">
            <v>121149</v>
          </cell>
          <cell r="D15" t="str">
            <v>WACHOVIA - AGL RESOURCES INC</v>
          </cell>
          <cell r="F15">
            <v>0</v>
          </cell>
          <cell r="H15">
            <v>0</v>
          </cell>
          <cell r="J15">
            <v>136681.56</v>
          </cell>
        </row>
        <row r="16">
          <cell r="D16" t="str">
            <v>Cash &amp; Cash Equivalents</v>
          </cell>
          <cell r="F16">
            <v>0</v>
          </cell>
          <cell r="H16">
            <v>0</v>
          </cell>
          <cell r="J16">
            <v>465608.75</v>
          </cell>
        </row>
        <row r="17">
          <cell r="B17" t="str">
            <v>134100</v>
          </cell>
          <cell r="D17" t="str">
            <v>Accts Receivable - Employee</v>
          </cell>
          <cell r="F17">
            <v>1157688.8400000001</v>
          </cell>
          <cell r="H17">
            <v>222182.79</v>
          </cell>
          <cell r="J17">
            <v>1598107.61</v>
          </cell>
        </row>
        <row r="18">
          <cell r="B18" t="str">
            <v>134200</v>
          </cell>
          <cell r="D18" t="str">
            <v>A/R Misc</v>
          </cell>
          <cell r="F18">
            <v>948993.71</v>
          </cell>
          <cell r="H18">
            <v>0</v>
          </cell>
          <cell r="J18">
            <v>130761.09</v>
          </cell>
        </row>
        <row r="19">
          <cell r="B19" t="str">
            <v>134240</v>
          </cell>
          <cell r="D19" t="str">
            <v>State Taxes Receivable</v>
          </cell>
          <cell r="F19">
            <v>133574</v>
          </cell>
          <cell r="H19">
            <v>133574</v>
          </cell>
          <cell r="J19">
            <v>133574</v>
          </cell>
        </row>
        <row r="20">
          <cell r="B20" t="str">
            <v>137400</v>
          </cell>
          <cell r="D20" t="str">
            <v>Div Receivable-AGL Capital</v>
          </cell>
          <cell r="F20">
            <v>15795.24</v>
          </cell>
          <cell r="H20">
            <v>63181.25</v>
          </cell>
          <cell r="J20">
            <v>15795.28</v>
          </cell>
        </row>
        <row r="21">
          <cell r="B21" t="str">
            <v>139200</v>
          </cell>
          <cell r="D21" t="str">
            <v>Reserve for Uncollectible Acct</v>
          </cell>
          <cell r="F21">
            <v>0</v>
          </cell>
          <cell r="H21">
            <v>0</v>
          </cell>
          <cell r="J21">
            <v>-1250000</v>
          </cell>
        </row>
        <row r="22">
          <cell r="D22" t="str">
            <v>Receivables</v>
          </cell>
          <cell r="F22">
            <v>2256051.79</v>
          </cell>
          <cell r="H22">
            <v>418938.04000000004</v>
          </cell>
          <cell r="J22">
            <v>628237.98000000021</v>
          </cell>
        </row>
        <row r="23">
          <cell r="B23" t="str">
            <v>135110</v>
          </cell>
          <cell r="D23" t="str">
            <v>Notes - AGLR/AGLT</v>
          </cell>
          <cell r="F23">
            <v>0</v>
          </cell>
          <cell r="H23">
            <v>0</v>
          </cell>
          <cell r="J23">
            <v>14890668.99</v>
          </cell>
        </row>
        <row r="24">
          <cell r="B24" t="str">
            <v>135141</v>
          </cell>
          <cell r="D24" t="str">
            <v>Interest AGLR/TES</v>
          </cell>
          <cell r="F24">
            <v>0</v>
          </cell>
          <cell r="H24">
            <v>0</v>
          </cell>
          <cell r="J24">
            <v>27712.9</v>
          </cell>
        </row>
        <row r="25">
          <cell r="B25" t="str">
            <v>135191</v>
          </cell>
          <cell r="D25" t="str">
            <v>Long Term Debt</v>
          </cell>
          <cell r="F25">
            <v>0</v>
          </cell>
          <cell r="H25">
            <v>0</v>
          </cell>
          <cell r="J25">
            <v>-534486500</v>
          </cell>
        </row>
        <row r="26">
          <cell r="B26" t="str">
            <v>135192</v>
          </cell>
          <cell r="D26" t="str">
            <v>Intercom 30 Yr Notes-AGLR/AGCC</v>
          </cell>
          <cell r="F26">
            <v>0</v>
          </cell>
          <cell r="H26">
            <v>0</v>
          </cell>
          <cell r="J26">
            <v>-565000000</v>
          </cell>
        </row>
        <row r="27">
          <cell r="B27" t="str">
            <v>135300</v>
          </cell>
          <cell r="D27" t="str">
            <v>Int on LT Debt-AGCC/AGLR</v>
          </cell>
          <cell r="F27">
            <v>0</v>
          </cell>
          <cell r="H27">
            <v>0</v>
          </cell>
          <cell r="J27">
            <v>-0.3</v>
          </cell>
        </row>
        <row r="28">
          <cell r="B28" t="str">
            <v>135301</v>
          </cell>
          <cell r="D28" t="str">
            <v>Int-IC 30 Yr Notes-AGLR/AGCC</v>
          </cell>
          <cell r="F28">
            <v>0</v>
          </cell>
          <cell r="H28">
            <v>0</v>
          </cell>
          <cell r="J28">
            <v>-0.34</v>
          </cell>
        </row>
        <row r="29">
          <cell r="B29" t="str">
            <v>135450</v>
          </cell>
          <cell r="D29" t="str">
            <v>Interco Funding-Unrestricted</v>
          </cell>
          <cell r="F29">
            <v>7968378.8499999996</v>
          </cell>
          <cell r="H29">
            <v>-12071165.630000001</v>
          </cell>
          <cell r="J29">
            <v>-15148689.02</v>
          </cell>
        </row>
        <row r="30">
          <cell r="B30" t="str">
            <v>135451</v>
          </cell>
          <cell r="D30" t="str">
            <v>Interco Funding - Restricted</v>
          </cell>
          <cell r="F30">
            <v>-256693488.20000002</v>
          </cell>
          <cell r="H30">
            <v>-209828431.16</v>
          </cell>
          <cell r="J30">
            <v>-63846480.49000001</v>
          </cell>
        </row>
        <row r="31">
          <cell r="B31" t="str">
            <v>135463</v>
          </cell>
          <cell r="D31" t="str">
            <v>IC Interest Receiv - VNGC/AGLR</v>
          </cell>
          <cell r="F31">
            <v>1238821.1299999999</v>
          </cell>
          <cell r="H31">
            <v>11786293.17</v>
          </cell>
          <cell r="J31">
            <v>419622.35</v>
          </cell>
        </row>
        <row r="32">
          <cell r="B32" t="str">
            <v>136070</v>
          </cell>
          <cell r="D32" t="str">
            <v>Accts Receivable - Assoc Comp</v>
          </cell>
          <cell r="F32">
            <v>0</v>
          </cell>
          <cell r="H32">
            <v>0</v>
          </cell>
          <cell r="J32">
            <v>0</v>
          </cell>
        </row>
        <row r="33">
          <cell r="B33" t="str">
            <v>136073</v>
          </cell>
          <cell r="D33" t="str">
            <v>Intercompany Chargebacks</v>
          </cell>
          <cell r="F33">
            <v>-111420.45</v>
          </cell>
          <cell r="H33">
            <v>-62078.15</v>
          </cell>
          <cell r="J33">
            <v>26177.16</v>
          </cell>
        </row>
        <row r="34">
          <cell r="B34" t="str">
            <v>136990</v>
          </cell>
          <cell r="D34" t="str">
            <v>Intercompany Transfers - Debit</v>
          </cell>
          <cell r="F34">
            <v>277655449.47999996</v>
          </cell>
          <cell r="H34">
            <v>210975775.01000002</v>
          </cell>
          <cell r="J34">
            <v>1220550244.96</v>
          </cell>
        </row>
        <row r="35">
          <cell r="D35" t="str">
            <v>Intercompany Receivables</v>
          </cell>
          <cell r="F35">
            <v>30057740.809999943</v>
          </cell>
          <cell r="H35">
            <v>800393.24000000954</v>
          </cell>
          <cell r="J35">
            <v>57432756.210000038</v>
          </cell>
        </row>
        <row r="36">
          <cell r="D36" t="str">
            <v>A/R Unbilled Revenue</v>
          </cell>
        </row>
        <row r="37">
          <cell r="D37" t="str">
            <v>Inventories</v>
          </cell>
        </row>
        <row r="38">
          <cell r="D38" t="str">
            <v>Deferred Purchased Gas Adj</v>
          </cell>
        </row>
        <row r="39">
          <cell r="B39" t="str">
            <v>157100</v>
          </cell>
          <cell r="D39" t="str">
            <v>Insurance Prepayments</v>
          </cell>
          <cell r="F39">
            <v>0</v>
          </cell>
          <cell r="H39">
            <v>0</v>
          </cell>
          <cell r="J39">
            <v>-1</v>
          </cell>
        </row>
        <row r="40">
          <cell r="B40" t="str">
            <v>157400</v>
          </cell>
          <cell r="D40" t="str">
            <v>Prepayments - Other</v>
          </cell>
          <cell r="F40">
            <v>0</v>
          </cell>
          <cell r="H40">
            <v>33000</v>
          </cell>
          <cell r="J40">
            <v>33000</v>
          </cell>
        </row>
        <row r="41">
          <cell r="D41" t="str">
            <v>Other Current Assets</v>
          </cell>
          <cell r="F41">
            <v>0</v>
          </cell>
          <cell r="H41">
            <v>33000</v>
          </cell>
          <cell r="J41">
            <v>32999</v>
          </cell>
        </row>
        <row r="42">
          <cell r="D42" t="str">
            <v xml:space="preserve">  Total Current Assets</v>
          </cell>
          <cell r="F42">
            <v>32313792.599999942</v>
          </cell>
          <cell r="H42">
            <v>1252331.2800000096</v>
          </cell>
          <cell r="J42">
            <v>58559601.940000035</v>
          </cell>
        </row>
        <row r="43">
          <cell r="B43" t="str">
            <v>111010</v>
          </cell>
          <cell r="D43" t="str">
            <v>Investmt in Atlanta Gas Light</v>
          </cell>
          <cell r="F43">
            <v>355384736.83999997</v>
          </cell>
          <cell r="H43">
            <v>355384736.83999997</v>
          </cell>
          <cell r="J43">
            <v>355384736.83999997</v>
          </cell>
        </row>
        <row r="44">
          <cell r="B44" t="str">
            <v>111030</v>
          </cell>
          <cell r="D44" t="str">
            <v>Investment in AGLI</v>
          </cell>
          <cell r="F44">
            <v>2836030.09</v>
          </cell>
          <cell r="H44">
            <v>2836030.09</v>
          </cell>
          <cell r="J44">
            <v>2836030.09</v>
          </cell>
        </row>
        <row r="45">
          <cell r="B45" t="str">
            <v>111040</v>
          </cell>
          <cell r="D45" t="str">
            <v>Investment Atl Gas Light Svcs</v>
          </cell>
          <cell r="F45">
            <v>8551436.8300000001</v>
          </cell>
          <cell r="H45">
            <v>8551436.8300000001</v>
          </cell>
          <cell r="J45">
            <v>8551436.8300000001</v>
          </cell>
        </row>
        <row r="46">
          <cell r="B46" t="str">
            <v>111055</v>
          </cell>
          <cell r="D46" t="str">
            <v>Investment in AGL Services Co</v>
          </cell>
          <cell r="F46">
            <v>100</v>
          </cell>
          <cell r="H46">
            <v>100</v>
          </cell>
          <cell r="J46">
            <v>100</v>
          </cell>
        </row>
        <row r="47">
          <cell r="B47" t="str">
            <v>111060</v>
          </cell>
          <cell r="D47" t="str">
            <v>Investment in AGL Capital</v>
          </cell>
          <cell r="F47">
            <v>3096239.55</v>
          </cell>
          <cell r="H47">
            <v>3096239.55</v>
          </cell>
          <cell r="J47">
            <v>3096239.55</v>
          </cell>
        </row>
        <row r="48">
          <cell r="B48" t="str">
            <v>111065</v>
          </cell>
          <cell r="D48" t="str">
            <v>Investment in AGL Capital Corp</v>
          </cell>
          <cell r="F48">
            <v>565010000</v>
          </cell>
          <cell r="H48">
            <v>565010000</v>
          </cell>
          <cell r="J48">
            <v>565010000</v>
          </cell>
        </row>
        <row r="49">
          <cell r="B49" t="str">
            <v>111084</v>
          </cell>
          <cell r="D49" t="str">
            <v>Investment in GERIC</v>
          </cell>
          <cell r="F49">
            <v>100000</v>
          </cell>
          <cell r="H49">
            <v>100000</v>
          </cell>
          <cell r="J49">
            <v>100000</v>
          </cell>
        </row>
        <row r="50">
          <cell r="B50" t="str">
            <v>111095</v>
          </cell>
          <cell r="D50" t="str">
            <v>Investment in VNG</v>
          </cell>
          <cell r="F50">
            <v>360352429.43000001</v>
          </cell>
          <cell r="H50">
            <v>360352429.43000001</v>
          </cell>
          <cell r="J50">
            <v>520357264.43000001</v>
          </cell>
        </row>
        <row r="51">
          <cell r="B51" t="str">
            <v>111620</v>
          </cell>
          <cell r="D51" t="str">
            <v>Investment in Chattanooga 2</v>
          </cell>
          <cell r="F51">
            <v>53171249.509999998</v>
          </cell>
          <cell r="H51">
            <v>53171249.509999998</v>
          </cell>
          <cell r="J51">
            <v>53171249.509999998</v>
          </cell>
        </row>
        <row r="52">
          <cell r="D52" t="str">
            <v>Investment &amp; Equity in Assoc</v>
          </cell>
          <cell r="F52">
            <v>1348502222.25</v>
          </cell>
          <cell r="H52">
            <v>1348502222.25</v>
          </cell>
          <cell r="J52">
            <v>1508507057.25</v>
          </cell>
        </row>
        <row r="53">
          <cell r="C53" t="str">
            <v>Property, Plant &amp; Equipment</v>
          </cell>
        </row>
        <row r="54">
          <cell r="D54" t="str">
            <v>Regulated Assets</v>
          </cell>
        </row>
        <row r="55">
          <cell r="D55" t="str">
            <v>Regulated Capital Projects</v>
          </cell>
        </row>
        <row r="56">
          <cell r="D56" t="str">
            <v>Contribution in Aid of Const</v>
          </cell>
        </row>
        <row r="57">
          <cell r="D57" t="str">
            <v>Accumulated Depr - Regulated</v>
          </cell>
        </row>
        <row r="58">
          <cell r="D58" t="str">
            <v xml:space="preserve">  Total Regulated Assets-Net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Nonregulated Assets</v>
          </cell>
        </row>
        <row r="60">
          <cell r="D60" t="str">
            <v>Nonregulated Capital Projects</v>
          </cell>
        </row>
        <row r="61">
          <cell r="D61" t="str">
            <v>Accumulated Depr - Nonregulated</v>
          </cell>
        </row>
        <row r="62">
          <cell r="D62" t="str">
            <v xml:space="preserve">  Total Nonregulated Assets-Net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 xml:space="preserve">  Total Property Plant &amp; Equipment</v>
          </cell>
          <cell r="F63">
            <v>0</v>
          </cell>
          <cell r="H63">
            <v>0</v>
          </cell>
          <cell r="J63">
            <v>0</v>
          </cell>
        </row>
        <row r="64">
          <cell r="C64" t="str">
            <v>Deferred Debits and Other Assets</v>
          </cell>
        </row>
        <row r="65">
          <cell r="D65" t="str">
            <v>Unrecovered Envir Response Costs</v>
          </cell>
        </row>
        <row r="66">
          <cell r="B66" t="str">
            <v>111070</v>
          </cell>
          <cell r="D66" t="str">
            <v>Investment in AGL Peaking Serv</v>
          </cell>
          <cell r="F66">
            <v>3474231.2</v>
          </cell>
          <cell r="H66">
            <v>3474231.2</v>
          </cell>
          <cell r="J66">
            <v>3474231.2</v>
          </cell>
        </row>
        <row r="67">
          <cell r="D67" t="str">
            <v>Investment in Joint Ventures</v>
          </cell>
          <cell r="F67">
            <v>3474231.2</v>
          </cell>
          <cell r="H67">
            <v>3474231.2</v>
          </cell>
          <cell r="J67">
            <v>3474231.2</v>
          </cell>
        </row>
        <row r="68">
          <cell r="D68" t="str">
            <v>Unrecovered Integrated Resource Plan</v>
          </cell>
        </row>
        <row r="69">
          <cell r="D69" t="str">
            <v>Unrecovered Postretirement Benefits</v>
          </cell>
        </row>
        <row r="70">
          <cell r="B70" t="str">
            <v>170110</v>
          </cell>
          <cell r="D70" t="str">
            <v>Notes Receiv - VNGC/AGLR</v>
          </cell>
          <cell r="F70">
            <v>180317598</v>
          </cell>
          <cell r="H70">
            <v>180317598</v>
          </cell>
          <cell r="J70">
            <v>20748202.170000002</v>
          </cell>
        </row>
        <row r="71">
          <cell r="D71" t="str">
            <v>Intercompany Notes Receivables</v>
          </cell>
          <cell r="F71">
            <v>180317598</v>
          </cell>
          <cell r="H71">
            <v>180317598</v>
          </cell>
          <cell r="J71">
            <v>20748202.170000002</v>
          </cell>
        </row>
        <row r="72">
          <cell r="B72" t="str">
            <v>157200</v>
          </cell>
          <cell r="D72" t="str">
            <v>Pension Asset</v>
          </cell>
          <cell r="F72">
            <v>0</v>
          </cell>
          <cell r="H72">
            <v>-2832559.99</v>
          </cell>
          <cell r="J72">
            <v>-2832559.99</v>
          </cell>
        </row>
        <row r="73">
          <cell r="D73" t="str">
            <v>Prepaid Pension Cost</v>
          </cell>
          <cell r="F73">
            <v>0</v>
          </cell>
          <cell r="H73">
            <v>-2832559.99</v>
          </cell>
          <cell r="J73">
            <v>-2832559.99</v>
          </cell>
        </row>
        <row r="74">
          <cell r="D74" t="str">
            <v>Unamortized Cost to Repurchase LTD</v>
          </cell>
        </row>
        <row r="75">
          <cell r="B75" t="str">
            <v>162004</v>
          </cell>
          <cell r="D75" t="str">
            <v>Deferred Costs - CB</v>
          </cell>
          <cell r="F75">
            <v>0</v>
          </cell>
          <cell r="H75">
            <v>0</v>
          </cell>
          <cell r="J75">
            <v>0</v>
          </cell>
        </row>
        <row r="76">
          <cell r="B76" t="str">
            <v>162179</v>
          </cell>
          <cell r="D76" t="str">
            <v>A&amp;G Salaries Capital Clearing</v>
          </cell>
          <cell r="F76">
            <v>0</v>
          </cell>
          <cell r="H76">
            <v>0</v>
          </cell>
          <cell r="J76">
            <v>-3</v>
          </cell>
        </row>
        <row r="77">
          <cell r="B77" t="str">
            <v>162200</v>
          </cell>
          <cell r="D77" t="str">
            <v>Other Work in Progress-Misc</v>
          </cell>
          <cell r="F77">
            <v>0</v>
          </cell>
          <cell r="H77">
            <v>44.91</v>
          </cell>
          <cell r="J77">
            <v>25202.36</v>
          </cell>
        </row>
        <row r="78">
          <cell r="B78" t="str">
            <v>162700</v>
          </cell>
          <cell r="D78" t="str">
            <v>AGA Dues</v>
          </cell>
          <cell r="F78">
            <v>0</v>
          </cell>
          <cell r="H78">
            <v>0</v>
          </cell>
          <cell r="J78">
            <v>0</v>
          </cell>
        </row>
        <row r="79">
          <cell r="D79" t="str">
            <v>Other Assets</v>
          </cell>
          <cell r="F79">
            <v>0</v>
          </cell>
          <cell r="H79">
            <v>44.91</v>
          </cell>
          <cell r="J79">
            <v>25199.360000000001</v>
          </cell>
        </row>
        <row r="80">
          <cell r="D80" t="str">
            <v xml:space="preserve">  Total Deferred Debits and Other Assets</v>
          </cell>
          <cell r="F80">
            <v>183791829.19999999</v>
          </cell>
          <cell r="H80">
            <v>180959314.11999997</v>
          </cell>
          <cell r="J80">
            <v>21415072.740000002</v>
          </cell>
        </row>
        <row r="81">
          <cell r="D81" t="str">
            <v xml:space="preserve">  Total Assets</v>
          </cell>
          <cell r="F81">
            <v>1564607844.05</v>
          </cell>
          <cell r="H81">
            <v>1530713867.6499999</v>
          </cell>
          <cell r="J81">
            <v>1588481731.9300001</v>
          </cell>
        </row>
        <row r="83">
          <cell r="C83" t="str">
            <v>Liabilities and Capitalization</v>
          </cell>
        </row>
        <row r="84">
          <cell r="C84" t="str">
            <v>Current Liabilities</v>
          </cell>
        </row>
        <row r="85">
          <cell r="B85" t="str">
            <v>225100</v>
          </cell>
          <cell r="D85" t="str">
            <v>General Accounts Payable</v>
          </cell>
          <cell r="F85">
            <v>0</v>
          </cell>
          <cell r="H85">
            <v>-654.16</v>
          </cell>
          <cell r="J85">
            <v>5860.18</v>
          </cell>
        </row>
        <row r="86">
          <cell r="B86" t="str">
            <v>225120</v>
          </cell>
          <cell r="D86" t="str">
            <v>Accounts Payable - Accrued</v>
          </cell>
          <cell r="F86">
            <v>-430640.5</v>
          </cell>
          <cell r="H86">
            <v>0</v>
          </cell>
          <cell r="J86">
            <v>10000</v>
          </cell>
        </row>
        <row r="87">
          <cell r="D87" t="str">
            <v>Accounts Payable</v>
          </cell>
          <cell r="F87">
            <v>-430640.5</v>
          </cell>
          <cell r="H87">
            <v>-654.16</v>
          </cell>
          <cell r="J87">
            <v>15860.18</v>
          </cell>
        </row>
        <row r="88">
          <cell r="D88" t="str">
            <v>Short-Term Debt</v>
          </cell>
        </row>
        <row r="89">
          <cell r="B89" t="str">
            <v>227110</v>
          </cell>
          <cell r="D89" t="str">
            <v>Interest Payable - VNGC/AGLR</v>
          </cell>
          <cell r="F89">
            <v>0</v>
          </cell>
          <cell r="H89">
            <v>-2368202.96</v>
          </cell>
          <cell r="J89">
            <v>-0.2</v>
          </cell>
        </row>
        <row r="90">
          <cell r="B90" t="str">
            <v>227130</v>
          </cell>
          <cell r="D90" t="str">
            <v>Interest Payable - AGLR/AGCC</v>
          </cell>
          <cell r="F90">
            <v>-7412371.4900000002</v>
          </cell>
          <cell r="H90">
            <v>-29649485.960000001</v>
          </cell>
          <cell r="J90">
            <v>-110344794.61</v>
          </cell>
        </row>
        <row r="91">
          <cell r="B91" t="str">
            <v>230990</v>
          </cell>
          <cell r="D91" t="str">
            <v>Intercompany Trsfers - Credit</v>
          </cell>
          <cell r="F91">
            <v>-277655449.47999996</v>
          </cell>
          <cell r="H91">
            <v>-210975775.01000002</v>
          </cell>
          <cell r="J91">
            <v>-1220550244.96</v>
          </cell>
        </row>
        <row r="92">
          <cell r="D92" t="str">
            <v>Intercompany Payables</v>
          </cell>
          <cell r="F92">
            <v>-285067820.96999997</v>
          </cell>
          <cell r="H92">
            <v>-242993463.93000001</v>
          </cell>
          <cell r="J92">
            <v>-1330895039.77</v>
          </cell>
        </row>
        <row r="93">
          <cell r="D93" t="str">
            <v>Customer Deposits</v>
          </cell>
        </row>
        <row r="94">
          <cell r="B94" t="str">
            <v>239400</v>
          </cell>
          <cell r="D94" t="str">
            <v>Int 8.17% Debentures</v>
          </cell>
          <cell r="F94">
            <v>-526420.24</v>
          </cell>
          <cell r="H94">
            <v>-2105681.25</v>
          </cell>
          <cell r="J94">
            <v>-526420.28</v>
          </cell>
        </row>
        <row r="95">
          <cell r="D95" t="str">
            <v>Interest</v>
          </cell>
          <cell r="F95">
            <v>-526420.24</v>
          </cell>
          <cell r="H95">
            <v>-2105681.25</v>
          </cell>
          <cell r="J95">
            <v>-526420.28</v>
          </cell>
        </row>
        <row r="96">
          <cell r="B96" t="str">
            <v>225250</v>
          </cell>
          <cell r="D96" t="str">
            <v>Accrued Bonus</v>
          </cell>
          <cell r="F96">
            <v>0</v>
          </cell>
          <cell r="H96">
            <v>0</v>
          </cell>
          <cell r="J96">
            <v>0</v>
          </cell>
        </row>
        <row r="97">
          <cell r="B97" t="str">
            <v>238100</v>
          </cell>
          <cell r="D97" t="str">
            <v>Taxes Accrued-Federal Income</v>
          </cell>
          <cell r="F97">
            <v>188738299.78999999</v>
          </cell>
          <cell r="H97">
            <v>110643905.3</v>
          </cell>
          <cell r="J97">
            <v>78351604.390000001</v>
          </cell>
        </row>
        <row r="98">
          <cell r="B98" t="str">
            <v>238101</v>
          </cell>
          <cell r="D98" t="str">
            <v>Taxes Accrued Other-FUI</v>
          </cell>
          <cell r="F98">
            <v>32.4</v>
          </cell>
          <cell r="H98">
            <v>32.4</v>
          </cell>
          <cell r="J98">
            <v>0</v>
          </cell>
        </row>
        <row r="99">
          <cell r="B99" t="str">
            <v>238102</v>
          </cell>
          <cell r="D99" t="str">
            <v>Taxes Accrued Other-FICA</v>
          </cell>
          <cell r="F99">
            <v>-78.150000000000006</v>
          </cell>
          <cell r="H99">
            <v>-78.150000000000006</v>
          </cell>
          <cell r="J99">
            <v>0</v>
          </cell>
        </row>
        <row r="100">
          <cell r="B100" t="str">
            <v>238103</v>
          </cell>
          <cell r="D100" t="str">
            <v>Tax Accr Othr-Real&amp;Pers. Prop.</v>
          </cell>
          <cell r="F100">
            <v>0</v>
          </cell>
          <cell r="H100">
            <v>0</v>
          </cell>
          <cell r="J100">
            <v>-309885.82</v>
          </cell>
        </row>
        <row r="101">
          <cell r="B101" t="str">
            <v>238150</v>
          </cell>
          <cell r="D101" t="str">
            <v>Other Income Tax Payable</v>
          </cell>
          <cell r="F101">
            <v>-2779971.86</v>
          </cell>
          <cell r="H101">
            <v>-3828834.86</v>
          </cell>
          <cell r="J101">
            <v>-6262947.2999999998</v>
          </cell>
        </row>
        <row r="102">
          <cell r="B102" t="str">
            <v>238200</v>
          </cell>
          <cell r="D102" t="str">
            <v>Taxes Accrued-State Income</v>
          </cell>
          <cell r="F102">
            <v>5912300.3300000001</v>
          </cell>
          <cell r="H102">
            <v>8350380.3099999996</v>
          </cell>
          <cell r="J102">
            <v>8504927.2800000012</v>
          </cell>
        </row>
        <row r="103">
          <cell r="B103" t="str">
            <v>243100</v>
          </cell>
          <cell r="D103" t="str">
            <v>Dividends Declared-Common</v>
          </cell>
          <cell r="F103">
            <v>0</v>
          </cell>
          <cell r="H103">
            <v>0</v>
          </cell>
          <cell r="J103">
            <v>-1.48</v>
          </cell>
        </row>
        <row r="104">
          <cell r="D104" t="str">
            <v>Other Accrued Liabilities</v>
          </cell>
          <cell r="F104">
            <v>191870582.50999999</v>
          </cell>
          <cell r="H104">
            <v>115165405</v>
          </cell>
          <cell r="J104">
            <v>80283697.070000008</v>
          </cell>
        </row>
        <row r="105">
          <cell r="D105" t="str">
            <v>Redemption Requir - Preferred Stock</v>
          </cell>
        </row>
        <row r="106">
          <cell r="D106" t="str">
            <v>Deferred Purchase Gas Adj Credit</v>
          </cell>
        </row>
        <row r="107">
          <cell r="B107" t="str">
            <v>245500</v>
          </cell>
          <cell r="D107" t="str">
            <v>FICA Taxes Payable - EE</v>
          </cell>
          <cell r="F107">
            <v>-235.34</v>
          </cell>
          <cell r="H107">
            <v>-235.34</v>
          </cell>
          <cell r="J107">
            <v>0</v>
          </cell>
        </row>
        <row r="108">
          <cell r="B108" t="str">
            <v>251106</v>
          </cell>
          <cell r="D108" t="str">
            <v>Deferred Inter-Company Profit</v>
          </cell>
          <cell r="F108">
            <v>-172320.68</v>
          </cell>
          <cell r="H108">
            <v>-172320.68</v>
          </cell>
          <cell r="J108">
            <v>0</v>
          </cell>
        </row>
        <row r="109">
          <cell r="B109" t="str">
            <v>251109</v>
          </cell>
          <cell r="D109" t="str">
            <v>Miscellaneous Accrued Lia</v>
          </cell>
          <cell r="F109">
            <v>-12455614.279999999</v>
          </cell>
          <cell r="H109">
            <v>-17023354.789999999</v>
          </cell>
          <cell r="J109">
            <v>-10893093.539999999</v>
          </cell>
        </row>
        <row r="110">
          <cell r="D110" t="str">
            <v>Other Current Liabilities</v>
          </cell>
          <cell r="F110">
            <v>-12628170.299999999</v>
          </cell>
          <cell r="H110">
            <v>-17023590.129999999</v>
          </cell>
          <cell r="J110">
            <v>-10893093.539999999</v>
          </cell>
        </row>
        <row r="111">
          <cell r="D111" t="str">
            <v xml:space="preserve">  Total Current Liabilities</v>
          </cell>
          <cell r="F111">
            <v>-106782469.49999999</v>
          </cell>
          <cell r="H111">
            <v>-146957984.47</v>
          </cell>
          <cell r="J111">
            <v>-1262014996.3399999</v>
          </cell>
        </row>
        <row r="112">
          <cell r="B112" t="str">
            <v>279200</v>
          </cell>
          <cell r="D112" t="str">
            <v>Other Timing Difference-Fed</v>
          </cell>
          <cell r="F112">
            <v>4217508.84</v>
          </cell>
          <cell r="H112">
            <v>3777293.84</v>
          </cell>
          <cell r="J112">
            <v>370242.84000000008</v>
          </cell>
        </row>
        <row r="113">
          <cell r="B113" t="str">
            <v>279250</v>
          </cell>
          <cell r="D113" t="str">
            <v>Other Timing Differences-State</v>
          </cell>
          <cell r="F113">
            <v>723006.02</v>
          </cell>
          <cell r="H113">
            <v>647540.02</v>
          </cell>
          <cell r="J113">
            <v>-11300655.98</v>
          </cell>
        </row>
        <row r="114">
          <cell r="D114" t="str">
            <v>Accumulated Deferred Income Tax</v>
          </cell>
          <cell r="F114">
            <v>4940514.8599999994</v>
          </cell>
          <cell r="H114">
            <v>4424833.8599999994</v>
          </cell>
          <cell r="J114">
            <v>-10930413.140000001</v>
          </cell>
        </row>
        <row r="115">
          <cell r="C115" t="str">
            <v>Long-Term Liabilities</v>
          </cell>
        </row>
        <row r="116">
          <cell r="D116" t="str">
            <v>Accrued Envir Response Costs</v>
          </cell>
        </row>
        <row r="117">
          <cell r="B117" t="str">
            <v>247010</v>
          </cell>
          <cell r="D117" t="str">
            <v>Retirement Annuity Purchase Cs</v>
          </cell>
          <cell r="F117">
            <v>0</v>
          </cell>
          <cell r="H117">
            <v>0</v>
          </cell>
          <cell r="J117">
            <v>291463.01</v>
          </cell>
        </row>
        <row r="118">
          <cell r="B118" t="str">
            <v>247020</v>
          </cell>
          <cell r="D118" t="str">
            <v>Pension Liability/Non-Qualifie</v>
          </cell>
          <cell r="F118">
            <v>0</v>
          </cell>
          <cell r="H118">
            <v>0</v>
          </cell>
          <cell r="J118">
            <v>-3124023</v>
          </cell>
        </row>
        <row r="119">
          <cell r="B119" t="str">
            <v>247030</v>
          </cell>
          <cell r="D119" t="str">
            <v>Pension Liability/Qualified Pl</v>
          </cell>
          <cell r="F119">
            <v>-2832559.99</v>
          </cell>
          <cell r="H119">
            <v>0</v>
          </cell>
          <cell r="J119">
            <v>2832559.99</v>
          </cell>
        </row>
        <row r="120">
          <cell r="D120" t="str">
            <v>Accrued Pension Costs</v>
          </cell>
          <cell r="F120">
            <v>-2832559.99</v>
          </cell>
          <cell r="H120">
            <v>0</v>
          </cell>
          <cell r="J120">
            <v>0</v>
          </cell>
        </row>
        <row r="121">
          <cell r="D121" t="str">
            <v>Accrued Other Postretirement Benefits</v>
          </cell>
        </row>
        <row r="122">
          <cell r="D122" t="str">
            <v>Capital Lease Liability</v>
          </cell>
        </row>
        <row r="123">
          <cell r="D123" t="str">
            <v>Other Liabilities</v>
          </cell>
        </row>
        <row r="124">
          <cell r="D124" t="str">
            <v xml:space="preserve">  Total Long-Term Liabilities</v>
          </cell>
          <cell r="F124">
            <v>-2832559.99</v>
          </cell>
          <cell r="H124">
            <v>0</v>
          </cell>
          <cell r="J124">
            <v>0</v>
          </cell>
        </row>
        <row r="125">
          <cell r="D125" t="str">
            <v>Minority Interest</v>
          </cell>
        </row>
        <row r="126">
          <cell r="C126" t="str">
            <v>Deferred Credits</v>
          </cell>
        </row>
        <row r="127">
          <cell r="D127" t="str">
            <v>Unamortized Investment Tax Credit</v>
          </cell>
          <cell r="H127">
            <v>0</v>
          </cell>
        </row>
        <row r="128">
          <cell r="D128" t="str">
            <v>Regulatory Tax Liability</v>
          </cell>
          <cell r="H128">
            <v>0</v>
          </cell>
        </row>
        <row r="129">
          <cell r="B129" t="str">
            <v>258880</v>
          </cell>
          <cell r="D129" t="str">
            <v>One Peachtree Center</v>
          </cell>
          <cell r="F129">
            <v>790060.2</v>
          </cell>
          <cell r="H129">
            <v>316024.08</v>
          </cell>
          <cell r="J129">
            <v>0</v>
          </cell>
        </row>
        <row r="130">
          <cell r="D130" t="str">
            <v>Other Deferred Credits</v>
          </cell>
          <cell r="F130">
            <v>790060.2</v>
          </cell>
          <cell r="H130">
            <v>316024.08</v>
          </cell>
          <cell r="J130">
            <v>0</v>
          </cell>
        </row>
        <row r="131">
          <cell r="D131" t="str">
            <v xml:space="preserve">  Total Deferred Credits</v>
          </cell>
          <cell r="F131">
            <v>790060.2</v>
          </cell>
          <cell r="H131">
            <v>316024.08</v>
          </cell>
          <cell r="J131">
            <v>0</v>
          </cell>
        </row>
        <row r="132">
          <cell r="D132" t="str">
            <v>Equity from Parent</v>
          </cell>
        </row>
        <row r="133">
          <cell r="C133" t="str">
            <v>Capitalization</v>
          </cell>
        </row>
        <row r="134">
          <cell r="B134" t="str">
            <v>215100</v>
          </cell>
          <cell r="D134" t="str">
            <v>Debentures 8.17%</v>
          </cell>
          <cell r="F134">
            <v>-77320000</v>
          </cell>
          <cell r="H134">
            <v>-77320000</v>
          </cell>
          <cell r="J134">
            <v>-77320000</v>
          </cell>
        </row>
        <row r="135">
          <cell r="B135" t="str">
            <v>217110</v>
          </cell>
          <cell r="D135" t="str">
            <v>Notes Payable - VNGC/AGLR</v>
          </cell>
          <cell r="F135">
            <v>-1099486500</v>
          </cell>
          <cell r="H135">
            <v>-1099486500</v>
          </cell>
          <cell r="J135">
            <v>-435439.17</v>
          </cell>
        </row>
        <row r="136">
          <cell r="D136" t="str">
            <v>Long-Term Debt</v>
          </cell>
          <cell r="F136">
            <v>-1176806500</v>
          </cell>
          <cell r="H136">
            <v>-1176806500</v>
          </cell>
          <cell r="J136">
            <v>-77755439.170000002</v>
          </cell>
        </row>
        <row r="137">
          <cell r="D137" t="str">
            <v>Preferred Stock</v>
          </cell>
        </row>
        <row r="138">
          <cell r="B138" t="str">
            <v>200100</v>
          </cell>
          <cell r="D138" t="str">
            <v>Common Stock Issued-$5 Par Val</v>
          </cell>
          <cell r="F138">
            <v>-289012735</v>
          </cell>
          <cell r="H138">
            <v>-289012735</v>
          </cell>
          <cell r="J138">
            <v>-289012735</v>
          </cell>
        </row>
        <row r="139">
          <cell r="B139" t="str">
            <v>202000</v>
          </cell>
          <cell r="D139" t="str">
            <v>Other Comprehensive Income</v>
          </cell>
          <cell r="F139">
            <v>683566</v>
          </cell>
          <cell r="H139">
            <v>683566</v>
          </cell>
          <cell r="J139">
            <v>683566</v>
          </cell>
        </row>
        <row r="140">
          <cell r="B140" t="str">
            <v>203100</v>
          </cell>
          <cell r="D140" t="str">
            <v>Premium on Common Stock Issued</v>
          </cell>
          <cell r="F140">
            <v>-205803420.83000001</v>
          </cell>
          <cell r="H140">
            <v>-204641082.63</v>
          </cell>
          <cell r="J140">
            <v>-202361284.81</v>
          </cell>
        </row>
        <row r="141">
          <cell r="B141" t="str">
            <v>203102</v>
          </cell>
          <cell r="D141" t="str">
            <v>Additional Paid-In-Capital</v>
          </cell>
          <cell r="F141">
            <v>-1035528.31</v>
          </cell>
          <cell r="H141">
            <v>-717849.31</v>
          </cell>
          <cell r="J141">
            <v>34974</v>
          </cell>
        </row>
        <row r="142">
          <cell r="B142" t="str">
            <v>203120</v>
          </cell>
          <cell r="D142" t="str">
            <v>Unearned Compensation</v>
          </cell>
          <cell r="F142">
            <v>0</v>
          </cell>
          <cell r="H142">
            <v>0</v>
          </cell>
          <cell r="J142">
            <v>223539.61</v>
          </cell>
        </row>
        <row r="143">
          <cell r="B143" t="str">
            <v>203130</v>
          </cell>
          <cell r="D143" t="str">
            <v>Shares Held in Treasury&amp; Trust</v>
          </cell>
          <cell r="F143">
            <v>19312205.780000001</v>
          </cell>
          <cell r="H143">
            <v>26187709.350000001</v>
          </cell>
          <cell r="J143">
            <v>38990897.43</v>
          </cell>
        </row>
        <row r="144">
          <cell r="B144" t="str">
            <v>207100</v>
          </cell>
          <cell r="D144" t="str">
            <v>Unappropriated Ret Earnings</v>
          </cell>
          <cell r="F144">
            <v>208810047.89999998</v>
          </cell>
          <cell r="H144">
            <v>208810047.89999998</v>
          </cell>
          <cell r="J144">
            <v>187562728.61000001</v>
          </cell>
        </row>
        <row r="145">
          <cell r="B145" t="str">
            <v>207200</v>
          </cell>
          <cell r="D145" t="str">
            <v>Balance Transferred from Incom</v>
          </cell>
          <cell r="F145">
            <v>55622755.300000004</v>
          </cell>
          <cell r="H145">
            <v>45921973.980000004</v>
          </cell>
          <cell r="J145">
            <v>78448184.569999993</v>
          </cell>
        </row>
        <row r="146">
          <cell r="B146" t="str">
            <v>207400</v>
          </cell>
          <cell r="D146" t="str">
            <v>Adjustments to Retained Earnin</v>
          </cell>
          <cell r="F146">
            <v>57431.49</v>
          </cell>
          <cell r="H146">
            <v>48292.06</v>
          </cell>
          <cell r="J146">
            <v>85004.49</v>
          </cell>
        </row>
        <row r="147">
          <cell r="B147" t="str">
            <v>207600</v>
          </cell>
          <cell r="D147" t="str">
            <v>Dividends Declared-Common Stoc</v>
          </cell>
          <cell r="F147">
            <v>59581720.25</v>
          </cell>
          <cell r="H147">
            <v>45297853.700000003</v>
          </cell>
          <cell r="J147">
            <v>73580032</v>
          </cell>
        </row>
        <row r="148">
          <cell r="B148" t="str">
            <v>207601</v>
          </cell>
          <cell r="D148" t="str">
            <v>Dividends Declared Parent/Sub</v>
          </cell>
          <cell r="F148">
            <v>-132132932.2</v>
          </cell>
          <cell r="H148">
            <v>-44095696.490000002</v>
          </cell>
          <cell r="J148">
            <v>-126015790.18000001</v>
          </cell>
        </row>
        <row r="149">
          <cell r="D149" t="str">
            <v>Common Stockholders Equity</v>
          </cell>
          <cell r="F149">
            <v>-283916889.62</v>
          </cell>
          <cell r="H149">
            <v>-211517920.44</v>
          </cell>
          <cell r="J149">
            <v>-237780883.27999997</v>
          </cell>
        </row>
        <row r="150">
          <cell r="D150" t="str">
            <v xml:space="preserve">  Total Capitalization</v>
          </cell>
          <cell r="F150">
            <v>-1460723389.6199999</v>
          </cell>
          <cell r="H150">
            <v>-1388324420.4400001</v>
          </cell>
          <cell r="J150">
            <v>-315536322.44999999</v>
          </cell>
        </row>
        <row r="151">
          <cell r="D151" t="str">
            <v xml:space="preserve">  Total Liabilities and Capitalization</v>
          </cell>
          <cell r="F151">
            <v>-1564607844.05</v>
          </cell>
          <cell r="H151">
            <v>-1530541546.97</v>
          </cell>
          <cell r="J151">
            <v>-1588481731.9300001</v>
          </cell>
        </row>
      </sheetData>
      <sheetData sheetId="25" refreshError="1">
        <row r="12">
          <cell r="B12" t="str">
            <v>121146</v>
          </cell>
          <cell r="D12" t="str">
            <v>BK OF AMERICA- AGLR MASTR ACCT</v>
          </cell>
          <cell r="F12">
            <v>0</v>
          </cell>
          <cell r="H12">
            <v>0</v>
          </cell>
          <cell r="J12">
            <v>13435.03</v>
          </cell>
        </row>
        <row r="13">
          <cell r="B13" t="str">
            <v>121147</v>
          </cell>
          <cell r="D13" t="str">
            <v>BK OF AMERICA -AGL RESOURCE IN</v>
          </cell>
          <cell r="F13">
            <v>0</v>
          </cell>
          <cell r="H13">
            <v>0</v>
          </cell>
          <cell r="J13">
            <v>333742.15999999997</v>
          </cell>
        </row>
        <row r="14">
          <cell r="B14" t="str">
            <v>121148</v>
          </cell>
          <cell r="D14" t="str">
            <v>BK OF AMERICA - AGLR CONT DISB</v>
          </cell>
          <cell r="F14">
            <v>0</v>
          </cell>
          <cell r="H14">
            <v>0</v>
          </cell>
          <cell r="J14">
            <v>-18250</v>
          </cell>
        </row>
        <row r="15">
          <cell r="B15" t="str">
            <v>121149</v>
          </cell>
          <cell r="D15" t="str">
            <v>WACHOVIA - AGL RESOURCES INC</v>
          </cell>
          <cell r="F15">
            <v>0</v>
          </cell>
          <cell r="H15">
            <v>0</v>
          </cell>
          <cell r="J15">
            <v>136681.56</v>
          </cell>
        </row>
        <row r="16">
          <cell r="D16" t="str">
            <v>Cash &amp; Cash Equivalents</v>
          </cell>
          <cell r="F16">
            <v>0</v>
          </cell>
          <cell r="H16">
            <v>0</v>
          </cell>
          <cell r="J16">
            <v>465608.75</v>
          </cell>
        </row>
        <row r="17">
          <cell r="B17" t="str">
            <v>134100</v>
          </cell>
          <cell r="D17" t="str">
            <v>Accts Receivable - Employee</v>
          </cell>
          <cell r="F17">
            <v>1157688.8400000001</v>
          </cell>
          <cell r="H17">
            <v>222182.79</v>
          </cell>
          <cell r="J17">
            <v>1598107.61</v>
          </cell>
        </row>
        <row r="18">
          <cell r="B18" t="str">
            <v>134200</v>
          </cell>
          <cell r="D18" t="str">
            <v>A/R Misc</v>
          </cell>
          <cell r="F18">
            <v>948993.71</v>
          </cell>
          <cell r="H18">
            <v>0</v>
          </cell>
          <cell r="J18">
            <v>130761.09</v>
          </cell>
        </row>
        <row r="19">
          <cell r="B19" t="str">
            <v>134240</v>
          </cell>
          <cell r="D19" t="str">
            <v>State Taxes Receivable</v>
          </cell>
          <cell r="F19">
            <v>133574</v>
          </cell>
          <cell r="H19">
            <v>133574</v>
          </cell>
          <cell r="J19">
            <v>133574</v>
          </cell>
        </row>
        <row r="20">
          <cell r="B20" t="str">
            <v>137400</v>
          </cell>
          <cell r="D20" t="str">
            <v>Div Receivable-AGL Capital</v>
          </cell>
          <cell r="F20">
            <v>15795.24</v>
          </cell>
          <cell r="H20">
            <v>63181.25</v>
          </cell>
          <cell r="J20">
            <v>15795.28</v>
          </cell>
        </row>
        <row r="21">
          <cell r="B21" t="str">
            <v>139200</v>
          </cell>
          <cell r="D21" t="str">
            <v>Reserve for Uncollectible Acct</v>
          </cell>
          <cell r="F21">
            <v>0</v>
          </cell>
          <cell r="H21">
            <v>0</v>
          </cell>
          <cell r="J21">
            <v>-1250000</v>
          </cell>
        </row>
        <row r="22">
          <cell r="D22" t="str">
            <v>Receivables</v>
          </cell>
          <cell r="F22">
            <v>2256051.79</v>
          </cell>
          <cell r="H22">
            <v>418938.04</v>
          </cell>
          <cell r="J22">
            <v>628237.98</v>
          </cell>
        </row>
        <row r="23">
          <cell r="B23" t="str">
            <v>135110</v>
          </cell>
          <cell r="D23" t="str">
            <v>Notes - AGLR/AGLT</v>
          </cell>
          <cell r="F23">
            <v>0</v>
          </cell>
          <cell r="H23">
            <v>0</v>
          </cell>
          <cell r="J23">
            <v>14890668.99</v>
          </cell>
        </row>
        <row r="24">
          <cell r="B24" t="str">
            <v>135141</v>
          </cell>
          <cell r="D24" t="str">
            <v>Interest AGLR/TES</v>
          </cell>
          <cell r="F24">
            <v>0</v>
          </cell>
          <cell r="H24">
            <v>0</v>
          </cell>
          <cell r="J24">
            <v>27712.9</v>
          </cell>
        </row>
        <row r="25">
          <cell r="B25" t="str">
            <v>135191</v>
          </cell>
          <cell r="D25" t="str">
            <v>Long Term Debt</v>
          </cell>
          <cell r="F25">
            <v>0</v>
          </cell>
          <cell r="H25">
            <v>0</v>
          </cell>
          <cell r="J25">
            <v>-534486500</v>
          </cell>
        </row>
        <row r="26">
          <cell r="B26" t="str">
            <v>135192</v>
          </cell>
          <cell r="D26" t="str">
            <v>Intercom 30 Yr Notes-AGLR/AGCC</v>
          </cell>
          <cell r="F26">
            <v>0</v>
          </cell>
          <cell r="H26">
            <v>0</v>
          </cell>
          <cell r="J26">
            <v>-565000000</v>
          </cell>
        </row>
        <row r="27">
          <cell r="B27" t="str">
            <v>135300</v>
          </cell>
          <cell r="D27" t="str">
            <v>Int on LT Debt-AGCC/AGLR</v>
          </cell>
          <cell r="F27">
            <v>0</v>
          </cell>
          <cell r="H27">
            <v>0</v>
          </cell>
          <cell r="J27">
            <v>-0.3</v>
          </cell>
        </row>
        <row r="28">
          <cell r="B28" t="str">
            <v>135301</v>
          </cell>
          <cell r="D28" t="str">
            <v>Int-IC 30 Yr Notes-AGLR/AGCC</v>
          </cell>
          <cell r="F28">
            <v>0</v>
          </cell>
          <cell r="H28">
            <v>0</v>
          </cell>
          <cell r="J28">
            <v>-0.34</v>
          </cell>
        </row>
        <row r="29">
          <cell r="B29" t="str">
            <v>135450</v>
          </cell>
          <cell r="D29" t="str">
            <v>Interco Funding-Unrestricted</v>
          </cell>
          <cell r="F29">
            <v>7968378.8499999996</v>
          </cell>
          <cell r="H29">
            <v>-12071165.630000001</v>
          </cell>
          <cell r="J29">
            <v>-14913585.539999999</v>
          </cell>
        </row>
        <row r="30">
          <cell r="B30" t="str">
            <v>135451</v>
          </cell>
          <cell r="D30" t="str">
            <v>Interco Funding - Restricted</v>
          </cell>
          <cell r="F30">
            <v>-256481857.61000001</v>
          </cell>
          <cell r="H30">
            <v>-210360439.38</v>
          </cell>
          <cell r="J30">
            <v>-106372794.62</v>
          </cell>
        </row>
        <row r="31">
          <cell r="B31" t="str">
            <v>135463</v>
          </cell>
          <cell r="D31" t="str">
            <v>IC Interest Receiv - VNGC/AGLR</v>
          </cell>
          <cell r="F31">
            <v>1238821.1299999999</v>
          </cell>
          <cell r="H31">
            <v>11786293.17</v>
          </cell>
          <cell r="J31">
            <v>419622.35</v>
          </cell>
        </row>
        <row r="32">
          <cell r="B32" t="str">
            <v>136073</v>
          </cell>
          <cell r="D32" t="str">
            <v>Intercompany Chargebacks</v>
          </cell>
          <cell r="F32">
            <v>-111420.45</v>
          </cell>
          <cell r="H32">
            <v>-62078.15</v>
          </cell>
          <cell r="J32">
            <v>26177.16</v>
          </cell>
        </row>
        <row r="33">
          <cell r="B33" t="str">
            <v>136990</v>
          </cell>
          <cell r="D33" t="str">
            <v>Intercompany Transfers - Debit</v>
          </cell>
          <cell r="F33">
            <v>277443818.88999999</v>
          </cell>
          <cell r="H33">
            <v>210707389.99000001</v>
          </cell>
          <cell r="J33">
            <v>1220344323.79</v>
          </cell>
        </row>
        <row r="34">
          <cell r="D34" t="str">
            <v>Intercompany Receivables</v>
          </cell>
          <cell r="F34">
            <v>30057740.809999973</v>
          </cell>
          <cell r="H34">
            <v>0</v>
          </cell>
          <cell r="J34">
            <v>14935624.390000105</v>
          </cell>
        </row>
        <row r="35">
          <cell r="D35" t="str">
            <v>A/R Unbilled Revenue</v>
          </cell>
        </row>
        <row r="36">
          <cell r="D36" t="str">
            <v>Inventories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Deferred Purchased Gas Adj</v>
          </cell>
        </row>
        <row r="38">
          <cell r="D38" t="str">
            <v>Unrecovered Envir Resp Costs-Current</v>
          </cell>
        </row>
        <row r="39">
          <cell r="D39" t="str">
            <v>Unrecovered Pipeline Costs-Current</v>
          </cell>
        </row>
        <row r="40">
          <cell r="D40" t="str">
            <v>Unrecovered Seasonal Rates</v>
          </cell>
        </row>
        <row r="41">
          <cell r="D41" t="str">
            <v>Energy Marketing and Risk Mgmt Asset</v>
          </cell>
        </row>
        <row r="42">
          <cell r="B42" t="str">
            <v>157100</v>
          </cell>
          <cell r="D42" t="str">
            <v>Insurance Prepayments</v>
          </cell>
          <cell r="F42">
            <v>0</v>
          </cell>
          <cell r="H42">
            <v>0</v>
          </cell>
          <cell r="J42">
            <v>-1</v>
          </cell>
        </row>
        <row r="43">
          <cell r="B43" t="str">
            <v>157400</v>
          </cell>
          <cell r="D43" t="str">
            <v>Prepayments - Other</v>
          </cell>
          <cell r="F43">
            <v>0</v>
          </cell>
          <cell r="H43">
            <v>33000</v>
          </cell>
          <cell r="J43">
            <v>33000</v>
          </cell>
        </row>
        <row r="44">
          <cell r="D44" t="str">
            <v>Other Current Assets</v>
          </cell>
          <cell r="F44">
            <v>0</v>
          </cell>
          <cell r="H44">
            <v>33000</v>
          </cell>
          <cell r="J44">
            <v>32999</v>
          </cell>
        </row>
        <row r="45">
          <cell r="D45" t="str">
            <v xml:space="preserve">  Total Current Assets</v>
          </cell>
          <cell r="F45">
            <v>32313792.599999972</v>
          </cell>
          <cell r="H45">
            <v>451938.04</v>
          </cell>
          <cell r="J45">
            <v>16062470.120000105</v>
          </cell>
        </row>
        <row r="46">
          <cell r="B46" t="str">
            <v>111010</v>
          </cell>
          <cell r="D46" t="str">
            <v>Investmt in Atlanta Gas Light</v>
          </cell>
          <cell r="F46">
            <v>355384736.83999997</v>
          </cell>
          <cell r="H46">
            <v>355384736.83999997</v>
          </cell>
          <cell r="J46">
            <v>355384736.83999997</v>
          </cell>
        </row>
        <row r="47">
          <cell r="B47" t="str">
            <v>111030</v>
          </cell>
          <cell r="D47" t="str">
            <v>Investment in AGLI</v>
          </cell>
          <cell r="F47">
            <v>2836030.09</v>
          </cell>
          <cell r="H47">
            <v>2836030.09</v>
          </cell>
          <cell r="J47">
            <v>2836030.09</v>
          </cell>
        </row>
        <row r="48">
          <cell r="B48" t="str">
            <v>111040</v>
          </cell>
          <cell r="D48" t="str">
            <v>Investment Atl Gas Light Svcs</v>
          </cell>
          <cell r="F48">
            <v>8551436.8300000001</v>
          </cell>
          <cell r="H48">
            <v>8551436.8300000001</v>
          </cell>
          <cell r="J48">
            <v>8551436.8300000001</v>
          </cell>
        </row>
        <row r="49">
          <cell r="B49" t="str">
            <v>111055</v>
          </cell>
          <cell r="D49" t="str">
            <v>Investment in AGL Services Co</v>
          </cell>
          <cell r="F49">
            <v>100</v>
          </cell>
          <cell r="H49">
            <v>100</v>
          </cell>
          <cell r="J49">
            <v>100</v>
          </cell>
        </row>
        <row r="50">
          <cell r="B50" t="str">
            <v>111060</v>
          </cell>
          <cell r="D50" t="str">
            <v>Investment in AGL Capital</v>
          </cell>
          <cell r="F50">
            <v>3096239.55</v>
          </cell>
          <cell r="H50">
            <v>3096239.55</v>
          </cell>
          <cell r="J50">
            <v>3096239.55</v>
          </cell>
        </row>
        <row r="51">
          <cell r="B51" t="str">
            <v>111065</v>
          </cell>
          <cell r="D51" t="str">
            <v>Investment in AGL Capital Corp</v>
          </cell>
          <cell r="F51">
            <v>565010000</v>
          </cell>
          <cell r="H51">
            <v>565010000</v>
          </cell>
          <cell r="J51">
            <v>565010000</v>
          </cell>
        </row>
        <row r="52">
          <cell r="B52" t="str">
            <v>111084</v>
          </cell>
          <cell r="D52" t="str">
            <v>Investment in GERIC</v>
          </cell>
          <cell r="F52">
            <v>100000</v>
          </cell>
          <cell r="H52">
            <v>100000</v>
          </cell>
          <cell r="J52">
            <v>100000</v>
          </cell>
        </row>
        <row r="53">
          <cell r="B53" t="str">
            <v>111095</v>
          </cell>
          <cell r="D53" t="str">
            <v>Investment in VNG</v>
          </cell>
          <cell r="F53">
            <v>360352429.43000001</v>
          </cell>
          <cell r="H53">
            <v>360352429.43000001</v>
          </cell>
          <cell r="J53">
            <v>520357264.43000001</v>
          </cell>
        </row>
        <row r="54">
          <cell r="B54" t="str">
            <v>111620</v>
          </cell>
          <cell r="D54" t="str">
            <v>Investment in Chattanooga 2</v>
          </cell>
          <cell r="F54">
            <v>53171249.509999998</v>
          </cell>
          <cell r="H54">
            <v>53171249.509999998</v>
          </cell>
          <cell r="J54">
            <v>53171249.509999998</v>
          </cell>
        </row>
        <row r="55">
          <cell r="D55" t="str">
            <v>Investment &amp; Equity in Assoc</v>
          </cell>
          <cell r="F55">
            <v>1348502222.25</v>
          </cell>
          <cell r="H55">
            <v>1348502222.25</v>
          </cell>
          <cell r="J55">
            <v>1508507057.25</v>
          </cell>
        </row>
        <row r="56">
          <cell r="C56" t="str">
            <v>Property, Plant &amp; Equipment</v>
          </cell>
        </row>
        <row r="57">
          <cell r="D57" t="str">
            <v>Regulated Assets</v>
          </cell>
          <cell r="F57">
            <v>0</v>
          </cell>
          <cell r="H57">
            <v>0</v>
          </cell>
          <cell r="J57">
            <v>0</v>
          </cell>
        </row>
        <row r="58">
          <cell r="D58" t="str">
            <v>Regulated Capital Projects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>Contribution in Aid of Const</v>
          </cell>
        </row>
        <row r="60">
          <cell r="D60" t="str">
            <v>Accumulated Depr - Regulated</v>
          </cell>
          <cell r="F60">
            <v>0</v>
          </cell>
          <cell r="H60">
            <v>0</v>
          </cell>
          <cell r="J60">
            <v>0</v>
          </cell>
        </row>
        <row r="61">
          <cell r="D61" t="str">
            <v xml:space="preserve">  Total Regulated Assets-Net</v>
          </cell>
          <cell r="F61">
            <v>0</v>
          </cell>
          <cell r="H61">
            <v>0</v>
          </cell>
          <cell r="J61">
            <v>0</v>
          </cell>
        </row>
        <row r="62">
          <cell r="D62" t="str">
            <v>Nonregulated Assets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Nonregulated Capital Projects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Accumulated Depr - Nonregulated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 xml:space="preserve">  Total Nonregulated Assets-Net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 xml:space="preserve">  Total Property Plant &amp; Equipment</v>
          </cell>
          <cell r="F66">
            <v>0</v>
          </cell>
          <cell r="H66">
            <v>0</v>
          </cell>
          <cell r="J66">
            <v>0</v>
          </cell>
        </row>
        <row r="67">
          <cell r="C67" t="str">
            <v>Deferred Debits and Other Assets</v>
          </cell>
        </row>
        <row r="68">
          <cell r="D68" t="str">
            <v>Unrecovered Envir Response Costs</v>
          </cell>
          <cell r="F68">
            <v>0</v>
          </cell>
          <cell r="H68">
            <v>0</v>
          </cell>
          <cell r="J68">
            <v>0</v>
          </cell>
        </row>
        <row r="69">
          <cell r="D69" t="str">
            <v>Unrecovered Pipeline Replacemnt Costs</v>
          </cell>
        </row>
        <row r="70">
          <cell r="D70" t="str">
            <v>Goodwill</v>
          </cell>
          <cell r="F70">
            <v>0</v>
          </cell>
          <cell r="H70">
            <v>0</v>
          </cell>
          <cell r="J70">
            <v>0</v>
          </cell>
        </row>
        <row r="71">
          <cell r="B71" t="str">
            <v>111070</v>
          </cell>
          <cell r="D71" t="str">
            <v>Investment in AGL Peaking Serv</v>
          </cell>
          <cell r="F71">
            <v>3474231.2</v>
          </cell>
          <cell r="H71">
            <v>3474231.2</v>
          </cell>
          <cell r="J71">
            <v>3474231.2</v>
          </cell>
        </row>
        <row r="72">
          <cell r="D72" t="str">
            <v>Investment in Joint Ventures</v>
          </cell>
          <cell r="F72">
            <v>3474231.2</v>
          </cell>
          <cell r="H72">
            <v>3474231.2</v>
          </cell>
          <cell r="J72">
            <v>3474231.2</v>
          </cell>
        </row>
        <row r="73">
          <cell r="D73" t="str">
            <v>Unrecovered Integrated Resource Plan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Unrecovered Postretirement Benefits</v>
          </cell>
        </row>
        <row r="75">
          <cell r="B75" t="str">
            <v>170110</v>
          </cell>
          <cell r="D75" t="str">
            <v>Notes Receiv - VNGC/AGLR</v>
          </cell>
          <cell r="F75">
            <v>180317598</v>
          </cell>
          <cell r="H75">
            <v>180317598</v>
          </cell>
          <cell r="J75">
            <v>20748202.170000002</v>
          </cell>
        </row>
        <row r="76">
          <cell r="D76" t="str">
            <v>Intercompany Notes Receivables</v>
          </cell>
          <cell r="F76">
            <v>180317598</v>
          </cell>
          <cell r="H76">
            <v>180317598</v>
          </cell>
          <cell r="J76">
            <v>20748202.170000002</v>
          </cell>
        </row>
        <row r="77">
          <cell r="B77" t="str">
            <v>157200</v>
          </cell>
          <cell r="D77" t="str">
            <v>Pension Asset</v>
          </cell>
          <cell r="F77">
            <v>0</v>
          </cell>
          <cell r="H77">
            <v>-2832559.99</v>
          </cell>
          <cell r="J77">
            <v>-2832559.99</v>
          </cell>
        </row>
        <row r="78">
          <cell r="D78" t="str">
            <v>Prepaid Pension Cost</v>
          </cell>
          <cell r="F78">
            <v>0</v>
          </cell>
          <cell r="H78">
            <v>-2832559.99</v>
          </cell>
          <cell r="J78">
            <v>-2832559.99</v>
          </cell>
        </row>
        <row r="79">
          <cell r="D79" t="str">
            <v>Unamortized Cost to Repurchase LTD</v>
          </cell>
        </row>
        <row r="80">
          <cell r="B80" t="str">
            <v>162179</v>
          </cell>
          <cell r="D80" t="str">
            <v>A&amp;G Salaries Capital Clearing</v>
          </cell>
          <cell r="F80">
            <v>0</v>
          </cell>
          <cell r="H80">
            <v>0</v>
          </cell>
          <cell r="J80">
            <v>-3</v>
          </cell>
        </row>
        <row r="81">
          <cell r="B81" t="str">
            <v>162200</v>
          </cell>
          <cell r="D81" t="str">
            <v>Other Work in Progress-Misc</v>
          </cell>
          <cell r="F81">
            <v>0</v>
          </cell>
          <cell r="H81">
            <v>44.91</v>
          </cell>
          <cell r="J81">
            <v>25202.36</v>
          </cell>
        </row>
        <row r="82">
          <cell r="D82" t="str">
            <v>Other Assets</v>
          </cell>
          <cell r="F82">
            <v>0</v>
          </cell>
          <cell r="H82">
            <v>44.91</v>
          </cell>
          <cell r="J82">
            <v>25199.360000000001</v>
          </cell>
        </row>
        <row r="83">
          <cell r="D83" t="str">
            <v xml:space="preserve">  Total Deferred Debits and Other Assets</v>
          </cell>
          <cell r="F83">
            <v>183791829.19999999</v>
          </cell>
          <cell r="H83">
            <v>180959314.11999997</v>
          </cell>
          <cell r="J83">
            <v>21415072.740000002</v>
          </cell>
        </row>
        <row r="84">
          <cell r="D84" t="str">
            <v xml:space="preserve">  Total Assets</v>
          </cell>
          <cell r="F84">
            <v>1564607844.05</v>
          </cell>
          <cell r="H84">
            <v>1529913474.4099998</v>
          </cell>
          <cell r="J84">
            <v>1545984600.1100001</v>
          </cell>
        </row>
        <row r="86">
          <cell r="C86" t="str">
            <v>Liabilities and Capitalization</v>
          </cell>
        </row>
        <row r="87">
          <cell r="C87" t="str">
            <v>Current Liabilities</v>
          </cell>
        </row>
        <row r="88">
          <cell r="B88" t="str">
            <v>225100</v>
          </cell>
          <cell r="D88" t="str">
            <v>General Accounts Payable</v>
          </cell>
          <cell r="F88">
            <v>0</v>
          </cell>
          <cell r="H88">
            <v>-654.16</v>
          </cell>
          <cell r="J88">
            <v>5860.18</v>
          </cell>
        </row>
        <row r="89">
          <cell r="B89" t="str">
            <v>225120</v>
          </cell>
          <cell r="D89" t="str">
            <v>Accounts Payable - Accrued</v>
          </cell>
          <cell r="F89">
            <v>-430640.5</v>
          </cell>
          <cell r="H89">
            <v>0</v>
          </cell>
          <cell r="J89">
            <v>10000</v>
          </cell>
        </row>
        <row r="90">
          <cell r="D90" t="str">
            <v>Accounts Payable</v>
          </cell>
          <cell r="F90">
            <v>-430640.5</v>
          </cell>
          <cell r="H90">
            <v>-654.16</v>
          </cell>
          <cell r="J90">
            <v>15860.18</v>
          </cell>
        </row>
        <row r="91">
          <cell r="D91" t="str">
            <v>Short-Term Debt</v>
          </cell>
          <cell r="F91">
            <v>0</v>
          </cell>
          <cell r="H91">
            <v>0</v>
          </cell>
          <cell r="J91">
            <v>0</v>
          </cell>
        </row>
        <row r="92">
          <cell r="B92" t="str">
            <v>227110</v>
          </cell>
          <cell r="D92" t="str">
            <v>Interest Payable - VNGC/AGLR</v>
          </cell>
          <cell r="F92">
            <v>0</v>
          </cell>
          <cell r="H92">
            <v>-2368202.96</v>
          </cell>
          <cell r="J92">
            <v>0</v>
          </cell>
        </row>
        <row r="93">
          <cell r="B93" t="str">
            <v>227130</v>
          </cell>
          <cell r="D93" t="str">
            <v>Interest Payable - AGLR/AGCC</v>
          </cell>
          <cell r="F93">
            <v>-7412371.4900000002</v>
          </cell>
          <cell r="H93">
            <v>-29649485.960000001</v>
          </cell>
          <cell r="J93">
            <v>-110344794.61</v>
          </cell>
        </row>
        <row r="94">
          <cell r="B94" t="str">
            <v>230990</v>
          </cell>
          <cell r="D94" t="str">
            <v>Intercompany Trsfers - Credit</v>
          </cell>
          <cell r="F94">
            <v>-277443818.88999999</v>
          </cell>
          <cell r="H94">
            <v>-210707389.99000001</v>
          </cell>
          <cell r="J94">
            <v>-1220344323.79</v>
          </cell>
        </row>
        <row r="95">
          <cell r="D95" t="str">
            <v>Intercompany Payables</v>
          </cell>
          <cell r="F95">
            <v>-284856190.38</v>
          </cell>
          <cell r="H95">
            <v>-242725078.91000003</v>
          </cell>
          <cell r="J95">
            <v>-1330689118.3999999</v>
          </cell>
        </row>
        <row r="96">
          <cell r="D96" t="str">
            <v>Customer Deposits</v>
          </cell>
        </row>
        <row r="97">
          <cell r="B97" t="str">
            <v>239400</v>
          </cell>
          <cell r="D97" t="str">
            <v>Int 8.17% Debentures</v>
          </cell>
          <cell r="F97">
            <v>-526420.24</v>
          </cell>
          <cell r="H97">
            <v>-2105681.25</v>
          </cell>
          <cell r="J97">
            <v>-526420.28</v>
          </cell>
        </row>
        <row r="98">
          <cell r="D98" t="str">
            <v>Interest</v>
          </cell>
          <cell r="F98">
            <v>-526420.24</v>
          </cell>
          <cell r="H98">
            <v>-2105681.25</v>
          </cell>
          <cell r="J98">
            <v>-526420.28</v>
          </cell>
        </row>
        <row r="99">
          <cell r="B99" t="str">
            <v>238100</v>
          </cell>
          <cell r="D99" t="str">
            <v>Taxes Accrued-Federal Income</v>
          </cell>
          <cell r="F99">
            <v>186730679</v>
          </cell>
          <cell r="H99">
            <v>107630096.77</v>
          </cell>
          <cell r="J99">
            <v>121891329.39</v>
          </cell>
        </row>
        <row r="100">
          <cell r="B100" t="str">
            <v>238101</v>
          </cell>
          <cell r="D100" t="str">
            <v>Taxes Accrued Other-FUI</v>
          </cell>
          <cell r="F100">
            <v>32.4</v>
          </cell>
          <cell r="H100">
            <v>32.4</v>
          </cell>
          <cell r="J100">
            <v>0</v>
          </cell>
        </row>
        <row r="101">
          <cell r="B101" t="str">
            <v>238102</v>
          </cell>
          <cell r="D101" t="str">
            <v>Taxes Accrued Other-FICA</v>
          </cell>
          <cell r="F101">
            <v>-78.150000000000006</v>
          </cell>
          <cell r="H101">
            <v>-78.150000000000006</v>
          </cell>
          <cell r="J101">
            <v>0</v>
          </cell>
        </row>
        <row r="102">
          <cell r="B102" t="str">
            <v>238103</v>
          </cell>
          <cell r="D102" t="str">
            <v>Tax Accr Othr-Real&amp;Pers. Prop.</v>
          </cell>
          <cell r="F102">
            <v>0</v>
          </cell>
          <cell r="H102">
            <v>0</v>
          </cell>
          <cell r="J102">
            <v>-309885.82</v>
          </cell>
        </row>
        <row r="103">
          <cell r="B103" t="str">
            <v>238150</v>
          </cell>
          <cell r="D103" t="str">
            <v>Other Income Tax Payable</v>
          </cell>
          <cell r="F103">
            <v>-2779971.86</v>
          </cell>
          <cell r="H103">
            <v>-3828834.86</v>
          </cell>
          <cell r="J103">
            <v>-6262947.2999999998</v>
          </cell>
        </row>
        <row r="104">
          <cell r="B104" t="str">
            <v>238200</v>
          </cell>
          <cell r="D104" t="str">
            <v>Taxes Accrued-State Income</v>
          </cell>
          <cell r="F104">
            <v>5813592.9199999999</v>
          </cell>
          <cell r="H104">
            <v>8288272.4199999999</v>
          </cell>
          <cell r="J104">
            <v>-2657385.61</v>
          </cell>
        </row>
        <row r="105">
          <cell r="B105" t="str">
            <v>243100</v>
          </cell>
          <cell r="D105" t="str">
            <v>Dividends Declared-Common</v>
          </cell>
          <cell r="F105">
            <v>0</v>
          </cell>
          <cell r="H105">
            <v>0</v>
          </cell>
          <cell r="J105">
            <v>-1.48</v>
          </cell>
        </row>
        <row r="106">
          <cell r="D106" t="str">
            <v>Other Accrued Liabilities</v>
          </cell>
          <cell r="F106">
            <v>189764254.30999997</v>
          </cell>
          <cell r="H106">
            <v>112089488.58</v>
          </cell>
          <cell r="J106">
            <v>112661109.18000001</v>
          </cell>
        </row>
        <row r="107">
          <cell r="D107" t="str">
            <v>Redemption Requir - Preferred Stock</v>
          </cell>
        </row>
        <row r="108">
          <cell r="D108" t="str">
            <v>Deferred Purchase Gas Adj Credit</v>
          </cell>
        </row>
        <row r="109">
          <cell r="D109" t="str">
            <v>Current Portion of Long Term Debt</v>
          </cell>
        </row>
        <row r="110">
          <cell r="D110" t="str">
            <v>Accrued Eviron Response-Current</v>
          </cell>
        </row>
        <row r="111">
          <cell r="D111" t="str">
            <v>Accrued Pipeline Replacement-Current</v>
          </cell>
        </row>
        <row r="112">
          <cell r="D112" t="str">
            <v>Deferred Seasonal Rates</v>
          </cell>
        </row>
        <row r="113">
          <cell r="D113" t="str">
            <v>Energy Marketing and Risk Mgmt Liab</v>
          </cell>
        </row>
        <row r="114">
          <cell r="B114" t="str">
            <v>245500</v>
          </cell>
          <cell r="D114" t="str">
            <v>FICA Taxes Payable - EE</v>
          </cell>
          <cell r="F114">
            <v>-235.34</v>
          </cell>
          <cell r="H114">
            <v>-235.34</v>
          </cell>
          <cell r="J114">
            <v>0</v>
          </cell>
        </row>
        <row r="115">
          <cell r="B115" t="str">
            <v>251106</v>
          </cell>
          <cell r="D115" t="str">
            <v>Deferred Inter-Company Profit</v>
          </cell>
          <cell r="F115">
            <v>-172320.68</v>
          </cell>
          <cell r="H115">
            <v>-172320.68</v>
          </cell>
          <cell r="J115">
            <v>0</v>
          </cell>
        </row>
        <row r="116">
          <cell r="B116" t="str">
            <v>251109</v>
          </cell>
          <cell r="D116" t="str">
            <v>Miscellaneous Accrued Lia</v>
          </cell>
          <cell r="F116">
            <v>-16202649.279999999</v>
          </cell>
          <cell r="H116">
            <v>-20770389.789999999</v>
          </cell>
          <cell r="J116">
            <v>-14640128.539999999</v>
          </cell>
        </row>
        <row r="117">
          <cell r="D117" t="str">
            <v>Other Current Liabilities</v>
          </cell>
          <cell r="F117">
            <v>-16375205.299999999</v>
          </cell>
          <cell r="H117">
            <v>-20942945.809999999</v>
          </cell>
          <cell r="J117">
            <v>-14640128.539999999</v>
          </cell>
        </row>
        <row r="118">
          <cell r="D118" t="str">
            <v xml:space="preserve">  Total Current Liabilities</v>
          </cell>
          <cell r="F118">
            <v>-112424202.11000003</v>
          </cell>
          <cell r="H118">
            <v>-153684871.55000001</v>
          </cell>
          <cell r="J118">
            <v>-1233178697.8599997</v>
          </cell>
        </row>
        <row r="119">
          <cell r="B119" t="str">
            <v>279200</v>
          </cell>
          <cell r="D119" t="str">
            <v>Other Timing Difference-Fed</v>
          </cell>
          <cell r="F119">
            <v>4217508.84</v>
          </cell>
          <cell r="H119">
            <v>3777293.84</v>
          </cell>
          <cell r="J119">
            <v>-1169412.1599999999</v>
          </cell>
        </row>
        <row r="120">
          <cell r="B120" t="str">
            <v>279250</v>
          </cell>
          <cell r="D120" t="str">
            <v>Other Timing Differences-State</v>
          </cell>
          <cell r="F120">
            <v>723006.02</v>
          </cell>
          <cell r="H120">
            <v>647540.02</v>
          </cell>
          <cell r="J120">
            <v>-200450.98</v>
          </cell>
        </row>
        <row r="121">
          <cell r="D121" t="str">
            <v>Accumulated Deferred Income Tax</v>
          </cell>
          <cell r="F121">
            <v>4940514.8600000003</v>
          </cell>
          <cell r="H121">
            <v>4424833.8600000003</v>
          </cell>
          <cell r="J121">
            <v>-1369863.14</v>
          </cell>
        </row>
        <row r="122">
          <cell r="C122" t="str">
            <v>Long-Term Liabilities</v>
          </cell>
        </row>
        <row r="123">
          <cell r="D123" t="str">
            <v>Accrued Envir Response Costs</v>
          </cell>
        </row>
        <row r="124">
          <cell r="D124" t="str">
            <v>Accrued Pipeline Replacement Costs</v>
          </cell>
        </row>
        <row r="125">
          <cell r="B125" t="str">
            <v>247010</v>
          </cell>
          <cell r="D125" t="str">
            <v>Retirement Annuity Purchase Cs</v>
          </cell>
          <cell r="F125">
            <v>0</v>
          </cell>
          <cell r="H125">
            <v>0</v>
          </cell>
          <cell r="J125">
            <v>291463.01</v>
          </cell>
        </row>
        <row r="126">
          <cell r="B126" t="str">
            <v>247020</v>
          </cell>
          <cell r="D126" t="str">
            <v>Pension Liability/Non-Qualifie</v>
          </cell>
          <cell r="F126">
            <v>0</v>
          </cell>
          <cell r="H126">
            <v>0</v>
          </cell>
          <cell r="J126">
            <v>-3124023</v>
          </cell>
        </row>
        <row r="127">
          <cell r="B127" t="str">
            <v>247030</v>
          </cell>
          <cell r="D127" t="str">
            <v>Pension Liability/Qualified Pl</v>
          </cell>
          <cell r="F127">
            <v>-2832559.99</v>
          </cell>
          <cell r="H127">
            <v>0</v>
          </cell>
          <cell r="J127">
            <v>2832559.99</v>
          </cell>
        </row>
        <row r="128">
          <cell r="D128" t="str">
            <v>Accrued Pension Costs</v>
          </cell>
          <cell r="F128">
            <v>-2832559.99</v>
          </cell>
          <cell r="H128">
            <v>0</v>
          </cell>
          <cell r="J128">
            <v>0</v>
          </cell>
        </row>
        <row r="129">
          <cell r="D129" t="str">
            <v>Accrued Other Postretirement Benefits</v>
          </cell>
          <cell r="F129">
            <v>0</v>
          </cell>
          <cell r="H129">
            <v>0</v>
          </cell>
          <cell r="J129">
            <v>0</v>
          </cell>
        </row>
        <row r="130">
          <cell r="D130" t="str">
            <v>Capital Lease Liability</v>
          </cell>
        </row>
        <row r="131">
          <cell r="D131" t="str">
            <v>Other Liabilities</v>
          </cell>
        </row>
        <row r="132">
          <cell r="D132" t="str">
            <v xml:space="preserve">  Total Long-Term Liabilities</v>
          </cell>
          <cell r="F132">
            <v>-2832559.99</v>
          </cell>
          <cell r="H132">
            <v>0</v>
          </cell>
          <cell r="J132">
            <v>0</v>
          </cell>
        </row>
        <row r="133">
          <cell r="D133" t="str">
            <v>Minority Interest</v>
          </cell>
          <cell r="F133">
            <v>0</v>
          </cell>
          <cell r="H133">
            <v>0</v>
          </cell>
          <cell r="J133">
            <v>0</v>
          </cell>
        </row>
        <row r="134">
          <cell r="C134" t="str">
            <v>Deferred Credits</v>
          </cell>
        </row>
        <row r="135">
          <cell r="D135" t="str">
            <v>Unamortized Investment Tax Credit</v>
          </cell>
        </row>
        <row r="136">
          <cell r="D136" t="str">
            <v>Regulatory Tax Liability</v>
          </cell>
        </row>
        <row r="137">
          <cell r="B137" t="str">
            <v>258880</v>
          </cell>
          <cell r="D137" t="str">
            <v>One Peachtree Center</v>
          </cell>
          <cell r="F137">
            <v>790060.2</v>
          </cell>
          <cell r="H137">
            <v>316024.08</v>
          </cell>
          <cell r="J137">
            <v>0</v>
          </cell>
        </row>
        <row r="138">
          <cell r="D138" t="str">
            <v>Other Deferred Credits</v>
          </cell>
          <cell r="F138">
            <v>790060.2</v>
          </cell>
          <cell r="H138">
            <v>316024.08</v>
          </cell>
          <cell r="J138">
            <v>0</v>
          </cell>
        </row>
        <row r="139">
          <cell r="D139" t="str">
            <v xml:space="preserve">  Total Deferred Credits</v>
          </cell>
          <cell r="F139">
            <v>790060.2</v>
          </cell>
          <cell r="H139">
            <v>316024.08</v>
          </cell>
          <cell r="J139">
            <v>0</v>
          </cell>
        </row>
        <row r="140">
          <cell r="D140" t="str">
            <v>Equity from Parent</v>
          </cell>
          <cell r="F140">
            <v>0</v>
          </cell>
          <cell r="H140">
            <v>0</v>
          </cell>
          <cell r="J140">
            <v>0</v>
          </cell>
        </row>
        <row r="141">
          <cell r="C141" t="str">
            <v>Capitalization</v>
          </cell>
        </row>
        <row r="142">
          <cell r="B142" t="str">
            <v>215100</v>
          </cell>
          <cell r="D142" t="str">
            <v>Debentures 8.17%</v>
          </cell>
          <cell r="F142">
            <v>-77320000</v>
          </cell>
          <cell r="H142">
            <v>-77320000</v>
          </cell>
          <cell r="J142">
            <v>-77320000</v>
          </cell>
        </row>
        <row r="143">
          <cell r="B143" t="str">
            <v>217110</v>
          </cell>
          <cell r="D143" t="str">
            <v>Notes Payable - VNGC/AGLR</v>
          </cell>
          <cell r="F143">
            <v>-1099486500</v>
          </cell>
          <cell r="H143">
            <v>-1099486500</v>
          </cell>
          <cell r="J143">
            <v>0</v>
          </cell>
        </row>
        <row r="144">
          <cell r="D144" t="str">
            <v>Long-Term Debt</v>
          </cell>
          <cell r="F144">
            <v>-1176806500</v>
          </cell>
          <cell r="H144">
            <v>-1176806500</v>
          </cell>
          <cell r="J144">
            <v>-77320000</v>
          </cell>
        </row>
        <row r="145">
          <cell r="D145" t="str">
            <v>Preferred Stock</v>
          </cell>
        </row>
        <row r="146">
          <cell r="B146" t="str">
            <v>200100</v>
          </cell>
          <cell r="D146" t="str">
            <v>Common Stock Issued-$5 Par Val</v>
          </cell>
          <cell r="F146">
            <v>-289012735</v>
          </cell>
          <cell r="H146">
            <v>-289012735</v>
          </cell>
          <cell r="J146">
            <v>-289012735</v>
          </cell>
        </row>
        <row r="147">
          <cell r="B147" t="str">
            <v>202000</v>
          </cell>
          <cell r="D147" t="str">
            <v>Other Comprehensive Income</v>
          </cell>
          <cell r="F147">
            <v>683566</v>
          </cell>
          <cell r="H147">
            <v>683566</v>
          </cell>
          <cell r="J147">
            <v>683566</v>
          </cell>
        </row>
        <row r="148">
          <cell r="B148" t="str">
            <v>203100</v>
          </cell>
          <cell r="D148" t="str">
            <v>Premium on Common Stock Issued</v>
          </cell>
          <cell r="F148">
            <v>-205803420.83000001</v>
          </cell>
          <cell r="H148">
            <v>-204641082.63</v>
          </cell>
          <cell r="J148">
            <v>-202361284.81</v>
          </cell>
        </row>
        <row r="149">
          <cell r="B149" t="str">
            <v>203102</v>
          </cell>
          <cell r="D149" t="str">
            <v>Additional Paid-In-Capital</v>
          </cell>
          <cell r="F149">
            <v>-1035528.31</v>
          </cell>
          <cell r="H149">
            <v>-717849.31</v>
          </cell>
          <cell r="J149">
            <v>34974</v>
          </cell>
        </row>
        <row r="150">
          <cell r="B150" t="str">
            <v>203120</v>
          </cell>
          <cell r="D150" t="str">
            <v>Unearned Compensation</v>
          </cell>
          <cell r="F150">
            <v>0</v>
          </cell>
          <cell r="H150">
            <v>0</v>
          </cell>
          <cell r="J150">
            <v>223539.61</v>
          </cell>
        </row>
        <row r="151">
          <cell r="B151" t="str">
            <v>203130</v>
          </cell>
          <cell r="D151" t="str">
            <v>Shares Held in Treasury&amp; Trust</v>
          </cell>
          <cell r="F151">
            <v>19312205.780000001</v>
          </cell>
          <cell r="H151">
            <v>26187709.350000001</v>
          </cell>
          <cell r="J151">
            <v>38990897.43</v>
          </cell>
        </row>
        <row r="152">
          <cell r="B152" t="str">
            <v>207100</v>
          </cell>
          <cell r="D152" t="str">
            <v>Unappropriated Ret Earnings</v>
          </cell>
          <cell r="F152">
            <v>212474892.06999999</v>
          </cell>
          <cell r="H152">
            <v>212474892.06999999</v>
          </cell>
          <cell r="J152">
            <v>187562728.61000001</v>
          </cell>
        </row>
        <row r="153">
          <cell r="B153" t="str">
            <v>207200</v>
          </cell>
          <cell r="D153" t="str">
            <v>Balance Transferred from Incom</v>
          </cell>
          <cell r="F153">
            <v>57599643.740000002</v>
          </cell>
          <cell r="H153">
            <v>49670243.280000001</v>
          </cell>
          <cell r="J153">
            <v>82113028.739999995</v>
          </cell>
        </row>
        <row r="154">
          <cell r="B154" t="str">
            <v>207400</v>
          </cell>
          <cell r="D154" t="str">
            <v>Adjustments to Retained Earnin</v>
          </cell>
          <cell r="F154">
            <v>57431.49</v>
          </cell>
          <cell r="H154">
            <v>48292.06</v>
          </cell>
          <cell r="J154">
            <v>85004.49</v>
          </cell>
        </row>
        <row r="155">
          <cell r="B155" t="str">
            <v>207600</v>
          </cell>
          <cell r="D155" t="str">
            <v>Dividends Declared-Common Stoc</v>
          </cell>
          <cell r="F155">
            <v>59581720.25</v>
          </cell>
          <cell r="H155">
            <v>45297853.700000003</v>
          </cell>
          <cell r="J155">
            <v>73580032</v>
          </cell>
        </row>
        <row r="156">
          <cell r="B156" t="str">
            <v>207601</v>
          </cell>
          <cell r="D156" t="str">
            <v>Dividends Declared Parent/Sub</v>
          </cell>
          <cell r="F156">
            <v>-132132932.2</v>
          </cell>
          <cell r="H156">
            <v>-44153850.32</v>
          </cell>
          <cell r="J156">
            <v>-126015790.18000001</v>
          </cell>
        </row>
        <row r="157">
          <cell r="D157" t="str">
            <v>Common Stockholders Equity</v>
          </cell>
          <cell r="F157">
            <v>-278275157.00999999</v>
          </cell>
          <cell r="H157">
            <v>-204162960.79999995</v>
          </cell>
          <cell r="J157">
            <v>-234116039.10999995</v>
          </cell>
        </row>
        <row r="158">
          <cell r="D158" t="str">
            <v xml:space="preserve">  Total Capitalization</v>
          </cell>
          <cell r="F158">
            <v>-1455081657.01</v>
          </cell>
          <cell r="H158">
            <v>-1380969460.8</v>
          </cell>
          <cell r="J158">
            <v>-311436039.10999995</v>
          </cell>
        </row>
        <row r="159">
          <cell r="D159" t="str">
            <v xml:space="preserve">  Total Liabilities and Capitalization</v>
          </cell>
          <cell r="F159">
            <v>-1564607844.05</v>
          </cell>
          <cell r="H159">
            <v>-1529913474.4099998</v>
          </cell>
          <cell r="J159">
            <v>-1545984600.1099997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GLR"/>
      <sheetName val="nvision-AGLR"/>
      <sheetName val="AGRS"/>
      <sheetName val="AGLI"/>
      <sheetName val="nvision-AGLI"/>
      <sheetName val="AGLE"/>
      <sheetName val="nvision-AGLE"/>
      <sheetName val="AGL Propane"/>
      <sheetName val="AGLS"/>
      <sheetName val="nvision-AGLS"/>
      <sheetName val="AGLT"/>
      <sheetName val="nvision-AGLT"/>
      <sheetName val="CHAT"/>
      <sheetName val="nvision-CHAT"/>
      <sheetName val="Energy Wise"/>
      <sheetName val="nvision-EnWise"/>
      <sheetName val="Power Svcs"/>
      <sheetName val="Gas Mktng"/>
      <sheetName val="Trustees"/>
      <sheetName val="nvision-Trustees"/>
      <sheetName val="GA Gas"/>
      <sheetName val="nvision-GA Gas"/>
      <sheetName val="UtiliPro"/>
      <sheetName val="nvision-Utilipro"/>
      <sheetName val="GA Energy"/>
      <sheetName val="AGLPeak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2">
          <cell r="B12" t="str">
            <v>277000</v>
          </cell>
          <cell r="C12" t="str">
            <v>Injuries and Damages Provisio</v>
          </cell>
          <cell r="E12">
            <v>-2181038.59</v>
          </cell>
        </row>
        <row r="13">
          <cell r="B13" t="str">
            <v>277050</v>
          </cell>
          <cell r="C13" t="str">
            <v>Provision for Workers Comp</v>
          </cell>
          <cell r="E13">
            <v>-550955</v>
          </cell>
        </row>
        <row r="14">
          <cell r="B14" t="str">
            <v>277060</v>
          </cell>
          <cell r="C14" t="str">
            <v>Provision Post Employment Exp</v>
          </cell>
          <cell r="E14">
            <v>-200000</v>
          </cell>
        </row>
        <row r="15">
          <cell r="B15" t="str">
            <v>277100</v>
          </cell>
          <cell r="C15" t="str">
            <v>Monthly Accrual</v>
          </cell>
          <cell r="E15">
            <v>-47000</v>
          </cell>
        </row>
        <row r="16">
          <cell r="B16" t="str">
            <v>277150</v>
          </cell>
          <cell r="C16" t="str">
            <v>Monthly Accrual Workers Comp</v>
          </cell>
          <cell r="E16">
            <v>0</v>
          </cell>
        </row>
        <row r="17">
          <cell r="B17" t="str">
            <v>277200</v>
          </cell>
          <cell r="C17" t="str">
            <v>Suits and Claims</v>
          </cell>
          <cell r="E17">
            <v>12043.17</v>
          </cell>
        </row>
        <row r="18">
          <cell r="B18" t="str">
            <v>277300</v>
          </cell>
          <cell r="C18" t="str">
            <v>Inj/Damages Res Expenses</v>
          </cell>
          <cell r="E18">
            <v>428495.42</v>
          </cell>
        </row>
        <row r="19">
          <cell r="B19" t="str">
            <v>277310</v>
          </cell>
          <cell r="C19" t="str">
            <v>Expenses-Workers Compensatio</v>
          </cell>
          <cell r="E19">
            <v>0</v>
          </cell>
        </row>
        <row r="20">
          <cell r="B20" t="str">
            <v>277320</v>
          </cell>
          <cell r="C20" t="str">
            <v>Motor Vehicle Accidents</v>
          </cell>
          <cell r="E20">
            <v>0</v>
          </cell>
        </row>
        <row r="21">
          <cell r="B21" t="str">
            <v>277400</v>
          </cell>
          <cell r="C21" t="str">
            <v>Inj//Damages Division Operatio</v>
          </cell>
          <cell r="E21">
            <v>0</v>
          </cell>
        </row>
        <row r="22">
          <cell r="B22" t="str">
            <v>277500</v>
          </cell>
          <cell r="C22" t="str">
            <v>Inj/Damages Mdse Operations</v>
          </cell>
          <cell r="E22">
            <v>-54250</v>
          </cell>
        </row>
        <row r="23">
          <cell r="B23" t="str">
            <v>Total Injuries &amp; Damages</v>
          </cell>
          <cell r="E23">
            <v>-2592705</v>
          </cell>
        </row>
        <row r="25">
          <cell r="B25" t="str">
            <v>139100</v>
          </cell>
          <cell r="C25" t="str">
            <v>Provision for Uncollectibles</v>
          </cell>
          <cell r="E25">
            <v>-2200000</v>
          </cell>
        </row>
        <row r="26">
          <cell r="B26" t="str">
            <v>139160</v>
          </cell>
          <cell r="C26" t="str">
            <v>Net Chargeoffs - Poolers</v>
          </cell>
          <cell r="E26">
            <v>0</v>
          </cell>
        </row>
        <row r="27">
          <cell r="B27" t="str">
            <v>139200</v>
          </cell>
          <cell r="C27" t="str">
            <v>Reserve for Uncollectible Acct</v>
          </cell>
          <cell r="E27">
            <v>-133545.06</v>
          </cell>
        </row>
        <row r="28">
          <cell r="B28" t="str">
            <v>139300</v>
          </cell>
          <cell r="C28" t="str">
            <v>Reserve - Uncoll Acct-IRP Loan</v>
          </cell>
          <cell r="E28">
            <v>0</v>
          </cell>
        </row>
        <row r="29">
          <cell r="B29"/>
          <cell r="C29" t="str">
            <v>Total Bad Debt Reserve</v>
          </cell>
          <cell r="E29">
            <v>-2333545.06</v>
          </cell>
        </row>
        <row r="31">
          <cell r="B31" t="str">
            <v>225250</v>
          </cell>
          <cell r="C31" t="str">
            <v>Accrued Bonus</v>
          </cell>
          <cell r="E31">
            <v>-24953.72</v>
          </cell>
        </row>
        <row r="32">
          <cell r="B32" t="str">
            <v>225524</v>
          </cell>
          <cell r="C32" t="str">
            <v>Deferred Director Compensation</v>
          </cell>
          <cell r="E32">
            <v>0</v>
          </cell>
        </row>
        <row r="33">
          <cell r="B33" t="str">
            <v>258820</v>
          </cell>
          <cell r="C33" t="str">
            <v>Lawrenceville Prepay</v>
          </cell>
          <cell r="E33">
            <v>-1958333.16</v>
          </cell>
        </row>
        <row r="34">
          <cell r="B34" t="str">
            <v>258880</v>
          </cell>
          <cell r="C34" t="str">
            <v>One Peachtree Center</v>
          </cell>
          <cell r="E34">
            <v>-1812324.51</v>
          </cell>
        </row>
        <row r="35">
          <cell r="B35"/>
          <cell r="C35" t="str">
            <v>Total Various</v>
          </cell>
          <cell r="E35">
            <v>-3795611.39</v>
          </cell>
        </row>
        <row r="37">
          <cell r="B37" t="str">
            <v>162300</v>
          </cell>
          <cell r="C37" t="str">
            <v>Unrec Envir Resp Costs</v>
          </cell>
          <cell r="E37">
            <v>98538265.780000001</v>
          </cell>
        </row>
        <row r="38">
          <cell r="B38" t="str">
            <v>162301</v>
          </cell>
          <cell r="C38" t="str">
            <v>UERC Legal</v>
          </cell>
          <cell r="E38">
            <v>245947.03</v>
          </cell>
        </row>
        <row r="39">
          <cell r="B39" t="str">
            <v>162302</v>
          </cell>
          <cell r="C39" t="str">
            <v>UERC Legal/Insurance</v>
          </cell>
          <cell r="E39">
            <v>61394.44</v>
          </cell>
        </row>
        <row r="40">
          <cell r="B40" t="str">
            <v>162303</v>
          </cell>
          <cell r="C40" t="str">
            <v>Technical Support-General</v>
          </cell>
          <cell r="E40">
            <v>307394.99</v>
          </cell>
        </row>
        <row r="41">
          <cell r="B41" t="str">
            <v>162304</v>
          </cell>
          <cell r="C41" t="str">
            <v>Technical Support-Athens</v>
          </cell>
          <cell r="E41">
            <v>1602168.18</v>
          </cell>
        </row>
        <row r="42">
          <cell r="B42" t="str">
            <v>162305</v>
          </cell>
          <cell r="C42" t="str">
            <v>Technical Support-Atlanta 1</v>
          </cell>
          <cell r="E42">
            <v>0</v>
          </cell>
        </row>
        <row r="43">
          <cell r="B43" t="str">
            <v>162306</v>
          </cell>
          <cell r="C43" t="str">
            <v>Technical Support-Atlanta 2</v>
          </cell>
          <cell r="E43">
            <v>0</v>
          </cell>
        </row>
        <row r="44">
          <cell r="B44" t="str">
            <v>162307</v>
          </cell>
          <cell r="C44" t="str">
            <v>Technical Support-Augusta</v>
          </cell>
          <cell r="E44">
            <v>2138985.7000000002</v>
          </cell>
        </row>
        <row r="45">
          <cell r="B45" t="str">
            <v>162308</v>
          </cell>
          <cell r="C45" t="str">
            <v>Technical Support-Brunswick</v>
          </cell>
          <cell r="E45">
            <v>392008</v>
          </cell>
        </row>
        <row r="46">
          <cell r="B46" t="str">
            <v>162309</v>
          </cell>
          <cell r="C46" t="str">
            <v>Technical Support-Griffin</v>
          </cell>
          <cell r="E46">
            <v>40287.89</v>
          </cell>
        </row>
        <row r="47">
          <cell r="B47" t="str">
            <v>162310</v>
          </cell>
          <cell r="C47" t="str">
            <v>Technical Support-Macon 1</v>
          </cell>
          <cell r="E47">
            <v>198016.38</v>
          </cell>
        </row>
        <row r="48">
          <cell r="B48" t="str">
            <v>162311</v>
          </cell>
          <cell r="C48" t="str">
            <v>Technical Support-Macon 2</v>
          </cell>
          <cell r="E48">
            <v>384.5</v>
          </cell>
        </row>
        <row r="49">
          <cell r="B49" t="str">
            <v>162312</v>
          </cell>
          <cell r="C49" t="str">
            <v>Technical Support-Rome</v>
          </cell>
          <cell r="E49">
            <v>865276.22</v>
          </cell>
        </row>
        <row r="50">
          <cell r="B50" t="str">
            <v>162313</v>
          </cell>
          <cell r="C50" t="str">
            <v>Technical Support-Savannah</v>
          </cell>
          <cell r="E50">
            <v>439299.02</v>
          </cell>
        </row>
        <row r="51">
          <cell r="B51" t="str">
            <v>162314</v>
          </cell>
          <cell r="C51" t="str">
            <v>Technical Support-Valdosta</v>
          </cell>
          <cell r="E51">
            <v>2027544.08</v>
          </cell>
        </row>
        <row r="52">
          <cell r="B52" t="str">
            <v>162315</v>
          </cell>
          <cell r="C52" t="str">
            <v>Technical Support-Waycross</v>
          </cell>
          <cell r="E52">
            <v>13347403.57</v>
          </cell>
        </row>
        <row r="53">
          <cell r="B53" t="str">
            <v>162316</v>
          </cell>
          <cell r="C53" t="str">
            <v>Technical Support-Sanford</v>
          </cell>
          <cell r="E53">
            <v>71144.45</v>
          </cell>
        </row>
        <row r="54">
          <cell r="B54" t="str">
            <v>162318</v>
          </cell>
          <cell r="C54" t="str">
            <v>UERC Legal/Florida</v>
          </cell>
          <cell r="E54">
            <v>62996.15</v>
          </cell>
        </row>
        <row r="55">
          <cell r="B55" t="str">
            <v>162319</v>
          </cell>
          <cell r="C55" t="str">
            <v>PRP Arkla</v>
          </cell>
          <cell r="E55">
            <v>640.33000000000004</v>
          </cell>
        </row>
        <row r="56">
          <cell r="B56" t="str">
            <v>162320</v>
          </cell>
          <cell r="C56" t="str">
            <v>Uerc Prp Ugi</v>
          </cell>
          <cell r="E56">
            <v>398.57</v>
          </cell>
        </row>
        <row r="57">
          <cell r="B57" t="str">
            <v>162321</v>
          </cell>
          <cell r="C57" t="str">
            <v>Uerc Prp Nap</v>
          </cell>
          <cell r="E57">
            <v>422659.06</v>
          </cell>
        </row>
        <row r="58">
          <cell r="B58" t="str">
            <v>162324</v>
          </cell>
          <cell r="C58" t="str">
            <v>UERC PRP GA Power</v>
          </cell>
          <cell r="E58">
            <v>8417.9</v>
          </cell>
        </row>
        <row r="59">
          <cell r="B59" t="str">
            <v>162325</v>
          </cell>
          <cell r="C59" t="str">
            <v>Legal-Rome 1 LTD</v>
          </cell>
          <cell r="E59">
            <v>494.44</v>
          </cell>
        </row>
        <row r="60">
          <cell r="B60" t="str">
            <v>162326</v>
          </cell>
          <cell r="C60" t="str">
            <v>Legal/Sanford Florida</v>
          </cell>
          <cell r="E60">
            <v>38257.93</v>
          </cell>
        </row>
        <row r="61">
          <cell r="B61" t="str">
            <v>162327</v>
          </cell>
          <cell r="C61" t="str">
            <v>UERC Legal/Augusta</v>
          </cell>
          <cell r="E61">
            <v>83728.100000000006</v>
          </cell>
        </row>
        <row r="62">
          <cell r="B62" t="str">
            <v>162328</v>
          </cell>
          <cell r="C62" t="str">
            <v>UERC-Audit Expenses</v>
          </cell>
          <cell r="E62">
            <v>16705.55</v>
          </cell>
        </row>
        <row r="63">
          <cell r="B63" t="str">
            <v>162329</v>
          </cell>
          <cell r="C63" t="str">
            <v>UERC PRP General</v>
          </cell>
          <cell r="E63">
            <v>-9362.48</v>
          </cell>
        </row>
        <row r="64">
          <cell r="B64" t="str">
            <v>162330</v>
          </cell>
          <cell r="C64" t="str">
            <v>UERC Unamortized St. Augustin</v>
          </cell>
          <cell r="E64">
            <v>257338.16</v>
          </cell>
        </row>
        <row r="65">
          <cell r="B65" t="str">
            <v>162381</v>
          </cell>
          <cell r="C65" t="str">
            <v>Uerc Unamort 9/92-6/93</v>
          </cell>
          <cell r="E65">
            <v>0</v>
          </cell>
        </row>
        <row r="66">
          <cell r="B66" t="str">
            <v>162382</v>
          </cell>
          <cell r="C66" t="str">
            <v>UERC Unamort 7/93-6/94</v>
          </cell>
          <cell r="E66">
            <v>-7.0000000000000007E-2</v>
          </cell>
        </row>
        <row r="67">
          <cell r="B67" t="str">
            <v>162383</v>
          </cell>
          <cell r="C67" t="str">
            <v>UERC Unamort 7/94-6/95</v>
          </cell>
          <cell r="E67">
            <v>288533.24</v>
          </cell>
        </row>
        <row r="68">
          <cell r="B68" t="str">
            <v>162384</v>
          </cell>
          <cell r="C68" t="str">
            <v>UERC Unamort 7/95-6/96</v>
          </cell>
          <cell r="E68">
            <v>1162789.26</v>
          </cell>
        </row>
        <row r="69">
          <cell r="B69" t="str">
            <v>162385</v>
          </cell>
          <cell r="C69" t="str">
            <v>UERC Unamort 7/96-6/97</v>
          </cell>
          <cell r="E69">
            <v>3383702.63</v>
          </cell>
        </row>
        <row r="70">
          <cell r="B70" t="str">
            <v>162386</v>
          </cell>
          <cell r="C70" t="str">
            <v>UERC Unamort 7/97-6/98</v>
          </cell>
          <cell r="E70">
            <v>14717006.810000001</v>
          </cell>
        </row>
        <row r="71">
          <cell r="B71" t="str">
            <v>162610</v>
          </cell>
          <cell r="C71" t="str">
            <v>AGL Management Cleanup Expense</v>
          </cell>
          <cell r="E71">
            <v>207875.02</v>
          </cell>
        </row>
        <row r="72">
          <cell r="B72" t="str">
            <v>162611</v>
          </cell>
          <cell r="C72" t="str">
            <v>Contractor Expense</v>
          </cell>
          <cell r="E72">
            <v>4772508.01</v>
          </cell>
        </row>
        <row r="73">
          <cell r="B73" t="str">
            <v>162612</v>
          </cell>
          <cell r="C73" t="str">
            <v>Consultant Expense</v>
          </cell>
          <cell r="E73">
            <v>302548.53999999998</v>
          </cell>
        </row>
        <row r="74">
          <cell r="B74" t="str">
            <v>162613</v>
          </cell>
          <cell r="C74" t="str">
            <v>Legal Environmental/Regulatory</v>
          </cell>
          <cell r="E74">
            <v>19803.14</v>
          </cell>
        </row>
        <row r="75">
          <cell r="B75" t="str">
            <v>162614</v>
          </cell>
          <cell r="C75" t="str">
            <v>Legal Litigation Expense</v>
          </cell>
          <cell r="E75">
            <v>40674.92</v>
          </cell>
        </row>
        <row r="76">
          <cell r="B76" t="str">
            <v>162615</v>
          </cell>
          <cell r="C76" t="str">
            <v>Legal Expense</v>
          </cell>
          <cell r="E76">
            <v>418.72</v>
          </cell>
        </row>
        <row r="77">
          <cell r="B77" t="str">
            <v>162616</v>
          </cell>
          <cell r="C77" t="str">
            <v>PropertyAcquisition/Settlement</v>
          </cell>
          <cell r="E77">
            <v>3000</v>
          </cell>
        </row>
        <row r="78">
          <cell r="B78" t="str">
            <v>Total ERC Costs</v>
          </cell>
          <cell r="E78">
            <v>146056654.15999997</v>
          </cell>
        </row>
        <row r="80">
          <cell r="B80" t="str">
            <v>242200</v>
          </cell>
          <cell r="C80" t="str">
            <v>Interest Accrued-ERC Recovery</v>
          </cell>
          <cell r="E80">
            <v>-1436418.15</v>
          </cell>
        </row>
        <row r="81">
          <cell r="B81" t="str">
            <v>248300</v>
          </cell>
          <cell r="C81" t="str">
            <v>Environmental Response Costs</v>
          </cell>
          <cell r="E81">
            <v>-98538265.780000001</v>
          </cell>
        </row>
        <row r="82">
          <cell r="B82" t="str">
            <v>258850</v>
          </cell>
          <cell r="C82" t="str">
            <v>Recovers-Rate Payer</v>
          </cell>
          <cell r="E82">
            <v>-7066415.8600000003</v>
          </cell>
        </row>
        <row r="83">
          <cell r="B83" t="str">
            <v>258855</v>
          </cell>
          <cell r="C83" t="str">
            <v>Deferred ERC Recovery</v>
          </cell>
          <cell r="E83">
            <v>-1949391.33</v>
          </cell>
        </row>
        <row r="84">
          <cell r="B84"/>
          <cell r="C84" t="str">
            <v>Total Addl ERC Costs</v>
          </cell>
          <cell r="E84">
            <v>-108990491.12</v>
          </cell>
        </row>
        <row r="86">
          <cell r="B86" t="str">
            <v>162800</v>
          </cell>
          <cell r="C86" t="str">
            <v>Unrecovered Postretirement Ben</v>
          </cell>
          <cell r="E86">
            <v>8467800</v>
          </cell>
        </row>
        <row r="87">
          <cell r="B87" t="str">
            <v>162810</v>
          </cell>
          <cell r="C87" t="str">
            <v>Y2K Expenses</v>
          </cell>
          <cell r="E87">
            <v>3656477.34</v>
          </cell>
        </row>
        <row r="88">
          <cell r="B88" t="str">
            <v>225210</v>
          </cell>
          <cell r="C88" t="str">
            <v>Accrued Severance Pay</v>
          </cell>
          <cell r="E88">
            <v>-79510.5</v>
          </cell>
        </row>
        <row r="89">
          <cell r="B89" t="str">
            <v>225211</v>
          </cell>
          <cell r="C89" t="str">
            <v>Variable Compensation Payable</v>
          </cell>
          <cell r="E89">
            <v>0</v>
          </cell>
        </row>
        <row r="90">
          <cell r="B90" t="str">
            <v>248800</v>
          </cell>
          <cell r="C90" t="str">
            <v>Other Postretirement Benefits</v>
          </cell>
          <cell r="E90">
            <v>-30830871.030000001</v>
          </cell>
        </row>
        <row r="91">
          <cell r="B91" t="str">
            <v>278500</v>
          </cell>
          <cell r="C91" t="str">
            <v>Reserve for Health Insurance</v>
          </cell>
          <cell r="E91">
            <v>-668600</v>
          </cell>
        </row>
        <row r="92">
          <cell r="B92"/>
          <cell r="C92" t="str">
            <v>Total Various</v>
          </cell>
          <cell r="E92">
            <v>-19454704.190000001</v>
          </cell>
        </row>
        <row r="94">
          <cell r="B94" t="str">
            <v>160210</v>
          </cell>
          <cell r="C94" t="str">
            <v>Loss/Rep 15 1/2% Bond</v>
          </cell>
          <cell r="E94">
            <v>1845.54</v>
          </cell>
        </row>
        <row r="95">
          <cell r="B95" t="str">
            <v>160310</v>
          </cell>
          <cell r="C95" t="str">
            <v>Loss/Rep 12 5/8% Bond</v>
          </cell>
          <cell r="E95">
            <v>9283.2800000000007</v>
          </cell>
        </row>
        <row r="96">
          <cell r="B96" t="str">
            <v>160410</v>
          </cell>
          <cell r="C96" t="str">
            <v>Loss/Rep 8 1/8% Bond-7-01-98</v>
          </cell>
          <cell r="E96">
            <v>0</v>
          </cell>
        </row>
        <row r="97">
          <cell r="B97" t="str">
            <v>160510</v>
          </cell>
          <cell r="C97" t="str">
            <v>Loss/Rep 11 7/8% Bond</v>
          </cell>
          <cell r="E97">
            <v>16752.82</v>
          </cell>
        </row>
        <row r="98">
          <cell r="B98" t="str">
            <v>160710</v>
          </cell>
          <cell r="C98" t="str">
            <v>Loss/Rep 8 3/8% Bond-7-01-98</v>
          </cell>
          <cell r="E98">
            <v>0</v>
          </cell>
        </row>
        <row r="99">
          <cell r="B99" t="str">
            <v>160810</v>
          </cell>
          <cell r="C99" t="str">
            <v>Loss/Rep 12 3/4% Bond</v>
          </cell>
          <cell r="E99">
            <v>12152.49</v>
          </cell>
        </row>
        <row r="100">
          <cell r="B100" t="str">
            <v>160900</v>
          </cell>
          <cell r="C100" t="str">
            <v>Loss/Rep Sav Rev Bond 6%-4-01</v>
          </cell>
          <cell r="E100">
            <v>0</v>
          </cell>
        </row>
        <row r="101">
          <cell r="B101" t="str">
            <v>160951</v>
          </cell>
          <cell r="C101" t="str">
            <v>Loss/Rep of 8 1/4% Bond-121596</v>
          </cell>
          <cell r="E101">
            <v>0</v>
          </cell>
        </row>
        <row r="102">
          <cell r="B102" t="str">
            <v>Total Unamortized LTD</v>
          </cell>
          <cell r="E102">
            <v>40034.129999999997</v>
          </cell>
        </row>
        <row r="104">
          <cell r="B104" t="str">
            <v>259200</v>
          </cell>
          <cell r="C104" t="str">
            <v>Unamort Inv Credit 3% Other</v>
          </cell>
          <cell r="E104">
            <v>-66850.37</v>
          </cell>
        </row>
        <row r="105">
          <cell r="B105" t="str">
            <v>259210</v>
          </cell>
          <cell r="C105" t="str">
            <v>Unamort Inv Cred</v>
          </cell>
          <cell r="E105">
            <v>-2.29</v>
          </cell>
        </row>
        <row r="106">
          <cell r="B106" t="str">
            <v>259250</v>
          </cell>
          <cell r="C106" t="str">
            <v>Unamort Inv Credit Other</v>
          </cell>
          <cell r="E106">
            <v>-24414842.440000001</v>
          </cell>
        </row>
        <row r="107">
          <cell r="C107" t="str">
            <v>Total Unamortized ITC</v>
          </cell>
          <cell r="E107">
            <v>-24481695.100000001</v>
          </cell>
        </row>
        <row r="109">
          <cell r="B109" t="str">
            <v>258893</v>
          </cell>
          <cell r="C109" t="str">
            <v>Estimated Cost Lease Buy-Out</v>
          </cell>
          <cell r="E109">
            <v>0</v>
          </cell>
        </row>
        <row r="110">
          <cell r="B110" t="str">
            <v>258897</v>
          </cell>
          <cell r="C110" t="str">
            <v>Cost of Lease Equipment</v>
          </cell>
          <cell r="E110">
            <v>0</v>
          </cell>
        </row>
        <row r="111">
          <cell r="B111"/>
          <cell r="C111" t="str">
            <v>Total Lease Restructure</v>
          </cell>
          <cell r="E111">
            <v>0</v>
          </cell>
        </row>
        <row r="113">
          <cell r="B113" t="str">
            <v>101000</v>
          </cell>
          <cell r="C113" t="str">
            <v>Contribution for Constr-Res</v>
          </cell>
          <cell r="E113">
            <v>-3899061.2</v>
          </cell>
        </row>
        <row r="114">
          <cell r="B114" t="str">
            <v>101100</v>
          </cell>
          <cell r="C114" t="str">
            <v>Contribution for Constr-Nonres</v>
          </cell>
          <cell r="E114">
            <v>-2050783.87</v>
          </cell>
        </row>
        <row r="115">
          <cell r="B115" t="str">
            <v>101200</v>
          </cell>
          <cell r="C115" t="str">
            <v>Contribution for Constr 6</v>
          </cell>
          <cell r="E115">
            <v>-9594526.3100000005</v>
          </cell>
        </row>
        <row r="116">
          <cell r="B116" t="str">
            <v>101300</v>
          </cell>
          <cell r="C116" t="str">
            <v>Contribution for Constr 7</v>
          </cell>
          <cell r="E116">
            <v>-878060.83</v>
          </cell>
        </row>
        <row r="117">
          <cell r="B117" t="str">
            <v>101400</v>
          </cell>
          <cell r="C117" t="str">
            <v>Contribution for Constr 8</v>
          </cell>
          <cell r="E117">
            <v>-1816921.33</v>
          </cell>
        </row>
        <row r="118">
          <cell r="B118" t="str">
            <v>101500</v>
          </cell>
          <cell r="C118" t="str">
            <v>Contribution for Constr 9</v>
          </cell>
          <cell r="E118">
            <v>-4774840.22</v>
          </cell>
        </row>
        <row r="119">
          <cell r="B119" t="str">
            <v>101600</v>
          </cell>
          <cell r="C119" t="str">
            <v>Contribution for Constr 10</v>
          </cell>
          <cell r="E119">
            <v>-1008389.73</v>
          </cell>
        </row>
        <row r="120">
          <cell r="B120" t="str">
            <v>101900</v>
          </cell>
          <cell r="C120" t="str">
            <v>Contribution For Const</v>
          </cell>
          <cell r="E120">
            <v>-10255339.279999999</v>
          </cell>
        </row>
        <row r="121">
          <cell r="C121" t="str">
            <v>Total CIAC</v>
          </cell>
          <cell r="E121">
            <v>-34277922.769999996</v>
          </cell>
        </row>
        <row r="123">
          <cell r="B123" t="str">
            <v>255200</v>
          </cell>
          <cell r="C123" t="str">
            <v>Customer Adv Metro Region</v>
          </cell>
          <cell r="E123">
            <v>-287277.56</v>
          </cell>
        </row>
        <row r="124">
          <cell r="B124" t="str">
            <v>255300</v>
          </cell>
          <cell r="C124" t="str">
            <v>Customer Adv GA Region 1</v>
          </cell>
          <cell r="E124">
            <v>-175243.51999999999</v>
          </cell>
        </row>
        <row r="125">
          <cell r="B125" t="str">
            <v>255400</v>
          </cell>
          <cell r="C125" t="str">
            <v>Customer Adv GA Region 2</v>
          </cell>
          <cell r="E125">
            <v>-30776.93</v>
          </cell>
        </row>
        <row r="126">
          <cell r="B126" t="str">
            <v>255500</v>
          </cell>
          <cell r="C126" t="str">
            <v>Customer Adv GA Region 3</v>
          </cell>
          <cell r="E126">
            <v>-514220.75</v>
          </cell>
        </row>
        <row r="127">
          <cell r="B127" t="str">
            <v>255600</v>
          </cell>
          <cell r="C127" t="str">
            <v>Customer Adv GA Region 4</v>
          </cell>
          <cell r="E127">
            <v>-93856.23</v>
          </cell>
        </row>
        <row r="128">
          <cell r="B128"/>
          <cell r="C128" t="str">
            <v>Total Cust Advances</v>
          </cell>
          <cell r="E128">
            <v>-1101374.99</v>
          </cell>
        </row>
        <row r="130">
          <cell r="B130" t="str">
            <v>925890</v>
          </cell>
          <cell r="C130" t="str">
            <v>Other Work In Process</v>
          </cell>
          <cell r="E130">
            <v>-48911.83</v>
          </cell>
        </row>
        <row r="131">
          <cell r="B131" t="str">
            <v>925891</v>
          </cell>
          <cell r="C131" t="str">
            <v>OWIP Unbilled PGA</v>
          </cell>
          <cell r="E131">
            <v>1836955.3</v>
          </cell>
        </row>
        <row r="132">
          <cell r="B132" t="str">
            <v>925892</v>
          </cell>
          <cell r="C132" t="str">
            <v>OWIP Unbilled Franchise</v>
          </cell>
          <cell r="E132">
            <v>0</v>
          </cell>
        </row>
        <row r="133">
          <cell r="B133" t="str">
            <v>925895</v>
          </cell>
          <cell r="C133" t="str">
            <v>OWIP ERC Match</v>
          </cell>
          <cell r="E133">
            <v>-25.22</v>
          </cell>
        </row>
        <row r="134">
          <cell r="B134" t="str">
            <v>925896</v>
          </cell>
          <cell r="C134" t="str">
            <v>OWIP Franchise Expense Match</v>
          </cell>
          <cell r="E134">
            <v>-291764.28000000003</v>
          </cell>
        </row>
        <row r="135">
          <cell r="B135" t="str">
            <v>957720</v>
          </cell>
          <cell r="C135" t="str">
            <v>PSC Dead Band</v>
          </cell>
          <cell r="E135">
            <v>-37722240.689999998</v>
          </cell>
        </row>
        <row r="136">
          <cell r="B136"/>
          <cell r="C136" t="str">
            <v>Total Over/Under Rcvry</v>
          </cell>
          <cell r="E136">
            <v>-36225986.719999999</v>
          </cell>
        </row>
        <row r="138">
          <cell r="B138" t="str">
            <v>425000</v>
          </cell>
          <cell r="C138" t="str">
            <v>Depreciation Expense</v>
          </cell>
          <cell r="E138">
            <v>54886542</v>
          </cell>
        </row>
        <row r="139">
          <cell r="B139" t="str">
            <v>427520</v>
          </cell>
          <cell r="C139" t="str">
            <v>Deferred SIT - Property</v>
          </cell>
          <cell r="E139">
            <v>1121952.67</v>
          </cell>
        </row>
        <row r="140">
          <cell r="B140" t="str">
            <v>427530</v>
          </cell>
          <cell r="C140" t="str">
            <v>Deferred SIT - Other</v>
          </cell>
          <cell r="E140">
            <v>1092661.74</v>
          </cell>
        </row>
        <row r="141">
          <cell r="B141" t="str">
            <v>555111</v>
          </cell>
          <cell r="C141" t="str">
            <v>Memo Business Expense</v>
          </cell>
          <cell r="E141">
            <v>111226.75</v>
          </cell>
        </row>
        <row r="142">
          <cell r="B142" t="str">
            <v>670450</v>
          </cell>
          <cell r="C142" t="str">
            <v>Pensions</v>
          </cell>
          <cell r="E142">
            <v>2964248.79</v>
          </cell>
        </row>
        <row r="143">
          <cell r="B143" t="str">
            <v>670460</v>
          </cell>
          <cell r="C143" t="str">
            <v>Pensions Transferred-CR</v>
          </cell>
          <cell r="E143">
            <v>-593133.23</v>
          </cell>
        </row>
        <row r="144">
          <cell r="B144" t="str">
            <v>670532</v>
          </cell>
          <cell r="C144" t="str">
            <v>Non-qualified savings plan</v>
          </cell>
          <cell r="E144">
            <v>27549.4</v>
          </cell>
        </row>
        <row r="145">
          <cell r="B145"/>
          <cell r="C145" t="str">
            <v>Total Various</v>
          </cell>
          <cell r="E145">
            <v>59611048.120000005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3">
          <cell r="B13" t="str">
            <v>424000</v>
          </cell>
          <cell r="C13" t="str">
            <v>Other Amortization Expense</v>
          </cell>
          <cell r="E13">
            <v>2096.9899999999998</v>
          </cell>
        </row>
        <row r="14">
          <cell r="B14"/>
          <cell r="C14" t="str">
            <v>Total DD&amp;A</v>
          </cell>
          <cell r="E14">
            <v>2096.9899999999998</v>
          </cell>
        </row>
      </sheetData>
      <sheetData sheetId="23"/>
      <sheetData sheetId="24"/>
      <sheetData sheetId="25"/>
      <sheetData sheetId="2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sion"/>
      <sheetName val="Deferred"/>
      <sheetName val="Payable CF"/>
      <sheetName val="Timing1-Qtly"/>
      <sheetName val="Data Input"/>
      <sheetName val="Download"/>
      <sheetName val="BS"/>
      <sheetName val="IS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AGL Capital Corporation</v>
          </cell>
        </row>
        <row r="3">
          <cell r="B3" t="str">
            <v>Timing differences</v>
          </cell>
        </row>
        <row r="4">
          <cell r="B4" t="str">
            <v>2001-09-30</v>
          </cell>
        </row>
        <row r="6">
          <cell r="B6" t="str">
            <v>Report Name:  TIME</v>
          </cell>
        </row>
        <row r="7">
          <cell r="B7" t="str">
            <v>Layout Name:  TD-Capital corp</v>
          </cell>
        </row>
        <row r="10">
          <cell r="B10" t="str">
            <v>Account</v>
          </cell>
          <cell r="C10" t="str">
            <v>Description</v>
          </cell>
          <cell r="E10" t="str">
            <v>2001-09-30</v>
          </cell>
          <cell r="F10" t="str">
            <v>FY 2000</v>
          </cell>
        </row>
        <row r="13">
          <cell r="B13" t="str">
            <v>463300</v>
          </cell>
          <cell r="C13" t="str">
            <v>Amortize Disc/Exp</v>
          </cell>
          <cell r="E13">
            <v>0</v>
          </cell>
          <cell r="F13">
            <v>0</v>
          </cell>
        </row>
        <row r="14">
          <cell r="B14" t="str">
            <v>670856</v>
          </cell>
          <cell r="C14" t="str">
            <v>Meals and Entertainment</v>
          </cell>
          <cell r="E14">
            <v>259.54000000000002</v>
          </cell>
          <cell r="F14">
            <v>0</v>
          </cell>
        </row>
        <row r="15">
          <cell r="B15" t="str">
            <v/>
          </cell>
          <cell r="C15" t="str">
            <v>Total Various</v>
          </cell>
          <cell r="E15">
            <v>259.54000000000002</v>
          </cell>
          <cell r="F15">
            <v>0</v>
          </cell>
        </row>
        <row r="18">
          <cell r="B18" t="str">
            <v>238100</v>
          </cell>
          <cell r="C18" t="str">
            <v>Taxes Accrued-Federal Income</v>
          </cell>
          <cell r="E18">
            <v>1446801.9</v>
          </cell>
          <cell r="F18">
            <v>1535.04</v>
          </cell>
        </row>
        <row r="19">
          <cell r="B19" t="str">
            <v>238200</v>
          </cell>
          <cell r="C19" t="str">
            <v>Taxes Accrued-State Income</v>
          </cell>
          <cell r="E19">
            <v>0</v>
          </cell>
          <cell r="F19">
            <v>0</v>
          </cell>
        </row>
        <row r="20">
          <cell r="B20" t="str">
            <v>279200</v>
          </cell>
          <cell r="C20" t="str">
            <v>Other Timing Difference-Fed</v>
          </cell>
          <cell r="E20">
            <v>-6</v>
          </cell>
          <cell r="F20">
            <v>0</v>
          </cell>
        </row>
        <row r="21">
          <cell r="B21" t="str">
            <v/>
          </cell>
          <cell r="C21" t="str">
            <v>Total Tax Liabilities</v>
          </cell>
          <cell r="E21">
            <v>1446795.9</v>
          </cell>
          <cell r="F21">
            <v>1535.04</v>
          </cell>
        </row>
        <row r="24">
          <cell r="B24" t="str">
            <v>427200</v>
          </cell>
          <cell r="C24" t="str">
            <v>Federal Income Tax</v>
          </cell>
          <cell r="E24">
            <v>15345561.140000001</v>
          </cell>
          <cell r="F24">
            <v>-1535.04</v>
          </cell>
        </row>
        <row r="25">
          <cell r="B25" t="str">
            <v>427510</v>
          </cell>
          <cell r="C25" t="str">
            <v>Deferred FIT - Other</v>
          </cell>
          <cell r="E25">
            <v>6</v>
          </cell>
          <cell r="F25">
            <v>0</v>
          </cell>
        </row>
        <row r="26">
          <cell r="B26" t="str">
            <v/>
          </cell>
          <cell r="C26" t="str">
            <v>Total Tax Expense</v>
          </cell>
          <cell r="E26">
            <v>15345567.140000001</v>
          </cell>
          <cell r="F26">
            <v>-1535.04</v>
          </cell>
        </row>
      </sheetData>
      <sheetData sheetId="6"/>
      <sheetData sheetId="7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Perm-Qtly"/>
      <sheetName val="Perm-FYE"/>
      <sheetName val="Timing-Qtly"/>
      <sheetName val="Timing1-FYE"/>
      <sheetName val="Timing2-FYE"/>
      <sheetName val="Deferred"/>
      <sheetName val="Payable CF"/>
    </sheetNames>
    <sheetDataSet>
      <sheetData sheetId="0"/>
      <sheetData sheetId="1" refreshError="1">
        <row r="13">
          <cell r="B13" t="str">
            <v>225211</v>
          </cell>
          <cell r="C13" t="str">
            <v>Variable Compensation Payable</v>
          </cell>
          <cell r="E13">
            <v>-11135</v>
          </cell>
          <cell r="F13">
            <v>-11135</v>
          </cell>
        </row>
        <row r="14">
          <cell r="B14" t="str">
            <v>425000</v>
          </cell>
          <cell r="C14" t="str">
            <v>Depreciation Expense</v>
          </cell>
          <cell r="E14">
            <v>-61490.65</v>
          </cell>
          <cell r="F14">
            <v>31981</v>
          </cell>
        </row>
        <row r="15">
          <cell r="B15" t="str">
            <v>555111</v>
          </cell>
          <cell r="C15" t="str">
            <v>Memo Business Expense</v>
          </cell>
          <cell r="E15">
            <v>0</v>
          </cell>
          <cell r="F15">
            <v>441.35</v>
          </cell>
        </row>
        <row r="16">
          <cell r="B16" t="str">
            <v>670450</v>
          </cell>
          <cell r="C16" t="str">
            <v>Pensions</v>
          </cell>
          <cell r="E16">
            <v>0</v>
          </cell>
          <cell r="F16">
            <v>42439.06</v>
          </cell>
        </row>
        <row r="17">
          <cell r="B17" t="str">
            <v>670532</v>
          </cell>
          <cell r="C17" t="str">
            <v>Non-qualified savings plan</v>
          </cell>
          <cell r="E17">
            <v>0</v>
          </cell>
          <cell r="F17">
            <v>288.58</v>
          </cell>
        </row>
        <row r="18">
          <cell r="B18" t="str">
            <v/>
          </cell>
          <cell r="C18" t="str">
            <v>Total Various</v>
          </cell>
          <cell r="E18">
            <v>-72625.649999999994</v>
          </cell>
          <cell r="F18">
            <v>64014.99</v>
          </cell>
        </row>
        <row r="20">
          <cell r="B20" t="str">
            <v>238100</v>
          </cell>
          <cell r="C20" t="str">
            <v>Taxes Accrued-Federal Income</v>
          </cell>
          <cell r="E20">
            <v>-501587.25</v>
          </cell>
          <cell r="F20">
            <v>-172409.1</v>
          </cell>
        </row>
        <row r="21">
          <cell r="B21" t="str">
            <v>238200</v>
          </cell>
          <cell r="C21" t="str">
            <v>Taxes Accrued-State Income</v>
          </cell>
          <cell r="E21">
            <v>-304857.71999999997</v>
          </cell>
          <cell r="F21">
            <v>-248426.3</v>
          </cell>
        </row>
        <row r="22">
          <cell r="B22" t="str">
            <v>279200</v>
          </cell>
          <cell r="C22" t="str">
            <v>Other Timing Difference-Fed</v>
          </cell>
          <cell r="E22">
            <v>-26566.82</v>
          </cell>
          <cell r="F22">
            <v>-2416.8200000000002</v>
          </cell>
        </row>
        <row r="23">
          <cell r="B23" t="str">
            <v>279250</v>
          </cell>
          <cell r="C23" t="str">
            <v>Other Timing Differences-State</v>
          </cell>
          <cell r="E23">
            <v>-4553.6099999999997</v>
          </cell>
          <cell r="F23">
            <v>-413.61</v>
          </cell>
        </row>
        <row r="24">
          <cell r="B24" t="str">
            <v/>
          </cell>
          <cell r="C24" t="str">
            <v>Total Tax Various</v>
          </cell>
          <cell r="E24">
            <v>-837565.4</v>
          </cell>
          <cell r="F24">
            <v>-423665.83</v>
          </cell>
        </row>
        <row r="26">
          <cell r="B26" t="str">
            <v>427200</v>
          </cell>
          <cell r="C26" t="str">
            <v>Federal Income Tax</v>
          </cell>
          <cell r="E26">
            <v>329178.15000000002</v>
          </cell>
          <cell r="F26">
            <v>3241465.54</v>
          </cell>
        </row>
        <row r="27">
          <cell r="B27" t="str">
            <v>427400</v>
          </cell>
          <cell r="C27" t="str">
            <v>State Income Tax</v>
          </cell>
          <cell r="E27">
            <v>56431.42</v>
          </cell>
          <cell r="F27">
            <v>555663.6</v>
          </cell>
        </row>
        <row r="28">
          <cell r="B28" t="str">
            <v>427510</v>
          </cell>
          <cell r="C28" t="str">
            <v>Deferred FIT - Other</v>
          </cell>
          <cell r="E28">
            <v>24150</v>
          </cell>
          <cell r="F28">
            <v>-19278.560000000001</v>
          </cell>
        </row>
        <row r="29">
          <cell r="B29" t="str">
            <v>427530</v>
          </cell>
          <cell r="C29" t="str">
            <v>Deferred SIT - Other</v>
          </cell>
          <cell r="E29">
            <v>4140</v>
          </cell>
          <cell r="F29">
            <v>-3305.26</v>
          </cell>
        </row>
        <row r="30">
          <cell r="B30" t="str">
            <v/>
          </cell>
          <cell r="C30" t="str">
            <v>Total Tax Expense</v>
          </cell>
          <cell r="E30">
            <v>413899.57</v>
          </cell>
          <cell r="F30">
            <v>3774545.32</v>
          </cell>
        </row>
        <row r="33">
          <cell r="B33" t="str">
            <v>400100</v>
          </cell>
          <cell r="C33" t="str">
            <v>Residential Sales</v>
          </cell>
          <cell r="E33">
            <v>0</v>
          </cell>
          <cell r="F33">
            <v>0</v>
          </cell>
        </row>
        <row r="34">
          <cell r="B34" t="str">
            <v>400103</v>
          </cell>
          <cell r="C34" t="str">
            <v>Deregulated Residential Sales</v>
          </cell>
          <cell r="E34">
            <v>1124101.1200000001</v>
          </cell>
          <cell r="F34">
            <v>275915137.91000003</v>
          </cell>
        </row>
        <row r="35">
          <cell r="B35" t="str">
            <v>400203</v>
          </cell>
          <cell r="C35" t="str">
            <v>Deregulated Comm Small Sales</v>
          </cell>
          <cell r="E35">
            <v>568058.42000000004</v>
          </cell>
          <cell r="F35">
            <v>100309101.53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Timing1-Qtly"/>
      <sheetName val="Timing2-Qtly"/>
      <sheetName val="Deferred"/>
      <sheetName val="Payable CF"/>
    </sheetNames>
    <sheetDataSet>
      <sheetData sheetId="0"/>
      <sheetData sheetId="1" refreshError="1">
        <row r="13">
          <cell r="B13" t="str">
            <v>278700</v>
          </cell>
          <cell r="C13" t="str">
            <v>Loss Reserve</v>
          </cell>
          <cell r="E13">
            <v>-222412.28</v>
          </cell>
          <cell r="F13">
            <v>-222412.28</v>
          </cell>
        </row>
        <row r="14">
          <cell r="B14" t="str">
            <v/>
          </cell>
          <cell r="C14" t="str">
            <v>Total Various</v>
          </cell>
          <cell r="E14">
            <v>-222412.28</v>
          </cell>
          <cell r="F14">
            <v>-222412.28</v>
          </cell>
        </row>
        <row r="17">
          <cell r="B17" t="str">
            <v>238100</v>
          </cell>
          <cell r="C17" t="str">
            <v>Taxes Accrued-Federal Income</v>
          </cell>
          <cell r="E17">
            <v>20723.310000000001</v>
          </cell>
          <cell r="F17">
            <v>15415.31</v>
          </cell>
        </row>
        <row r="18">
          <cell r="B18" t="str">
            <v>238200</v>
          </cell>
          <cell r="C18" t="str">
            <v>Taxes Accrued-State Income</v>
          </cell>
          <cell r="E18">
            <v>9698.76</v>
          </cell>
          <cell r="F18">
            <v>8788.76</v>
          </cell>
        </row>
        <row r="19">
          <cell r="B19" t="str">
            <v>279200</v>
          </cell>
          <cell r="C19" t="str">
            <v>Other Timing Difference-Fed</v>
          </cell>
          <cell r="E19">
            <v>45416.5</v>
          </cell>
          <cell r="F19">
            <v>50720.5</v>
          </cell>
        </row>
        <row r="20">
          <cell r="B20" t="str">
            <v>279250</v>
          </cell>
          <cell r="C20" t="str">
            <v>Other Timing Differences-State</v>
          </cell>
          <cell r="E20">
            <v>7785.41</v>
          </cell>
          <cell r="F20">
            <v>8694.41</v>
          </cell>
        </row>
        <row r="21">
          <cell r="B21" t="str">
            <v/>
          </cell>
          <cell r="C21" t="str">
            <v>Total Tax Liabilities</v>
          </cell>
          <cell r="E21">
            <v>83623.98</v>
          </cell>
          <cell r="F21">
            <v>83618.98</v>
          </cell>
        </row>
        <row r="24">
          <cell r="B24" t="str">
            <v>427200</v>
          </cell>
          <cell r="C24" t="str">
            <v>Federal Income Tax</v>
          </cell>
          <cell r="E24">
            <v>-5308</v>
          </cell>
          <cell r="F24">
            <v>-40247.82</v>
          </cell>
        </row>
        <row r="25">
          <cell r="B25" t="str">
            <v>427400</v>
          </cell>
          <cell r="C25" t="str">
            <v>State Income Tax</v>
          </cell>
          <cell r="E25">
            <v>-910</v>
          </cell>
          <cell r="F25">
            <v>-6898.6</v>
          </cell>
        </row>
        <row r="26">
          <cell r="B26" t="str">
            <v>427510</v>
          </cell>
          <cell r="C26" t="str">
            <v>Deferred FIT - Other</v>
          </cell>
          <cell r="E26">
            <v>5304</v>
          </cell>
          <cell r="F26">
            <v>40412.82</v>
          </cell>
        </row>
        <row r="27">
          <cell r="B27" t="str">
            <v>427530</v>
          </cell>
          <cell r="C27" t="str">
            <v>Deferred SIT - Other</v>
          </cell>
          <cell r="E27">
            <v>909</v>
          </cell>
          <cell r="F27">
            <v>6927.6</v>
          </cell>
        </row>
        <row r="28">
          <cell r="B28" t="str">
            <v/>
          </cell>
          <cell r="C28" t="str">
            <v>Total Tax Expense</v>
          </cell>
          <cell r="E28">
            <v>-5</v>
          </cell>
          <cell r="F28">
            <v>194.00000000000182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Perm-Qtly"/>
      <sheetName val="Timing-Qtly"/>
      <sheetName val="Timing1-FYE"/>
      <sheetName val="Deferred"/>
      <sheetName val="Payable CF"/>
    </sheetNames>
    <sheetDataSet>
      <sheetData sheetId="0"/>
      <sheetData sheetId="1" refreshError="1">
        <row r="13">
          <cell r="B13" t="str">
            <v>425000</v>
          </cell>
          <cell r="C13" t="str">
            <v>Depreciation Expense</v>
          </cell>
          <cell r="E13">
            <v>38804.61</v>
          </cell>
          <cell r="F13">
            <v>2978</v>
          </cell>
        </row>
        <row r="14">
          <cell r="B14" t="str">
            <v>555111</v>
          </cell>
          <cell r="C14" t="str">
            <v>Memo Business Expense</v>
          </cell>
          <cell r="E14">
            <v>0</v>
          </cell>
          <cell r="F14">
            <v>4070.18</v>
          </cell>
        </row>
        <row r="15">
          <cell r="B15" t="str">
            <v>670450</v>
          </cell>
          <cell r="C15" t="str">
            <v>Pensions</v>
          </cell>
          <cell r="E15">
            <v>0</v>
          </cell>
          <cell r="F15">
            <v>28968.7</v>
          </cell>
        </row>
        <row r="16">
          <cell r="B16" t="str">
            <v>670532</v>
          </cell>
          <cell r="C16" t="str">
            <v>Non-qualified savings plan</v>
          </cell>
          <cell r="E16">
            <v>0</v>
          </cell>
          <cell r="F16">
            <v>4698.34</v>
          </cell>
        </row>
        <row r="17">
          <cell r="B17"/>
          <cell r="C17" t="str">
            <v>Total Various</v>
          </cell>
          <cell r="E17">
            <v>38804.61</v>
          </cell>
          <cell r="F17">
            <v>40715.22</v>
          </cell>
        </row>
        <row r="20">
          <cell r="B20" t="str">
            <v>238100</v>
          </cell>
          <cell r="C20" t="str">
            <v>Taxes Accrued-Federal Income</v>
          </cell>
          <cell r="E20">
            <v>469221.13</v>
          </cell>
          <cell r="F20">
            <v>-101349.46</v>
          </cell>
        </row>
        <row r="21">
          <cell r="B21" t="str">
            <v>238200</v>
          </cell>
          <cell r="C21" t="str">
            <v>Taxes Accrued-State Income</v>
          </cell>
          <cell r="E21">
            <v>1190.53</v>
          </cell>
          <cell r="F21">
            <v>38030.57</v>
          </cell>
        </row>
        <row r="22">
          <cell r="B22" t="str">
            <v>279200</v>
          </cell>
          <cell r="C22" t="str">
            <v>Other Timing Difference-Fed</v>
          </cell>
          <cell r="E22">
            <v>48835.58</v>
          </cell>
          <cell r="F22">
            <v>35997.58</v>
          </cell>
        </row>
        <row r="23">
          <cell r="B23" t="str">
            <v>279250</v>
          </cell>
          <cell r="C23" t="str">
            <v>Other Timing Differences-State</v>
          </cell>
          <cell r="E23">
            <v>8371.4500000000007</v>
          </cell>
          <cell r="F23">
            <v>6170.45</v>
          </cell>
        </row>
        <row r="24">
          <cell r="B24"/>
          <cell r="C24" t="str">
            <v>Total Tax Liabilities</v>
          </cell>
          <cell r="E24">
            <v>527618.68999999994</v>
          </cell>
          <cell r="F24">
            <v>-21150.86</v>
          </cell>
        </row>
        <row r="26">
          <cell r="B26" t="str">
            <v>427200</v>
          </cell>
          <cell r="C26" t="str">
            <v>Federal Income Tax</v>
          </cell>
          <cell r="E26">
            <v>265380.40999999997</v>
          </cell>
          <cell r="F26">
            <v>-471301.51</v>
          </cell>
        </row>
        <row r="27">
          <cell r="B27" t="str">
            <v>427400</v>
          </cell>
          <cell r="C27" t="str">
            <v>State Income Tax</v>
          </cell>
          <cell r="E27">
            <v>45494.04</v>
          </cell>
          <cell r="F27">
            <v>-80793.16</v>
          </cell>
        </row>
        <row r="28">
          <cell r="B28" t="str">
            <v>427510</v>
          </cell>
          <cell r="C28" t="str">
            <v>Deferred FIT - Other</v>
          </cell>
          <cell r="E28">
            <v>-12838</v>
          </cell>
          <cell r="F28">
            <v>-29215.33</v>
          </cell>
        </row>
        <row r="29">
          <cell r="B29" t="str">
            <v>427530</v>
          </cell>
          <cell r="C29" t="str">
            <v>Deferred SIT - Other</v>
          </cell>
          <cell r="E29">
            <v>-2201</v>
          </cell>
          <cell r="F29">
            <v>-5007.5200000000004</v>
          </cell>
        </row>
        <row r="30">
          <cell r="B30"/>
          <cell r="C30" t="str">
            <v>Total Tax Expense</v>
          </cell>
          <cell r="E30">
            <v>295835.45</v>
          </cell>
          <cell r="F30">
            <v>-586317.52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Timing1-Qtly"/>
      <sheetName val="Timing2-Qtly"/>
      <sheetName val="Timing1-FYE"/>
      <sheetName val="Timing2-FYE"/>
      <sheetName val="Deferred"/>
      <sheetName val="Payable CF"/>
    </sheetNames>
    <sheetDataSet>
      <sheetData sheetId="0"/>
      <sheetData sheetId="1">
        <row r="13">
          <cell r="B13" t="str">
            <v>139100</v>
          </cell>
          <cell r="C13" t="str">
            <v>Provision for Uncollectibles</v>
          </cell>
          <cell r="E13">
            <v>0</v>
          </cell>
          <cell r="F13">
            <v>-406140.53</v>
          </cell>
        </row>
        <row r="14">
          <cell r="B14" t="str">
            <v>225211</v>
          </cell>
          <cell r="C14" t="str">
            <v>Variable Compensation Payable</v>
          </cell>
          <cell r="E14">
            <v>0</v>
          </cell>
          <cell r="F14">
            <v>0</v>
          </cell>
        </row>
        <row r="15">
          <cell r="B15" t="str">
            <v>225250</v>
          </cell>
          <cell r="C15" t="str">
            <v>Accrued Bonus</v>
          </cell>
          <cell r="E15">
            <v>0</v>
          </cell>
          <cell r="F15">
            <v>0</v>
          </cell>
        </row>
        <row r="16">
          <cell r="B16" t="str">
            <v>424000</v>
          </cell>
          <cell r="C16" t="str">
            <v>Other Amortization Expense</v>
          </cell>
          <cell r="E16">
            <v>-55125</v>
          </cell>
          <cell r="F16">
            <v>-275625</v>
          </cell>
        </row>
        <row r="17">
          <cell r="B17" t="str">
            <v>448196</v>
          </cell>
          <cell r="C17" t="str">
            <v>Income/Loss SouthStar Energy</v>
          </cell>
          <cell r="E17">
            <v>-4221012.51</v>
          </cell>
          <cell r="F17">
            <v>14240570.449999999</v>
          </cell>
        </row>
        <row r="18">
          <cell r="B18" t="str">
            <v>670450</v>
          </cell>
          <cell r="C18" t="str">
            <v>Pensions</v>
          </cell>
          <cell r="E18">
            <v>0</v>
          </cell>
          <cell r="F18">
            <v>0</v>
          </cell>
        </row>
        <row r="19">
          <cell r="B19" t="str">
            <v>670532</v>
          </cell>
          <cell r="C19" t="str">
            <v>Non-qualified savings plan</v>
          </cell>
          <cell r="E19">
            <v>0</v>
          </cell>
          <cell r="F19">
            <v>231.75</v>
          </cell>
        </row>
        <row r="20">
          <cell r="B20" t="str">
            <v/>
          </cell>
          <cell r="C20" t="str">
            <v>Total Various</v>
          </cell>
          <cell r="E20">
            <v>-4276137.51</v>
          </cell>
          <cell r="F20">
            <v>13559036.67</v>
          </cell>
        </row>
        <row r="22">
          <cell r="B22" t="str">
            <v>238100</v>
          </cell>
          <cell r="C22" t="str">
            <v>Taxes Accrued-Federal Income</v>
          </cell>
          <cell r="E22">
            <v>-3896128.41</v>
          </cell>
          <cell r="F22">
            <v>-2709790.91</v>
          </cell>
        </row>
        <row r="23">
          <cell r="B23" t="str">
            <v>238200</v>
          </cell>
          <cell r="C23" t="str">
            <v>Taxes Accrued-State Income</v>
          </cell>
          <cell r="E23">
            <v>-380985.16</v>
          </cell>
          <cell r="F23">
            <v>-200705.77</v>
          </cell>
        </row>
        <row r="24">
          <cell r="B24" t="str">
            <v>279200</v>
          </cell>
          <cell r="C24" t="str">
            <v>Other Timing Difference-Fed</v>
          </cell>
          <cell r="E24">
            <v>3998900.44</v>
          </cell>
          <cell r="F24">
            <v>4152206.44</v>
          </cell>
        </row>
        <row r="25">
          <cell r="B25" t="str">
            <v>279250</v>
          </cell>
          <cell r="C25" t="str">
            <v>Other Timing Differences-State</v>
          </cell>
          <cell r="E25">
            <v>688488.78</v>
          </cell>
          <cell r="F25">
            <v>711785.78</v>
          </cell>
        </row>
        <row r="26">
          <cell r="B26" t="str">
            <v/>
          </cell>
          <cell r="C26" t="str">
            <v>Total Tax Various</v>
          </cell>
          <cell r="E26">
            <v>410275.65</v>
          </cell>
          <cell r="F26">
            <v>1953495.54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s"/>
      <sheetName val="Tax Rollforward"/>
      <sheetName val="M &amp; E"/>
      <sheetName val="Lobbying"/>
      <sheetName val="Club Dues"/>
      <sheetName val="Severance"/>
      <sheetName val="Pension"/>
      <sheetName val="Capitalized Uniforms"/>
      <sheetName val="Accident Reserve"/>
      <sheetName val="Directors Comp"/>
      <sheetName val="Accrued Bonus"/>
      <sheetName val="Peachtre Ctr"/>
      <sheetName val="Lawrenceville"/>
      <sheetName val="ERC"/>
      <sheetName val="Bad Debt Reserve"/>
      <sheetName val="ERC Over(Under)"/>
      <sheetName val="FAS-106 Accrued"/>
      <sheetName val="FAS-106 Other"/>
      <sheetName val="Unamortized Loss"/>
      <sheetName val="Deferred Pension Gain"/>
      <sheetName val="MARTA"/>
      <sheetName val="Property"/>
      <sheetName val="Accr Vacation"/>
      <sheetName val="OWIP"/>
      <sheetName val="Inventory Cap"/>
      <sheetName val="Charitable Contr"/>
      <sheetName val="Insurance Reserve"/>
      <sheetName val="PGA162090"/>
      <sheetName val="PGA162070"/>
      <sheetName val="PGA Other"/>
      <sheetName val="Initiation Fee"/>
      <sheetName val="Taxes"/>
      <sheetName val="Ad Valorem"/>
      <sheetName val="Download"/>
      <sheetName val="Combined Balance Sheet"/>
      <sheetName val="Balance Sheet (GL7)"/>
      <sheetName val="Balance Sheet (GL45)"/>
      <sheetName val="Combined Income Statement"/>
      <sheetName val="Income Statement (GL7)"/>
      <sheetName val="Income Statement (GL45)"/>
      <sheetName val="Tax Rollfoward"/>
      <sheetName val="TEMPS - Qtrly - 2"/>
      <sheetName val="Temporary - FYE - 2"/>
      <sheetName val="BS Download"/>
      <sheetName val="IS Download"/>
      <sheetName val="Perm-Qtrly"/>
      <sheetName val="Temp-Qtrly-1"/>
      <sheetName val="Environmental Response"/>
      <sheetName val="Temporary - FYE - 1"/>
      <sheetName val="Balance Sheet"/>
      <sheetName val="Income Statement"/>
      <sheetName val="Deferred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>
        <row r="12">
          <cell r="B12" t="str">
            <v>277000</v>
          </cell>
          <cell r="C12" t="str">
            <v>Injuries and Damages Provisio</v>
          </cell>
          <cell r="E12">
            <v>-1315766</v>
          </cell>
          <cell r="F12">
            <v>-1315766</v>
          </cell>
        </row>
        <row r="13">
          <cell r="B13" t="str">
            <v>277050</v>
          </cell>
          <cell r="C13" t="str">
            <v>Provision for Workers Comp</v>
          </cell>
          <cell r="E13">
            <v>-1957100.6</v>
          </cell>
          <cell r="F13">
            <v>-2268941.29</v>
          </cell>
        </row>
        <row r="14">
          <cell r="B14" t="str">
            <v>277060</v>
          </cell>
          <cell r="C14" t="str">
            <v>Provision Post Employment Exp</v>
          </cell>
          <cell r="E14">
            <v>-166000</v>
          </cell>
          <cell r="F14">
            <v>-166000</v>
          </cell>
        </row>
        <row r="15">
          <cell r="B15" t="str">
            <v>277100</v>
          </cell>
          <cell r="C15" t="str">
            <v>Monthly Accrual</v>
          </cell>
          <cell r="E15">
            <v>0</v>
          </cell>
          <cell r="F15">
            <v>0</v>
          </cell>
        </row>
        <row r="16">
          <cell r="B16" t="str">
            <v>277150</v>
          </cell>
          <cell r="C16" t="str">
            <v>Monthly Accrual Workers Comp</v>
          </cell>
          <cell r="E16">
            <v>0</v>
          </cell>
          <cell r="F16">
            <v>0</v>
          </cell>
        </row>
        <row r="17">
          <cell r="B17" t="str">
            <v>277200</v>
          </cell>
          <cell r="C17" t="str">
            <v>Suits and Claims</v>
          </cell>
          <cell r="E17">
            <v>0</v>
          </cell>
          <cell r="F17">
            <v>0</v>
          </cell>
        </row>
        <row r="18">
          <cell r="B18" t="str">
            <v>277300</v>
          </cell>
          <cell r="C18" t="str">
            <v>Inj/Damages Res Expenses</v>
          </cell>
          <cell r="E18">
            <v>0</v>
          </cell>
          <cell r="F18">
            <v>0</v>
          </cell>
        </row>
        <row r="19">
          <cell r="B19" t="str">
            <v>277310</v>
          </cell>
          <cell r="C19" t="str">
            <v>Expenses-Workers Compensatio</v>
          </cell>
          <cell r="E19">
            <v>74545</v>
          </cell>
          <cell r="F19">
            <v>74545</v>
          </cell>
        </row>
        <row r="20">
          <cell r="B20" t="str">
            <v>277320</v>
          </cell>
          <cell r="C20" t="str">
            <v>Motor Vehicle Accidents</v>
          </cell>
          <cell r="E20">
            <v>0</v>
          </cell>
          <cell r="F20">
            <v>0</v>
          </cell>
        </row>
        <row r="21">
          <cell r="B21" t="str">
            <v>277400</v>
          </cell>
          <cell r="C21" t="str">
            <v>Inj//Damages Division Operatio</v>
          </cell>
          <cell r="E21">
            <v>0</v>
          </cell>
          <cell r="F21">
            <v>0</v>
          </cell>
        </row>
        <row r="22">
          <cell r="B22" t="str">
            <v>277500</v>
          </cell>
          <cell r="C22" t="str">
            <v>Inj/Damages Mdse Operations</v>
          </cell>
          <cell r="E22">
            <v>0</v>
          </cell>
          <cell r="F22">
            <v>0</v>
          </cell>
        </row>
        <row r="23">
          <cell r="C23" t="str">
            <v>Injuries and Damage Reserves</v>
          </cell>
          <cell r="E23">
            <v>-3364321.6</v>
          </cell>
          <cell r="F23">
            <v>-3676162.29</v>
          </cell>
        </row>
        <row r="24">
          <cell r="B24" t="str">
            <v>162720</v>
          </cell>
          <cell r="C24" t="str">
            <v>Unrecovered Worker's Compensat</v>
          </cell>
          <cell r="E24">
            <v>1522115.6</v>
          </cell>
          <cell r="F24">
            <v>1833956.29</v>
          </cell>
        </row>
        <row r="25">
          <cell r="B25" t="str">
            <v/>
          </cell>
          <cell r="C25" t="str">
            <v>Unrecovered Worker's Compensat</v>
          </cell>
          <cell r="E25">
            <v>1522115.6</v>
          </cell>
          <cell r="F25">
            <v>1833956.29</v>
          </cell>
        </row>
        <row r="26">
          <cell r="B26" t="str">
            <v/>
          </cell>
        </row>
        <row r="27">
          <cell r="B27" t="str">
            <v>Total Injuries &amp; Damages</v>
          </cell>
          <cell r="E27">
            <v>-1842206</v>
          </cell>
          <cell r="F27">
            <v>-1842206</v>
          </cell>
        </row>
        <row r="30">
          <cell r="B30" t="str">
            <v>139100</v>
          </cell>
          <cell r="C30" t="str">
            <v>Provision for Uncollectibles</v>
          </cell>
          <cell r="E30">
            <v>-412518.5</v>
          </cell>
          <cell r="F30">
            <v>-216685.53</v>
          </cell>
        </row>
        <row r="31">
          <cell r="B31" t="str">
            <v>139150</v>
          </cell>
          <cell r="C31" t="str">
            <v>Prov Uncoll Accts-Mktr/Pooler</v>
          </cell>
          <cell r="E31">
            <v>-2290706.91</v>
          </cell>
          <cell r="F31">
            <v>-1990706.91</v>
          </cell>
        </row>
        <row r="32">
          <cell r="B32" t="str">
            <v>139160</v>
          </cell>
          <cell r="C32" t="str">
            <v>Net Chargeoffs - Poolers</v>
          </cell>
          <cell r="E32">
            <v>0</v>
          </cell>
          <cell r="F32">
            <v>-522.02</v>
          </cell>
        </row>
        <row r="33">
          <cell r="B33" t="str">
            <v>139200</v>
          </cell>
          <cell r="C33" t="str">
            <v>Reserve for Uncollectible Acct</v>
          </cell>
          <cell r="E33">
            <v>-32515.42</v>
          </cell>
          <cell r="F33">
            <v>-28446.66</v>
          </cell>
        </row>
        <row r="34">
          <cell r="B34" t="str">
            <v>139300</v>
          </cell>
          <cell r="C34" t="str">
            <v>Reserve - Uncoll Acct-IRP Loan</v>
          </cell>
          <cell r="E34">
            <v>0</v>
          </cell>
          <cell r="F34">
            <v>0</v>
          </cell>
        </row>
        <row r="35">
          <cell r="B35" t="str">
            <v>139610</v>
          </cell>
          <cell r="C35" t="str">
            <v>Provn for Uncoll - Damage Main</v>
          </cell>
          <cell r="E35">
            <v>-1046968.52</v>
          </cell>
          <cell r="F35">
            <v>-841851.38</v>
          </cell>
        </row>
        <row r="36">
          <cell r="B36" t="str">
            <v>Total Bad Debt Reserve</v>
          </cell>
          <cell r="C36" t="str">
            <v/>
          </cell>
          <cell r="E36">
            <v>-3782709.35</v>
          </cell>
          <cell r="F36">
            <v>-3078212.5</v>
          </cell>
        </row>
        <row r="38">
          <cell r="B38" t="str">
            <v>225250</v>
          </cell>
          <cell r="C38" t="str">
            <v>Accrued Bonus</v>
          </cell>
          <cell r="E38">
            <v>0</v>
          </cell>
          <cell r="F38">
            <v>0</v>
          </cell>
        </row>
        <row r="39">
          <cell r="B39" t="str">
            <v>225524</v>
          </cell>
          <cell r="C39" t="str">
            <v>Deferred Director Compensation</v>
          </cell>
          <cell r="E39">
            <v>0</v>
          </cell>
          <cell r="F39">
            <v>0</v>
          </cell>
        </row>
        <row r="40">
          <cell r="B40" t="str">
            <v>258820</v>
          </cell>
          <cell r="C40" t="str">
            <v>Lawrenceville Prepay</v>
          </cell>
          <cell r="E40">
            <v>-1645833.06</v>
          </cell>
          <cell r="F40">
            <v>-1677083.07</v>
          </cell>
        </row>
        <row r="41">
          <cell r="B41" t="str">
            <v>258880</v>
          </cell>
          <cell r="C41" t="str">
            <v>One Peachtree Center</v>
          </cell>
          <cell r="E41">
            <v>0</v>
          </cell>
          <cell r="F41">
            <v>0</v>
          </cell>
        </row>
        <row r="42">
          <cell r="B42" t="str">
            <v/>
          </cell>
          <cell r="C42" t="str">
            <v>Total Various</v>
          </cell>
          <cell r="E42">
            <v>-1645833.06</v>
          </cell>
          <cell r="F42">
            <v>-1677083.07</v>
          </cell>
        </row>
        <row r="44">
          <cell r="B44" t="str">
            <v>162300</v>
          </cell>
          <cell r="C44" t="str">
            <v>Unrec Envir Resp Costs</v>
          </cell>
          <cell r="E44">
            <v>137953196</v>
          </cell>
          <cell r="F44">
            <v>171032522</v>
          </cell>
        </row>
        <row r="45">
          <cell r="B45" t="str">
            <v>162301</v>
          </cell>
          <cell r="C45" t="str">
            <v>UERC Legal</v>
          </cell>
          <cell r="E45">
            <v>0</v>
          </cell>
          <cell r="F45">
            <v>0</v>
          </cell>
        </row>
        <row r="46">
          <cell r="B46" t="str">
            <v>162302</v>
          </cell>
          <cell r="C46" t="str">
            <v>UERC Legal/Insurance</v>
          </cell>
          <cell r="E46">
            <v>0</v>
          </cell>
          <cell r="F46">
            <v>0</v>
          </cell>
        </row>
        <row r="47">
          <cell r="B47" t="str">
            <v>162303</v>
          </cell>
          <cell r="C47" t="str">
            <v>Technical Support-General</v>
          </cell>
          <cell r="E47">
            <v>0</v>
          </cell>
          <cell r="F47">
            <v>0</v>
          </cell>
        </row>
        <row r="48">
          <cell r="B48" t="str">
            <v>162304</v>
          </cell>
          <cell r="C48" t="str">
            <v>Technical Support-Athens</v>
          </cell>
          <cell r="E48">
            <v>0</v>
          </cell>
          <cell r="F48">
            <v>0</v>
          </cell>
        </row>
        <row r="49">
          <cell r="B49" t="str">
            <v>162305</v>
          </cell>
          <cell r="C49" t="str">
            <v>Technical Support-Atlanta 1</v>
          </cell>
          <cell r="E49">
            <v>0</v>
          </cell>
          <cell r="F49">
            <v>0</v>
          </cell>
        </row>
        <row r="50">
          <cell r="B50" t="str">
            <v>162306</v>
          </cell>
          <cell r="C50" t="str">
            <v>Technical Support-Atlanta 2</v>
          </cell>
          <cell r="E50">
            <v>0</v>
          </cell>
          <cell r="F50">
            <v>0</v>
          </cell>
        </row>
        <row r="51">
          <cell r="B51" t="str">
            <v>162307</v>
          </cell>
          <cell r="C51" t="str">
            <v>Technical Support-Augusta</v>
          </cell>
          <cell r="E51">
            <v>0</v>
          </cell>
          <cell r="F51">
            <v>0</v>
          </cell>
        </row>
        <row r="52">
          <cell r="B52" t="str">
            <v>162308</v>
          </cell>
          <cell r="C52" t="str">
            <v>Technical Support-Brunswick</v>
          </cell>
          <cell r="E52">
            <v>0</v>
          </cell>
          <cell r="F52">
            <v>0</v>
          </cell>
        </row>
        <row r="53">
          <cell r="B53" t="str">
            <v>162309</v>
          </cell>
          <cell r="C53" t="str">
            <v>Technical Support-Griffin</v>
          </cell>
          <cell r="E53">
            <v>0</v>
          </cell>
          <cell r="F53">
            <v>0</v>
          </cell>
        </row>
        <row r="54">
          <cell r="B54" t="str">
            <v>162310</v>
          </cell>
          <cell r="C54" t="str">
            <v>Technical Support-Macon 1</v>
          </cell>
          <cell r="E54">
            <v>0</v>
          </cell>
          <cell r="F54">
            <v>0</v>
          </cell>
        </row>
        <row r="55">
          <cell r="B55" t="str">
            <v>162311</v>
          </cell>
          <cell r="C55" t="str">
            <v>Technical Support-Macon 2</v>
          </cell>
          <cell r="E55">
            <v>0</v>
          </cell>
          <cell r="F55">
            <v>0</v>
          </cell>
        </row>
        <row r="56">
          <cell r="B56" t="str">
            <v>162312</v>
          </cell>
          <cell r="C56" t="str">
            <v>Technical Support-Rome</v>
          </cell>
          <cell r="E56">
            <v>0</v>
          </cell>
          <cell r="F56">
            <v>0</v>
          </cell>
        </row>
        <row r="57">
          <cell r="B57" t="str">
            <v>162313</v>
          </cell>
          <cell r="C57" t="str">
            <v>Technical Support-Savannah</v>
          </cell>
          <cell r="E57">
            <v>0</v>
          </cell>
          <cell r="F57">
            <v>0</v>
          </cell>
        </row>
        <row r="58">
          <cell r="B58" t="str">
            <v>162314</v>
          </cell>
          <cell r="C58" t="str">
            <v>Technical Support-Valdosta</v>
          </cell>
          <cell r="E58">
            <v>0</v>
          </cell>
          <cell r="F58">
            <v>0</v>
          </cell>
        </row>
        <row r="59">
          <cell r="B59" t="str">
            <v>162315</v>
          </cell>
          <cell r="C59" t="str">
            <v>Technical Support-Waycross</v>
          </cell>
          <cell r="E59">
            <v>0</v>
          </cell>
          <cell r="F59">
            <v>0</v>
          </cell>
        </row>
        <row r="60">
          <cell r="B60" t="str">
            <v>162316</v>
          </cell>
          <cell r="C60" t="str">
            <v>Technical Support-Sanford</v>
          </cell>
          <cell r="E60">
            <v>0</v>
          </cell>
          <cell r="F60">
            <v>0</v>
          </cell>
        </row>
        <row r="61">
          <cell r="B61" t="str">
            <v>162318</v>
          </cell>
          <cell r="C61" t="str">
            <v>UERC Legal/Florida</v>
          </cell>
          <cell r="E61">
            <v>0</v>
          </cell>
          <cell r="F61">
            <v>0</v>
          </cell>
        </row>
        <row r="62">
          <cell r="B62" t="str">
            <v>162319</v>
          </cell>
          <cell r="C62" t="str">
            <v>PRP Arkla</v>
          </cell>
          <cell r="E62">
            <v>0</v>
          </cell>
          <cell r="F62">
            <v>0</v>
          </cell>
        </row>
        <row r="63">
          <cell r="B63" t="str">
            <v>162320</v>
          </cell>
          <cell r="C63" t="str">
            <v>Uerc Prp Ugi</v>
          </cell>
          <cell r="E63">
            <v>0</v>
          </cell>
          <cell r="F63">
            <v>0</v>
          </cell>
        </row>
        <row r="64">
          <cell r="B64" t="str">
            <v>162321</v>
          </cell>
          <cell r="C64" t="str">
            <v>Uerc Prp Nap</v>
          </cell>
          <cell r="E64">
            <v>0</v>
          </cell>
          <cell r="F64">
            <v>0</v>
          </cell>
        </row>
        <row r="65">
          <cell r="B65" t="str">
            <v>162324</v>
          </cell>
          <cell r="C65" t="str">
            <v>UERC PRP GA Power</v>
          </cell>
          <cell r="E65">
            <v>0</v>
          </cell>
          <cell r="F65">
            <v>0</v>
          </cell>
        </row>
        <row r="66">
          <cell r="B66" t="str">
            <v>162325</v>
          </cell>
          <cell r="C66" t="str">
            <v>Legal-Rome 1 LTD</v>
          </cell>
          <cell r="E66">
            <v>0</v>
          </cell>
          <cell r="F66">
            <v>0</v>
          </cell>
        </row>
        <row r="67">
          <cell r="B67" t="str">
            <v>162326</v>
          </cell>
          <cell r="C67" t="str">
            <v>Legal/Sanford Florida</v>
          </cell>
          <cell r="E67">
            <v>0</v>
          </cell>
          <cell r="F67">
            <v>0</v>
          </cell>
        </row>
        <row r="68">
          <cell r="B68" t="str">
            <v>162327</v>
          </cell>
          <cell r="C68" t="str">
            <v>UERC Legal/Augusta</v>
          </cell>
          <cell r="E68">
            <v>0</v>
          </cell>
          <cell r="F68">
            <v>0</v>
          </cell>
        </row>
        <row r="69">
          <cell r="B69" t="str">
            <v>162328</v>
          </cell>
          <cell r="C69" t="str">
            <v>UERC-Audit Expenses</v>
          </cell>
          <cell r="E69">
            <v>0</v>
          </cell>
          <cell r="F69">
            <v>0</v>
          </cell>
        </row>
        <row r="70">
          <cell r="B70" t="str">
            <v>162329</v>
          </cell>
          <cell r="C70" t="str">
            <v>UERC PRP General</v>
          </cell>
          <cell r="E70">
            <v>0</v>
          </cell>
          <cell r="F70">
            <v>0</v>
          </cell>
        </row>
        <row r="71">
          <cell r="B71" t="str">
            <v>162330</v>
          </cell>
          <cell r="C71" t="str">
            <v>UERC Unamortized St. Augustin</v>
          </cell>
          <cell r="E71">
            <v>0</v>
          </cell>
          <cell r="F71">
            <v>0</v>
          </cell>
        </row>
        <row r="72">
          <cell r="B72" t="str">
            <v>162381</v>
          </cell>
          <cell r="C72" t="str">
            <v>Uerc Unamort 9/92-6/93</v>
          </cell>
          <cell r="E72">
            <v>0</v>
          </cell>
          <cell r="F72">
            <v>0</v>
          </cell>
        </row>
        <row r="73">
          <cell r="B73" t="str">
            <v>162382</v>
          </cell>
          <cell r="C73" t="str">
            <v>UERC Unamort 7/93-6/94</v>
          </cell>
          <cell r="E73">
            <v>-7.0000000000000007E-2</v>
          </cell>
          <cell r="F73">
            <v>-7.0000000000000007E-2</v>
          </cell>
        </row>
        <row r="74">
          <cell r="B74" t="str">
            <v>162383</v>
          </cell>
          <cell r="C74" t="str">
            <v>UERC Unamort 7/94-6/95</v>
          </cell>
          <cell r="E74">
            <v>0.01</v>
          </cell>
          <cell r="F74">
            <v>0.01</v>
          </cell>
        </row>
        <row r="75">
          <cell r="B75" t="str">
            <v>162384</v>
          </cell>
          <cell r="C75" t="str">
            <v>UERC Unamort 7/95-6/96</v>
          </cell>
          <cell r="E75">
            <v>-0.1</v>
          </cell>
          <cell r="F75">
            <v>-0.1</v>
          </cell>
        </row>
        <row r="76">
          <cell r="B76" t="str">
            <v>162385</v>
          </cell>
          <cell r="C76" t="str">
            <v>UERC Unamort 7/96-6/97</v>
          </cell>
          <cell r="E76">
            <v>16251.14</v>
          </cell>
          <cell r="F76">
            <v>24376.7</v>
          </cell>
        </row>
        <row r="77">
          <cell r="B77" t="str">
            <v>162386</v>
          </cell>
          <cell r="C77" t="str">
            <v>UERC Unamort 7/97-6/98</v>
          </cell>
          <cell r="E77">
            <v>3785275.2</v>
          </cell>
          <cell r="F77">
            <v>3838286.97</v>
          </cell>
        </row>
        <row r="78">
          <cell r="B78" t="str">
            <v>162387</v>
          </cell>
          <cell r="C78" t="str">
            <v>UERC Unamort 7/98-6/99</v>
          </cell>
          <cell r="E78">
            <v>9243356.5700000003</v>
          </cell>
          <cell r="F78">
            <v>9341129.2699999996</v>
          </cell>
        </row>
        <row r="79">
          <cell r="B79" t="str">
            <v>162388</v>
          </cell>
          <cell r="C79" t="str">
            <v>MGP Outsource Expense</v>
          </cell>
          <cell r="E79">
            <v>42261627.310000002</v>
          </cell>
          <cell r="F79">
            <v>35675974.609999999</v>
          </cell>
        </row>
        <row r="80">
          <cell r="B80" t="str">
            <v>162389</v>
          </cell>
          <cell r="C80" t="str">
            <v>UERC Unamort. 7/1999 - 6/2000</v>
          </cell>
          <cell r="E80">
            <v>10200294.279999999</v>
          </cell>
          <cell r="F80">
            <v>10296426.73</v>
          </cell>
        </row>
        <row r="81">
          <cell r="B81" t="str">
            <v>162390</v>
          </cell>
          <cell r="C81" t="str">
            <v>Recovery from Ratepayers</v>
          </cell>
          <cell r="E81">
            <v>8061594.6100000003</v>
          </cell>
          <cell r="F81">
            <v>12092391.939999999</v>
          </cell>
        </row>
        <row r="82">
          <cell r="B82" t="str">
            <v>162391</v>
          </cell>
          <cell r="C82" t="str">
            <v>UERC Unamort 7/2000 - 6/2001</v>
          </cell>
          <cell r="E82">
            <v>-647877.37</v>
          </cell>
          <cell r="F82">
            <v>-431417.56</v>
          </cell>
        </row>
        <row r="83">
          <cell r="B83" t="str">
            <v>162610</v>
          </cell>
          <cell r="C83" t="str">
            <v>Program Management Cleanup Exp</v>
          </cell>
          <cell r="E83">
            <v>653790.75</v>
          </cell>
          <cell r="F83">
            <v>367892.62</v>
          </cell>
        </row>
        <row r="84">
          <cell r="B84" t="str">
            <v>162611</v>
          </cell>
          <cell r="C84" t="str">
            <v>Contractor Expense</v>
          </cell>
          <cell r="E84">
            <v>339529.38</v>
          </cell>
          <cell r="F84">
            <v>339131.61</v>
          </cell>
        </row>
        <row r="85">
          <cell r="B85" t="str">
            <v>162612</v>
          </cell>
          <cell r="C85" t="str">
            <v>Consultant Expense</v>
          </cell>
          <cell r="E85">
            <v>-243606.44</v>
          </cell>
          <cell r="F85">
            <v>-249638.36</v>
          </cell>
        </row>
        <row r="86">
          <cell r="B86" t="str">
            <v>162613</v>
          </cell>
          <cell r="C86" t="str">
            <v>Legal Environmental/Regulatory</v>
          </cell>
          <cell r="E86">
            <v>21935.01</v>
          </cell>
          <cell r="F86">
            <v>13098.91</v>
          </cell>
        </row>
        <row r="87">
          <cell r="B87" t="str">
            <v>162614</v>
          </cell>
          <cell r="C87" t="str">
            <v>Legal Litigation Expense</v>
          </cell>
          <cell r="E87">
            <v>382695.67999999999</v>
          </cell>
          <cell r="F87">
            <v>291192.71000000002</v>
          </cell>
        </row>
        <row r="88">
          <cell r="B88" t="str">
            <v>162615</v>
          </cell>
          <cell r="C88" t="str">
            <v>Legal Expense</v>
          </cell>
          <cell r="E88">
            <v>528657.77</v>
          </cell>
          <cell r="F88">
            <v>464399.7</v>
          </cell>
        </row>
        <row r="89">
          <cell r="B89" t="str">
            <v>162616</v>
          </cell>
          <cell r="C89" t="str">
            <v>PropertyAcquisition/Settlement</v>
          </cell>
          <cell r="E89">
            <v>146660.66</v>
          </cell>
          <cell r="F89">
            <v>147565.51</v>
          </cell>
        </row>
        <row r="90">
          <cell r="B90" t="str">
            <v>Total ERC Costs</v>
          </cell>
          <cell r="C90" t="str">
            <v/>
          </cell>
          <cell r="E90">
            <v>212703380.38999999</v>
          </cell>
          <cell r="F90">
            <v>243243333.19999996</v>
          </cell>
        </row>
        <row r="92">
          <cell r="B92" t="str">
            <v>242200</v>
          </cell>
          <cell r="C92" t="str">
            <v>Interest Accrued-ERC Recovery</v>
          </cell>
          <cell r="E92">
            <v>-99861.4</v>
          </cell>
          <cell r="F92">
            <v>-112182.73</v>
          </cell>
        </row>
        <row r="93">
          <cell r="B93" t="str">
            <v>248300</v>
          </cell>
          <cell r="C93" t="str">
            <v>Environmental Response Costs</v>
          </cell>
          <cell r="E93">
            <v>-105189196</v>
          </cell>
          <cell r="F93">
            <v>-171032522</v>
          </cell>
        </row>
        <row r="94">
          <cell r="B94" t="str">
            <v>258850</v>
          </cell>
          <cell r="C94" t="str">
            <v>Recovers-Rate Payer</v>
          </cell>
          <cell r="E94">
            <v>0</v>
          </cell>
          <cell r="F94">
            <v>0</v>
          </cell>
        </row>
        <row r="95">
          <cell r="B95" t="str">
            <v>258855</v>
          </cell>
          <cell r="C95" t="str">
            <v>Deferred ERC Recovery</v>
          </cell>
          <cell r="E95">
            <v>0</v>
          </cell>
          <cell r="F95">
            <v>0</v>
          </cell>
        </row>
        <row r="96">
          <cell r="B96" t="str">
            <v>Total Addl ERC Costs</v>
          </cell>
          <cell r="C96" t="str">
            <v/>
          </cell>
          <cell r="E96">
            <v>-105289057.40000001</v>
          </cell>
          <cell r="F96">
            <v>-171144704.72999999</v>
          </cell>
        </row>
        <row r="98">
          <cell r="B98" t="str">
            <v>137240</v>
          </cell>
          <cell r="C98" t="str">
            <v>Federal&amp;State Interest Receiv</v>
          </cell>
          <cell r="E98">
            <v>0</v>
          </cell>
          <cell r="F98">
            <v>0</v>
          </cell>
        </row>
        <row r="99">
          <cell r="B99" t="str">
            <v>162037</v>
          </cell>
          <cell r="C99" t="str">
            <v>Deferred Severance Expense</v>
          </cell>
          <cell r="E99">
            <v>1775060.18</v>
          </cell>
          <cell r="F99">
            <v>1952566.2</v>
          </cell>
        </row>
        <row r="100">
          <cell r="B100" t="str">
            <v>162800</v>
          </cell>
          <cell r="C100" t="str">
            <v>Unrecovered Postretirement Ben</v>
          </cell>
          <cell r="E100">
            <v>6945810</v>
          </cell>
          <cell r="F100">
            <v>7098009</v>
          </cell>
        </row>
        <row r="101">
          <cell r="B101" t="str">
            <v>162810</v>
          </cell>
          <cell r="C101" t="str">
            <v>Y2K Expenses</v>
          </cell>
          <cell r="E101">
            <v>1638365.84</v>
          </cell>
          <cell r="F101">
            <v>1965964.22</v>
          </cell>
        </row>
        <row r="102">
          <cell r="B102" t="str">
            <v>225210</v>
          </cell>
          <cell r="C102" t="str">
            <v>Accrued Severance Pay</v>
          </cell>
          <cell r="E102">
            <v>0</v>
          </cell>
          <cell r="F102">
            <v>53881.68</v>
          </cell>
        </row>
        <row r="103">
          <cell r="B103" t="str">
            <v>225211</v>
          </cell>
          <cell r="C103" t="str">
            <v>Variable Compensation Payable</v>
          </cell>
          <cell r="E103">
            <v>0</v>
          </cell>
          <cell r="F103">
            <v>0</v>
          </cell>
        </row>
        <row r="104">
          <cell r="B104" t="str">
            <v>247020</v>
          </cell>
          <cell r="C104" t="str">
            <v>Pension Liability/Non-Qualifie</v>
          </cell>
          <cell r="E104">
            <v>-1905272.71</v>
          </cell>
          <cell r="F104">
            <v>-1915302.07</v>
          </cell>
        </row>
        <row r="105">
          <cell r="B105" t="str">
            <v>248800</v>
          </cell>
          <cell r="C105" t="str">
            <v>Other Postretirement Benefits</v>
          </cell>
          <cell r="E105">
            <v>-34089494.039999999</v>
          </cell>
          <cell r="F105">
            <v>-34033377.640000001</v>
          </cell>
        </row>
        <row r="106">
          <cell r="B106" t="str">
            <v>258830</v>
          </cell>
          <cell r="C106" t="str">
            <v>Deferred Pension Gain</v>
          </cell>
          <cell r="E106">
            <v>-509000</v>
          </cell>
          <cell r="F106">
            <v>0</v>
          </cell>
        </row>
        <row r="107">
          <cell r="B107" t="str">
            <v>278500</v>
          </cell>
          <cell r="C107" t="str">
            <v>Reserve for Health Insurance</v>
          </cell>
          <cell r="E107">
            <v>-800600</v>
          </cell>
          <cell r="F107">
            <v>-800600</v>
          </cell>
        </row>
        <row r="108">
          <cell r="B108" t="str">
            <v>424000</v>
          </cell>
          <cell r="C108" t="str">
            <v>Other Amortization Expense</v>
          </cell>
          <cell r="E108">
            <v>43777.41</v>
          </cell>
          <cell r="F108">
            <v>219577.85</v>
          </cell>
        </row>
        <row r="109">
          <cell r="B109" t="str">
            <v/>
          </cell>
          <cell r="C109" t="str">
            <v>Total Various</v>
          </cell>
          <cell r="E109">
            <v>-26901353.32</v>
          </cell>
          <cell r="F109">
            <v>-25459280.759999998</v>
          </cell>
        </row>
        <row r="111">
          <cell r="B111" t="str">
            <v>160210</v>
          </cell>
          <cell r="C111" t="str">
            <v>Loss/Rep 15 1/2% Bond</v>
          </cell>
          <cell r="E111">
            <v>0</v>
          </cell>
          <cell r="F111">
            <v>0</v>
          </cell>
        </row>
        <row r="112">
          <cell r="B112" t="str">
            <v>160310</v>
          </cell>
          <cell r="C112" t="str">
            <v>Loss/Rep 12 5/8% Bond</v>
          </cell>
          <cell r="E112">
            <v>0</v>
          </cell>
          <cell r="F112">
            <v>0</v>
          </cell>
        </row>
        <row r="113">
          <cell r="B113" t="str">
            <v>160410</v>
          </cell>
          <cell r="C113" t="str">
            <v>Loss/Rep 8 1/8% Bond-7-01-98</v>
          </cell>
          <cell r="E113">
            <v>0</v>
          </cell>
          <cell r="F113">
            <v>0</v>
          </cell>
        </row>
        <row r="114">
          <cell r="B114" t="str">
            <v>160510</v>
          </cell>
          <cell r="C114" t="str">
            <v>Loss/Rep 11 7/8% Bond</v>
          </cell>
          <cell r="E114">
            <v>0</v>
          </cell>
          <cell r="F114">
            <v>0</v>
          </cell>
        </row>
        <row r="115">
          <cell r="B115" t="str">
            <v>160710</v>
          </cell>
          <cell r="C115" t="str">
            <v>Loss/Rep 8 3/8% Bond-7-01-98</v>
          </cell>
          <cell r="E115">
            <v>0</v>
          </cell>
          <cell r="F115">
            <v>0</v>
          </cell>
        </row>
        <row r="116">
          <cell r="B116" t="str">
            <v>160810</v>
          </cell>
          <cell r="C116" t="str">
            <v>Loss/Rep 12 3/4% Bond</v>
          </cell>
          <cell r="E116">
            <v>0</v>
          </cell>
          <cell r="F116">
            <v>0</v>
          </cell>
        </row>
        <row r="117">
          <cell r="B117" t="str">
            <v>160900</v>
          </cell>
          <cell r="C117" t="str">
            <v>Loss/Rep Sav Rev Bond 6%-4-01</v>
          </cell>
          <cell r="E117">
            <v>0</v>
          </cell>
          <cell r="F117">
            <v>0</v>
          </cell>
        </row>
        <row r="118">
          <cell r="B118" t="str">
            <v>160951</v>
          </cell>
          <cell r="C118" t="str">
            <v>Loss/Rep of 8 1/4% Bond-121596</v>
          </cell>
          <cell r="E118">
            <v>0</v>
          </cell>
          <cell r="F118">
            <v>0</v>
          </cell>
        </row>
        <row r="119">
          <cell r="B119" t="str">
            <v>Total Unamortized LTD</v>
          </cell>
          <cell r="C119" t="str">
            <v/>
          </cell>
          <cell r="E119">
            <v>0</v>
          </cell>
          <cell r="F119">
            <v>0</v>
          </cell>
        </row>
        <row r="121">
          <cell r="B121" t="str">
            <v>259200</v>
          </cell>
          <cell r="C121" t="str">
            <v>Unamort Inv Credit 3% Other</v>
          </cell>
          <cell r="E121">
            <v>-7622.99</v>
          </cell>
          <cell r="F121">
            <v>-10193.36</v>
          </cell>
        </row>
        <row r="122">
          <cell r="B122" t="str">
            <v>259210</v>
          </cell>
          <cell r="C122" t="str">
            <v>Unamort Inv Cred</v>
          </cell>
          <cell r="E122">
            <v>-0.13</v>
          </cell>
          <cell r="F122">
            <v>-0.13</v>
          </cell>
        </row>
        <row r="123">
          <cell r="B123" t="str">
            <v>259250</v>
          </cell>
          <cell r="C123" t="str">
            <v>Unamort Inv Credit Other</v>
          </cell>
          <cell r="E123">
            <v>-21186455.170000002</v>
          </cell>
          <cell r="F123">
            <v>-21509293.870000001</v>
          </cell>
        </row>
        <row r="124">
          <cell r="B124" t="str">
            <v>Total Unamortized ITC</v>
          </cell>
          <cell r="C124" t="str">
            <v/>
          </cell>
          <cell r="E124">
            <v>-21194078.290000003</v>
          </cell>
          <cell r="F124">
            <v>-21519487.359999999</v>
          </cell>
        </row>
        <row r="126">
          <cell r="B126" t="str">
            <v>258893</v>
          </cell>
          <cell r="C126" t="str">
            <v>Estimated Cost Lease Buy-Out</v>
          </cell>
          <cell r="E126">
            <v>0</v>
          </cell>
          <cell r="F126">
            <v>0</v>
          </cell>
        </row>
        <row r="127">
          <cell r="B127" t="str">
            <v>258897</v>
          </cell>
          <cell r="C127" t="str">
            <v>Cost of Lease Equipment</v>
          </cell>
          <cell r="E127">
            <v>0</v>
          </cell>
          <cell r="F127">
            <v>0</v>
          </cell>
        </row>
        <row r="128">
          <cell r="B128" t="str">
            <v>Total Lease Restructure</v>
          </cell>
          <cell r="C128" t="str">
            <v/>
          </cell>
          <cell r="E128">
            <v>0</v>
          </cell>
          <cell r="F128">
            <v>0</v>
          </cell>
        </row>
        <row r="130">
          <cell r="B130" t="str">
            <v>101000</v>
          </cell>
          <cell r="C130" t="str">
            <v>Contribution for Constr-Res</v>
          </cell>
          <cell r="E130">
            <v>-9611787.8900000006</v>
          </cell>
          <cell r="F130">
            <v>-9334809.9900000002</v>
          </cell>
        </row>
        <row r="131">
          <cell r="B131" t="str">
            <v>101100</v>
          </cell>
          <cell r="C131" t="str">
            <v>Contribution for Constr-Nonres</v>
          </cell>
          <cell r="E131">
            <v>-6967202.5099999998</v>
          </cell>
          <cell r="F131">
            <v>-6647037.3200000003</v>
          </cell>
        </row>
        <row r="132">
          <cell r="B132" t="str">
            <v>101120</v>
          </cell>
          <cell r="C132" t="str">
            <v>Contribution for DOT</v>
          </cell>
          <cell r="E132">
            <v>-1130924.52</v>
          </cell>
          <cell r="F132">
            <v>-1130924.52</v>
          </cell>
        </row>
        <row r="133">
          <cell r="B133" t="str">
            <v>101130</v>
          </cell>
          <cell r="C133" t="str">
            <v>Contrib for Reloc of Facil</v>
          </cell>
          <cell r="E133">
            <v>-571878.81999999995</v>
          </cell>
          <cell r="F133">
            <v>-479195.82</v>
          </cell>
        </row>
        <row r="134">
          <cell r="B134" t="str">
            <v>101200</v>
          </cell>
          <cell r="C134" t="str">
            <v>Contribution for Constr 6</v>
          </cell>
          <cell r="E134">
            <v>-9594978.2699999996</v>
          </cell>
          <cell r="F134">
            <v>-9594526.3100000005</v>
          </cell>
        </row>
        <row r="135">
          <cell r="B135" t="str">
            <v>101300</v>
          </cell>
          <cell r="C135" t="str">
            <v>Contribution for Constr 7</v>
          </cell>
          <cell r="E135">
            <v>-1062460.83</v>
          </cell>
          <cell r="F135">
            <v>-1062460.83</v>
          </cell>
        </row>
        <row r="136">
          <cell r="B136" t="str">
            <v>101400</v>
          </cell>
          <cell r="C136" t="str">
            <v>Contribution for Constr 8</v>
          </cell>
          <cell r="E136">
            <v>-1816921.33</v>
          </cell>
          <cell r="F136">
            <v>-1816921.33</v>
          </cell>
        </row>
        <row r="137">
          <cell r="B137" t="str">
            <v>101500</v>
          </cell>
          <cell r="C137" t="str">
            <v>Contribution for Constr 9</v>
          </cell>
          <cell r="E137">
            <v>-4774840.22</v>
          </cell>
          <cell r="F137">
            <v>-4774840.22</v>
          </cell>
        </row>
        <row r="138">
          <cell r="B138" t="str">
            <v>101600</v>
          </cell>
          <cell r="C138" t="str">
            <v>Contribution for Constr 10</v>
          </cell>
          <cell r="E138">
            <v>-1007749.5</v>
          </cell>
          <cell r="F138">
            <v>-1007749.5</v>
          </cell>
        </row>
        <row r="139">
          <cell r="B139" t="str">
            <v>101900</v>
          </cell>
          <cell r="C139" t="str">
            <v>Contribution For Const</v>
          </cell>
          <cell r="E139">
            <v>-10944145.66</v>
          </cell>
          <cell r="F139">
            <v>-10944145.66</v>
          </cell>
        </row>
        <row r="140">
          <cell r="B140" t="str">
            <v>Total CIAC</v>
          </cell>
          <cell r="C140" t="str">
            <v/>
          </cell>
          <cell r="E140">
            <v>-47482889.549999997</v>
          </cell>
          <cell r="F140">
            <v>-46792611.5</v>
          </cell>
        </row>
        <row r="142">
          <cell r="B142" t="str">
            <v>255000</v>
          </cell>
          <cell r="C142" t="str">
            <v>Residential Advances</v>
          </cell>
          <cell r="E142">
            <v>-792200.38</v>
          </cell>
          <cell r="F142">
            <v>-792200.38</v>
          </cell>
        </row>
        <row r="143">
          <cell r="B143" t="str">
            <v>255100</v>
          </cell>
          <cell r="C143" t="str">
            <v>Non Residential Advances</v>
          </cell>
          <cell r="E143">
            <v>-909303.53</v>
          </cell>
          <cell r="F143">
            <v>-909303.53</v>
          </cell>
        </row>
        <row r="144">
          <cell r="B144" t="str">
            <v>255200</v>
          </cell>
          <cell r="C144" t="str">
            <v>Customer Adv Metro Region</v>
          </cell>
          <cell r="E144">
            <v>-201771.68</v>
          </cell>
          <cell r="F144">
            <v>-201771.68</v>
          </cell>
        </row>
        <row r="145">
          <cell r="B145" t="str">
            <v>255300</v>
          </cell>
          <cell r="C145" t="str">
            <v>Customer Adv GA Region 1</v>
          </cell>
          <cell r="E145">
            <v>-161765.09</v>
          </cell>
          <cell r="F145">
            <v>-161765.09</v>
          </cell>
        </row>
        <row r="146">
          <cell r="B146" t="str">
            <v>255400</v>
          </cell>
          <cell r="C146" t="str">
            <v>Customer Adv GA Region 2</v>
          </cell>
          <cell r="E146">
            <v>-20657.38</v>
          </cell>
          <cell r="F146">
            <v>-20657.38</v>
          </cell>
        </row>
        <row r="147">
          <cell r="B147" t="str">
            <v>255500</v>
          </cell>
          <cell r="C147" t="str">
            <v>Customer Adv GA Region 3</v>
          </cell>
          <cell r="E147">
            <v>-319048.51</v>
          </cell>
          <cell r="F147">
            <v>-319048.51</v>
          </cell>
        </row>
        <row r="148">
          <cell r="B148" t="str">
            <v>255600</v>
          </cell>
          <cell r="C148" t="str">
            <v>Customer Adv GA Region 4</v>
          </cell>
          <cell r="E148">
            <v>-68672.75</v>
          </cell>
          <cell r="F148">
            <v>-68672.75</v>
          </cell>
        </row>
        <row r="149">
          <cell r="B149" t="str">
            <v>Total Cust Advances</v>
          </cell>
          <cell r="C149" t="str">
            <v/>
          </cell>
          <cell r="E149">
            <v>-2473419.3199999998</v>
          </cell>
          <cell r="F149">
            <v>-2473419.3199999998</v>
          </cell>
        </row>
        <row r="151">
          <cell r="B151" t="str">
            <v>162055</v>
          </cell>
          <cell r="C151" t="str">
            <v>Deferred PGA</v>
          </cell>
          <cell r="E151">
            <v>0</v>
          </cell>
          <cell r="F151">
            <v>0</v>
          </cell>
        </row>
        <row r="152">
          <cell r="B152" t="str">
            <v>162060</v>
          </cell>
          <cell r="C152" t="str">
            <v>Unbilled PGA</v>
          </cell>
          <cell r="E152">
            <v>0</v>
          </cell>
          <cell r="F152">
            <v>0</v>
          </cell>
        </row>
        <row r="153">
          <cell r="B153" t="str">
            <v>162065</v>
          </cell>
          <cell r="C153" t="str">
            <v>ERC Match</v>
          </cell>
          <cell r="E153">
            <v>272237.44</v>
          </cell>
          <cell r="F153">
            <v>198555.42</v>
          </cell>
        </row>
        <row r="154">
          <cell r="B154" t="str">
            <v>162070</v>
          </cell>
          <cell r="C154" t="str">
            <v>Franchise Expense Match</v>
          </cell>
          <cell r="E154">
            <v>129205.66</v>
          </cell>
          <cell r="F154">
            <v>156808.64000000001</v>
          </cell>
        </row>
        <row r="155">
          <cell r="B155" t="str">
            <v>162090</v>
          </cell>
          <cell r="C155" t="str">
            <v>PCS Dead Band</v>
          </cell>
          <cell r="E155">
            <v>0</v>
          </cell>
          <cell r="F155">
            <v>0</v>
          </cell>
        </row>
        <row r="156">
          <cell r="B156" t="str">
            <v>162204</v>
          </cell>
          <cell r="C156" t="str">
            <v>Deferred Gas Costs-Commod</v>
          </cell>
          <cell r="E156">
            <v>13357.89</v>
          </cell>
          <cell r="F156">
            <v>13357.89</v>
          </cell>
        </row>
        <row r="157">
          <cell r="B157" t="str">
            <v>162400</v>
          </cell>
          <cell r="C157" t="str">
            <v>Unrecovd Pipeline Stip. Costs</v>
          </cell>
          <cell r="E157">
            <v>10625243.210000001</v>
          </cell>
          <cell r="F157">
            <v>8275415.4000000004</v>
          </cell>
        </row>
        <row r="158">
          <cell r="B158" t="str">
            <v>251100</v>
          </cell>
          <cell r="C158" t="str">
            <v>Purchased Gas Refunds Due</v>
          </cell>
          <cell r="E158">
            <v>0</v>
          </cell>
          <cell r="F158">
            <v>0</v>
          </cell>
        </row>
        <row r="159">
          <cell r="B159" t="str">
            <v>252999</v>
          </cell>
          <cell r="C159" t="str">
            <v>Gas Cost Credits</v>
          </cell>
          <cell r="E159">
            <v>0</v>
          </cell>
          <cell r="F159">
            <v>0</v>
          </cell>
        </row>
        <row r="160">
          <cell r="B160" t="str">
            <v>Total Over/Under Rcvry</v>
          </cell>
          <cell r="C160" t="str">
            <v/>
          </cell>
          <cell r="E160">
            <v>11040044.200000001</v>
          </cell>
          <cell r="F160">
            <v>8644137.3499999996</v>
          </cell>
        </row>
        <row r="162">
          <cell r="B162" t="str">
            <v>162075</v>
          </cell>
          <cell r="C162" t="str">
            <v>MARS</v>
          </cell>
          <cell r="E162">
            <v>2198518.37</v>
          </cell>
          <cell r="F162">
            <v>1498429.09</v>
          </cell>
        </row>
        <row r="163">
          <cell r="B163" t="str">
            <v>162077</v>
          </cell>
          <cell r="C163" t="str">
            <v>RETAINED STORAGE - MARS</v>
          </cell>
          <cell r="E163">
            <v>2282303.96</v>
          </cell>
          <cell r="F163">
            <v>3703941.22</v>
          </cell>
        </row>
        <row r="164">
          <cell r="B164" t="str">
            <v>162080</v>
          </cell>
          <cell r="C164" t="str">
            <v>IBSS</v>
          </cell>
          <cell r="E164">
            <v>46403.53</v>
          </cell>
          <cell r="F164">
            <v>-2936.95</v>
          </cell>
        </row>
        <row r="165">
          <cell r="B165" t="str">
            <v>162093</v>
          </cell>
          <cell r="C165" t="str">
            <v>IBSS DEMAND</v>
          </cell>
          <cell r="E165">
            <v>100937.7</v>
          </cell>
          <cell r="F165">
            <v>-24998.38</v>
          </cell>
        </row>
        <row r="166">
          <cell r="B166" t="str">
            <v>162095</v>
          </cell>
          <cell r="C166" t="str">
            <v>IBSS-Injection Charge</v>
          </cell>
          <cell r="E166">
            <v>-111697.06</v>
          </cell>
          <cell r="F166">
            <v>-127675.02</v>
          </cell>
        </row>
        <row r="167">
          <cell r="B167" t="str">
            <v>Total  Storage Tracking</v>
          </cell>
          <cell r="C167" t="str">
            <v/>
          </cell>
          <cell r="E167">
            <v>4516466.5</v>
          </cell>
          <cell r="F167">
            <v>5046759.96</v>
          </cell>
        </row>
        <row r="169">
          <cell r="B169" t="str">
            <v>162037</v>
          </cell>
          <cell r="C169" t="str">
            <v>Deferred Severance Expense</v>
          </cell>
          <cell r="E169">
            <v>1775060.18</v>
          </cell>
          <cell r="F169">
            <v>1952566.2</v>
          </cell>
        </row>
        <row r="170">
          <cell r="B170" t="str">
            <v>162038</v>
          </cell>
          <cell r="C170" t="str">
            <v>Deferred Customer Service</v>
          </cell>
          <cell r="E170">
            <v>3334912.3</v>
          </cell>
          <cell r="F170">
            <v>3668403.53</v>
          </cell>
        </row>
      </sheetData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Download"/>
      <sheetName val="bs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4">
          <cell r="B14" t="str">
            <v>238100</v>
          </cell>
          <cell r="C14" t="str">
            <v>Taxes Accrued-Federal Income</v>
          </cell>
          <cell r="E14">
            <v>222592.43</v>
          </cell>
          <cell r="F14">
            <v>5574.72</v>
          </cell>
        </row>
        <row r="15">
          <cell r="B15" t="str">
            <v>238200</v>
          </cell>
          <cell r="C15" t="str">
            <v>Taxes Accrued-State Income</v>
          </cell>
          <cell r="E15">
            <v>15285.7</v>
          </cell>
          <cell r="F15">
            <v>15965.07</v>
          </cell>
        </row>
        <row r="16">
          <cell r="B16" t="str">
            <v>279200</v>
          </cell>
          <cell r="C16" t="str">
            <v>Other Timing Difference-Fed</v>
          </cell>
          <cell r="E16">
            <v>-47910.79</v>
          </cell>
          <cell r="F16">
            <v>-4712.79</v>
          </cell>
        </row>
        <row r="17">
          <cell r="B17" t="str">
            <v>279250</v>
          </cell>
          <cell r="C17" t="str">
            <v>Other Timing Differences-State</v>
          </cell>
          <cell r="E17">
            <v>-8212.76</v>
          </cell>
          <cell r="F17">
            <v>-807.76</v>
          </cell>
        </row>
        <row r="18">
          <cell r="B18" t="str">
            <v/>
          </cell>
          <cell r="C18" t="str">
            <v>Total Tax Liabilities</v>
          </cell>
          <cell r="E18">
            <v>181754.58</v>
          </cell>
          <cell r="F18">
            <v>16019.24</v>
          </cell>
        </row>
        <row r="20">
          <cell r="B20" t="str">
            <v>427200</v>
          </cell>
          <cell r="C20" t="str">
            <v>Federal Income Tax</v>
          </cell>
          <cell r="E20">
            <v>-43203.71</v>
          </cell>
          <cell r="F20">
            <v>-8585</v>
          </cell>
        </row>
        <row r="21">
          <cell r="B21" t="str">
            <v>427400</v>
          </cell>
          <cell r="C21" t="str">
            <v>State Income Tax</v>
          </cell>
          <cell r="E21">
            <v>-7407.63</v>
          </cell>
          <cell r="F21">
            <v>-1472</v>
          </cell>
        </row>
        <row r="22">
          <cell r="B22" t="str">
            <v>427510</v>
          </cell>
          <cell r="C22" t="str">
            <v>Deferred FIT - Other</v>
          </cell>
          <cell r="E22">
            <v>43198</v>
          </cell>
          <cell r="F22">
            <v>8582</v>
          </cell>
        </row>
        <row r="23">
          <cell r="B23" t="str">
            <v>427530</v>
          </cell>
          <cell r="C23" t="str">
            <v>Deferred SIT - Other</v>
          </cell>
          <cell r="E23">
            <v>7405</v>
          </cell>
          <cell r="F23">
            <v>1471</v>
          </cell>
        </row>
        <row r="24">
          <cell r="B24" t="str">
            <v/>
          </cell>
          <cell r="C24" t="str">
            <v>Total Tax Expense</v>
          </cell>
          <cell r="E24">
            <v>-8.3399999999965075</v>
          </cell>
          <cell r="F24">
            <v>-4</v>
          </cell>
        </row>
      </sheetData>
      <sheetData sheetId="6" refreshError="1"/>
      <sheetData sheetId="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ization(DD&amp;A)"/>
      <sheetName val="Depreciation"/>
      <sheetName val="Download"/>
      <sheetName val="bs"/>
      <sheetName val="is"/>
      <sheetName val="Balance Sheet"/>
      <sheetName val="Income Stat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3">
          <cell r="B13" t="str">
            <v>424000</v>
          </cell>
          <cell r="C13" t="str">
            <v>Other Amortization Expense</v>
          </cell>
          <cell r="E13">
            <v>0</v>
          </cell>
          <cell r="F13">
            <v>397.14</v>
          </cell>
        </row>
        <row r="14">
          <cell r="B14" t="str">
            <v/>
          </cell>
          <cell r="C14" t="str">
            <v>Total DD&amp;A</v>
          </cell>
          <cell r="E14">
            <v>0</v>
          </cell>
          <cell r="F14">
            <v>397.14</v>
          </cell>
        </row>
        <row r="17">
          <cell r="B17" t="str">
            <v>238100</v>
          </cell>
          <cell r="C17" t="str">
            <v>Taxes Accrued-Federal Income</v>
          </cell>
          <cell r="E17">
            <v>-1092.3499999999999</v>
          </cell>
          <cell r="F17">
            <v>-1092.3499999999999</v>
          </cell>
        </row>
        <row r="18">
          <cell r="B18" t="str">
            <v>238200</v>
          </cell>
          <cell r="C18" t="str">
            <v>Taxes Accrued-State Income</v>
          </cell>
          <cell r="E18">
            <v>218155.64</v>
          </cell>
          <cell r="F18">
            <v>218155.64</v>
          </cell>
        </row>
        <row r="19">
          <cell r="B19" t="str">
            <v>279200</v>
          </cell>
          <cell r="C19" t="str">
            <v>Other Timing Difference-Fed</v>
          </cell>
          <cell r="E19">
            <v>73881.990000000005</v>
          </cell>
          <cell r="F19">
            <v>73881.990000000005</v>
          </cell>
        </row>
        <row r="20">
          <cell r="B20" t="str">
            <v>279250</v>
          </cell>
          <cell r="C20" t="str">
            <v>Other Timing Differences-State</v>
          </cell>
          <cell r="E20">
            <v>7332.95</v>
          </cell>
          <cell r="F20">
            <v>7332.95</v>
          </cell>
        </row>
        <row r="21">
          <cell r="B21" t="str">
            <v/>
          </cell>
          <cell r="C21" t="str">
            <v>Total Tax Liabilities</v>
          </cell>
          <cell r="E21">
            <v>298278.23</v>
          </cell>
          <cell r="F21">
            <v>298278.23</v>
          </cell>
        </row>
        <row r="23">
          <cell r="B23" t="str">
            <v>427200</v>
          </cell>
          <cell r="C23" t="str">
            <v>Federal Income Tax</v>
          </cell>
          <cell r="E23">
            <v>0</v>
          </cell>
          <cell r="F23">
            <v>-83881.22</v>
          </cell>
        </row>
        <row r="24">
          <cell r="B24" t="str">
            <v>427400</v>
          </cell>
          <cell r="C24" t="str">
            <v>State Income Tax</v>
          </cell>
          <cell r="E24">
            <v>0</v>
          </cell>
          <cell r="F24">
            <v>-8326.89</v>
          </cell>
        </row>
        <row r="25">
          <cell r="B25" t="str">
            <v>427510</v>
          </cell>
          <cell r="C25" t="str">
            <v>Deferred FIT - Other</v>
          </cell>
          <cell r="E25">
            <v>0</v>
          </cell>
          <cell r="F25">
            <v>-72238</v>
          </cell>
        </row>
        <row r="26">
          <cell r="B26" t="str">
            <v>427530</v>
          </cell>
          <cell r="C26" t="str">
            <v>Deferred SIT - Other</v>
          </cell>
          <cell r="E26">
            <v>0</v>
          </cell>
          <cell r="F26">
            <v>-7170</v>
          </cell>
        </row>
        <row r="27">
          <cell r="B27" t="str">
            <v/>
          </cell>
          <cell r="C27" t="str">
            <v>Total Tax Expense</v>
          </cell>
          <cell r="E27">
            <v>0</v>
          </cell>
          <cell r="F27">
            <v>-171616.11</v>
          </cell>
        </row>
      </sheetData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Amort-Org Costs"/>
      <sheetName val="Balance Sheet"/>
      <sheetName val="Income Statement"/>
      <sheetName val="Download"/>
      <sheetName val="BS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B12" t="str">
            <v/>
          </cell>
          <cell r="C12" t="str">
            <v>Income/Loss Etowah</v>
          </cell>
          <cell r="E12">
            <v>0</v>
          </cell>
          <cell r="F12">
            <v>0</v>
          </cell>
        </row>
        <row r="14">
          <cell r="B14" t="str">
            <v>238100</v>
          </cell>
          <cell r="C14" t="str">
            <v>Taxes Accrued-Federal Income</v>
          </cell>
          <cell r="E14">
            <v>957580.34</v>
          </cell>
          <cell r="F14">
            <v>957580.34</v>
          </cell>
        </row>
        <row r="15">
          <cell r="B15" t="str">
            <v>238200</v>
          </cell>
          <cell r="C15" t="str">
            <v>Taxes Accrued-State Income</v>
          </cell>
          <cell r="E15">
            <v>163526.51999999999</v>
          </cell>
          <cell r="F15">
            <v>163526.51999999999</v>
          </cell>
        </row>
        <row r="16">
          <cell r="B16" t="str">
            <v>279200</v>
          </cell>
          <cell r="C16" t="str">
            <v>Other Timing Difference-Fed</v>
          </cell>
          <cell r="E16">
            <v>-103250.13</v>
          </cell>
          <cell r="F16">
            <v>-103250.13</v>
          </cell>
        </row>
        <row r="17">
          <cell r="B17" t="str">
            <v>279250</v>
          </cell>
          <cell r="C17" t="str">
            <v>Other Timing Differences-State</v>
          </cell>
          <cell r="E17">
            <v>-17698.93</v>
          </cell>
          <cell r="F17">
            <v>-17698.93</v>
          </cell>
        </row>
        <row r="18">
          <cell r="B18" t="str">
            <v/>
          </cell>
          <cell r="C18" t="str">
            <v>Total Tax Liabilities</v>
          </cell>
          <cell r="E18">
            <v>1000157.8</v>
          </cell>
          <cell r="F18">
            <v>1000157.8</v>
          </cell>
        </row>
        <row r="20">
          <cell r="B20" t="str">
            <v>427200</v>
          </cell>
          <cell r="C20" t="str">
            <v>Federal Income Tax</v>
          </cell>
          <cell r="E20">
            <v>0</v>
          </cell>
          <cell r="F20">
            <v>-886043.9</v>
          </cell>
        </row>
        <row r="21">
          <cell r="B21" t="str">
            <v>427400</v>
          </cell>
          <cell r="C21" t="str">
            <v>State Income Tax</v>
          </cell>
          <cell r="E21">
            <v>0</v>
          </cell>
          <cell r="F21">
            <v>-151893.93</v>
          </cell>
        </row>
        <row r="22">
          <cell r="B22" t="str">
            <v>427510</v>
          </cell>
          <cell r="C22" t="str">
            <v>Deferred FIT - Other</v>
          </cell>
          <cell r="E22">
            <v>0</v>
          </cell>
          <cell r="F22">
            <v>2932</v>
          </cell>
        </row>
        <row r="23">
          <cell r="B23" t="str">
            <v>427530</v>
          </cell>
          <cell r="C23" t="str">
            <v>Deferred SIT - Other</v>
          </cell>
          <cell r="E23">
            <v>0</v>
          </cell>
          <cell r="F23">
            <v>502</v>
          </cell>
        </row>
        <row r="24">
          <cell r="B24" t="str">
            <v/>
          </cell>
          <cell r="C24" t="str">
            <v>Total Tax Expense</v>
          </cell>
          <cell r="E24">
            <v>0</v>
          </cell>
          <cell r="F24">
            <v>-1034503.83</v>
          </cell>
        </row>
        <row r="26">
          <cell r="B26" t="str">
            <v>Depreciation &amp; Amortization</v>
          </cell>
          <cell r="C26" t="str">
            <v>Total</v>
          </cell>
          <cell r="E26">
            <v>0</v>
          </cell>
          <cell r="F26">
            <v>0</v>
          </cell>
        </row>
      </sheetData>
      <sheetData sheetId="9"/>
      <sheetData sheetId="10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Depreciation"/>
      <sheetName val="Pension"/>
      <sheetName val="Deferred Comp"/>
      <sheetName val="NSP"/>
      <sheetName val="LTSIP"/>
      <sheetName val="Accrued Vacation"/>
      <sheetName val="PGA Balance"/>
      <sheetName val="Severance"/>
      <sheetName val="OWIP"/>
      <sheetName val="Straddle A-L Net"/>
      <sheetName val="Balance Sheet"/>
      <sheetName val="Income Statement"/>
      <sheetName val="Download"/>
      <sheetName val="bs"/>
      <sheetName val="is"/>
      <sheetName val="Payable CF"/>
      <sheetName val="Perm-Qtly"/>
      <sheetName val="Perm-FYE"/>
      <sheetName val="Timing-Qtly"/>
      <sheetName val="Timing1-FY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3">
          <cell r="B13" t="str">
            <v>113200</v>
          </cell>
          <cell r="C13" t="str">
            <v>Accum Depr Nonutility Property</v>
          </cell>
          <cell r="E13">
            <v>-0.03</v>
          </cell>
          <cell r="F13">
            <v>0</v>
          </cell>
        </row>
        <row r="14">
          <cell r="B14" t="str">
            <v>157501</v>
          </cell>
          <cell r="C14" t="str">
            <v>Unrealiz Gain/Loss Fin Instrum</v>
          </cell>
          <cell r="E14">
            <v>0</v>
          </cell>
          <cell r="F14">
            <v>0</v>
          </cell>
        </row>
        <row r="15">
          <cell r="B15" t="str">
            <v>162200</v>
          </cell>
          <cell r="C15" t="str">
            <v>Other Work in Progress-Misc</v>
          </cell>
          <cell r="E15">
            <v>0</v>
          </cell>
          <cell r="F15">
            <v>0</v>
          </cell>
        </row>
        <row r="16">
          <cell r="B16" t="str">
            <v>162204</v>
          </cell>
          <cell r="C16" t="str">
            <v>Deferred Gas Costs-Commod</v>
          </cell>
          <cell r="E16">
            <v>0</v>
          </cell>
          <cell r="F16">
            <v>0</v>
          </cell>
        </row>
        <row r="17">
          <cell r="B17" t="str">
            <v>225210</v>
          </cell>
          <cell r="C17" t="str">
            <v>Accrued Severance Pay</v>
          </cell>
          <cell r="E17">
            <v>0</v>
          </cell>
          <cell r="F17">
            <v>0</v>
          </cell>
        </row>
        <row r="18">
          <cell r="B18" t="str">
            <v>225211</v>
          </cell>
          <cell r="C18" t="str">
            <v>Variable Compensation Payable</v>
          </cell>
          <cell r="E18">
            <v>0</v>
          </cell>
          <cell r="F18">
            <v>0</v>
          </cell>
        </row>
        <row r="19">
          <cell r="B19" t="str">
            <v>425000</v>
          </cell>
          <cell r="C19" t="str">
            <v>Depreciation Expense</v>
          </cell>
          <cell r="E19">
            <v>0.03</v>
          </cell>
          <cell r="F19">
            <v>37531.71</v>
          </cell>
        </row>
        <row r="20">
          <cell r="B20" t="str">
            <v>555111</v>
          </cell>
          <cell r="C20" t="str">
            <v>Memo Business Expense</v>
          </cell>
          <cell r="E20">
            <v>0</v>
          </cell>
          <cell r="F20">
            <v>205.4</v>
          </cell>
        </row>
        <row r="21">
          <cell r="B21" t="str">
            <v>670856</v>
          </cell>
          <cell r="C21" t="str">
            <v>Meals and Entertainment</v>
          </cell>
          <cell r="E21">
            <v>0</v>
          </cell>
          <cell r="F21">
            <v>17650.82</v>
          </cell>
        </row>
        <row r="22">
          <cell r="B22" t="str">
            <v/>
          </cell>
          <cell r="C22" t="str">
            <v>Total Various</v>
          </cell>
          <cell r="E22">
            <v>0</v>
          </cell>
          <cell r="F22">
            <v>55387.93</v>
          </cell>
        </row>
        <row r="24">
          <cell r="B24" t="str">
            <v>238100</v>
          </cell>
          <cell r="C24" t="str">
            <v>Taxes Accrued-Federal Income</v>
          </cell>
          <cell r="E24">
            <v>-234492.58</v>
          </cell>
          <cell r="F24">
            <v>-922065</v>
          </cell>
        </row>
        <row r="25">
          <cell r="B25" t="str">
            <v>238200</v>
          </cell>
          <cell r="C25" t="str">
            <v>Taxes Accrued-State Income</v>
          </cell>
          <cell r="E25">
            <v>-40200.129999999997</v>
          </cell>
          <cell r="F25">
            <v>-158072</v>
          </cell>
        </row>
        <row r="26">
          <cell r="B26" t="str">
            <v>279200</v>
          </cell>
          <cell r="C26" t="str">
            <v>Other Timing Difference-Fed</v>
          </cell>
          <cell r="E26">
            <v>-61612</v>
          </cell>
          <cell r="F26">
            <v>938071</v>
          </cell>
        </row>
        <row r="27">
          <cell r="B27" t="str">
            <v>279250</v>
          </cell>
          <cell r="C27" t="str">
            <v>Other Timing Differences-State</v>
          </cell>
          <cell r="E27">
            <v>-10562</v>
          </cell>
          <cell r="F27">
            <v>160816</v>
          </cell>
        </row>
        <row r="28">
          <cell r="B28" t="str">
            <v/>
          </cell>
          <cell r="C28" t="str">
            <v>Total Tax Liabilities</v>
          </cell>
          <cell r="E28">
            <v>-346866.71</v>
          </cell>
          <cell r="F28">
            <v>18750</v>
          </cell>
        </row>
        <row r="30">
          <cell r="B30" t="str">
            <v>427200</v>
          </cell>
          <cell r="C30" t="str">
            <v>Federal Income Tax</v>
          </cell>
          <cell r="E30">
            <v>375972.58</v>
          </cell>
          <cell r="F30">
            <v>2339967.08</v>
          </cell>
        </row>
        <row r="31">
          <cell r="B31" t="str">
            <v>427400</v>
          </cell>
          <cell r="C31" t="str">
            <v>State Income Tax</v>
          </cell>
          <cell r="E31">
            <v>64454.13</v>
          </cell>
          <cell r="F31">
            <v>401147.06</v>
          </cell>
        </row>
        <row r="32">
          <cell r="B32" t="str">
            <v>427510</v>
          </cell>
          <cell r="C32" t="str">
            <v>Deferred FIT - Other</v>
          </cell>
          <cell r="E32">
            <v>0</v>
          </cell>
          <cell r="F32">
            <v>90645</v>
          </cell>
        </row>
        <row r="33">
          <cell r="B33" t="str">
            <v>427530</v>
          </cell>
          <cell r="C33" t="str">
            <v>Deferred SIT - Other</v>
          </cell>
          <cell r="E33">
            <v>0</v>
          </cell>
          <cell r="F33">
            <v>15539</v>
          </cell>
        </row>
        <row r="34">
          <cell r="B34" t="str">
            <v/>
          </cell>
          <cell r="C34" t="str">
            <v>Total Tax Expense</v>
          </cell>
          <cell r="E34">
            <v>440426.71</v>
          </cell>
          <cell r="F34">
            <v>2847298.14</v>
          </cell>
        </row>
      </sheetData>
      <sheetData sheetId="18" refreshError="1"/>
      <sheetData sheetId="19" refreshError="1"/>
      <sheetData sheetId="20"/>
      <sheetData sheetId="21"/>
      <sheetData sheetId="22"/>
      <sheetData sheetId="23"/>
      <sheetData sheetId="24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Depreciation"/>
      <sheetName val="Download"/>
      <sheetName val="BS"/>
      <sheetName val="IS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>
        <row r="13">
          <cell r="B13" t="str">
            <v>425000</v>
          </cell>
          <cell r="C13" t="str">
            <v>Depreciation Expense</v>
          </cell>
          <cell r="E13">
            <v>12760.35</v>
          </cell>
          <cell r="F13">
            <v>100858.86</v>
          </cell>
        </row>
        <row r="14">
          <cell r="B14" t="str">
            <v>Total Depreciation</v>
          </cell>
          <cell r="C14" t="str">
            <v>Rome River</v>
          </cell>
          <cell r="E14">
            <v>12760.35</v>
          </cell>
          <cell r="F14">
            <v>100858.86</v>
          </cell>
        </row>
        <row r="16">
          <cell r="B16" t="str">
            <v>Pension Expense</v>
          </cell>
          <cell r="C16" t="str">
            <v>Pensions</v>
          </cell>
          <cell r="E16">
            <v>0</v>
          </cell>
          <cell r="F16">
            <v>0</v>
          </cell>
        </row>
        <row r="18">
          <cell r="B18" t="str">
            <v>238100</v>
          </cell>
          <cell r="C18" t="str">
            <v>Taxes Accrued-Federal Income</v>
          </cell>
          <cell r="E18">
            <v>-324511.55</v>
          </cell>
          <cell r="F18">
            <v>-324511.55</v>
          </cell>
        </row>
        <row r="19">
          <cell r="B19" t="str">
            <v>238200</v>
          </cell>
          <cell r="C19" t="str">
            <v>Taxes Accrued-State Income</v>
          </cell>
          <cell r="E19">
            <v>-44291.05</v>
          </cell>
          <cell r="F19">
            <v>-44291.05</v>
          </cell>
        </row>
        <row r="20">
          <cell r="B20" t="str">
            <v>279200</v>
          </cell>
          <cell r="C20" t="str">
            <v>Other Timing Difference-Fed</v>
          </cell>
          <cell r="E20">
            <v>16161.81</v>
          </cell>
          <cell r="F20">
            <v>16161.81</v>
          </cell>
        </row>
        <row r="21">
          <cell r="B21" t="str">
            <v>279250</v>
          </cell>
          <cell r="C21" t="str">
            <v>Other Timing Differences-State</v>
          </cell>
          <cell r="E21">
            <v>2772.4</v>
          </cell>
          <cell r="F21">
            <v>2772.4</v>
          </cell>
        </row>
        <row r="22">
          <cell r="B22" t="str">
            <v/>
          </cell>
          <cell r="C22" t="str">
            <v>Total Tax Liabilities</v>
          </cell>
          <cell r="E22">
            <v>-349868.39</v>
          </cell>
          <cell r="F22">
            <v>-349868.39</v>
          </cell>
        </row>
        <row r="24">
          <cell r="B24" t="str">
            <v>427200</v>
          </cell>
          <cell r="C24" t="str">
            <v>Federal Income Tax</v>
          </cell>
          <cell r="E24">
            <v>0</v>
          </cell>
          <cell r="F24">
            <v>28469.47</v>
          </cell>
        </row>
        <row r="25">
          <cell r="B25" t="str">
            <v>427400</v>
          </cell>
          <cell r="C25" t="str">
            <v>State Income Tax</v>
          </cell>
          <cell r="E25">
            <v>0</v>
          </cell>
          <cell r="F25">
            <v>4883.21</v>
          </cell>
        </row>
        <row r="26">
          <cell r="B26" t="str">
            <v>427510</v>
          </cell>
          <cell r="C26" t="str">
            <v>Deferred FIT - Other</v>
          </cell>
          <cell r="E26">
            <v>0</v>
          </cell>
          <cell r="F26">
            <v>9541</v>
          </cell>
        </row>
        <row r="27">
          <cell r="B27" t="str">
            <v>427530</v>
          </cell>
          <cell r="C27" t="str">
            <v>Deferred SIT - Other</v>
          </cell>
          <cell r="E27">
            <v>0</v>
          </cell>
          <cell r="F27">
            <v>1635</v>
          </cell>
        </row>
        <row r="28">
          <cell r="B28" t="str">
            <v/>
          </cell>
          <cell r="C28" t="str">
            <v>Total Tax Expense</v>
          </cell>
          <cell r="E28">
            <v>0</v>
          </cell>
          <cell r="F28">
            <v>44528.68</v>
          </cell>
        </row>
      </sheetData>
      <sheetData sheetId="6" refreshError="1"/>
      <sheetData sheetId="7" refreshError="1"/>
      <sheetData sheetId="8"/>
      <sheetData sheetId="9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1"/>
      <sheetName val="Tax Rollforward"/>
      <sheetName val="Amort-Startup Costs"/>
      <sheetName val="Amort-Org Costs"/>
      <sheetName val="Interest Rate Swap"/>
      <sheetName val="Orig Issue Discount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2">
          <cell r="B12" t="str">
            <v>121167</v>
          </cell>
          <cell r="D12" t="str">
            <v>Bankof NY-Money Pool Clrg-AGCC</v>
          </cell>
          <cell r="F12">
            <v>0</v>
          </cell>
          <cell r="H12">
            <v>0</v>
          </cell>
          <cell r="J12">
            <v>-1076596.94</v>
          </cell>
        </row>
        <row r="13">
          <cell r="B13" t="str">
            <v>121168</v>
          </cell>
          <cell r="D13" t="str">
            <v>Bank of Amer Pool Acct - AGCC</v>
          </cell>
          <cell r="F13">
            <v>0</v>
          </cell>
          <cell r="H13">
            <v>0</v>
          </cell>
          <cell r="J13">
            <v>789.75</v>
          </cell>
        </row>
        <row r="14">
          <cell r="B14" t="str">
            <v>121188</v>
          </cell>
          <cell r="D14" t="str">
            <v>AGL Cap Corp-Nevada</v>
          </cell>
          <cell r="F14">
            <v>16011.53</v>
          </cell>
          <cell r="H14">
            <v>-37301.120000000003</v>
          </cell>
          <cell r="J14">
            <v>7772.93</v>
          </cell>
        </row>
        <row r="15">
          <cell r="B15" t="str">
            <v>121201</v>
          </cell>
          <cell r="D15" t="str">
            <v>AGL Capital Corp. - Suntrust</v>
          </cell>
          <cell r="F15">
            <v>4765.42</v>
          </cell>
          <cell r="H15">
            <v>-93.21</v>
          </cell>
          <cell r="J15">
            <v>-71.569999999999993</v>
          </cell>
        </row>
        <row r="16">
          <cell r="D16" t="str">
            <v>Cash &amp; Cash Equivalents</v>
          </cell>
          <cell r="F16">
            <v>20776.95</v>
          </cell>
          <cell r="H16">
            <v>-37394.33</v>
          </cell>
          <cell r="J16">
            <v>-1068105.83</v>
          </cell>
        </row>
        <row r="17">
          <cell r="B17" t="str">
            <v>134053</v>
          </cell>
          <cell r="D17" t="str">
            <v>AGSC Cash Clearing - Miscellan</v>
          </cell>
          <cell r="F17">
            <v>0</v>
          </cell>
          <cell r="H17">
            <v>0</v>
          </cell>
          <cell r="J17">
            <v>345500</v>
          </cell>
        </row>
        <row r="18">
          <cell r="B18" t="str">
            <v>137200</v>
          </cell>
          <cell r="D18" t="str">
            <v>Interest and Dividends Recvble</v>
          </cell>
          <cell r="F18">
            <v>750000</v>
          </cell>
          <cell r="H18">
            <v>750000</v>
          </cell>
          <cell r="J18">
            <v>500000</v>
          </cell>
        </row>
        <row r="19">
          <cell r="B19" t="str">
            <v>137400</v>
          </cell>
          <cell r="D19" t="str">
            <v>Div Receivable-AGL Capital</v>
          </cell>
          <cell r="F19">
            <v>47422.59</v>
          </cell>
          <cell r="H19">
            <v>140206.07999999999</v>
          </cell>
          <cell r="J19">
            <v>47422.59</v>
          </cell>
        </row>
        <row r="20">
          <cell r="D20" t="str">
            <v>Receivables</v>
          </cell>
          <cell r="F20">
            <v>797422.59</v>
          </cell>
          <cell r="H20">
            <v>890206.08</v>
          </cell>
          <cell r="J20">
            <v>892922.59</v>
          </cell>
        </row>
        <row r="21">
          <cell r="B21" t="str">
            <v>135191</v>
          </cell>
          <cell r="D21" t="str">
            <v>Long Term Debt</v>
          </cell>
          <cell r="F21">
            <v>0</v>
          </cell>
          <cell r="H21">
            <v>0</v>
          </cell>
          <cell r="J21">
            <v>534486500</v>
          </cell>
        </row>
        <row r="22">
          <cell r="B22" t="str">
            <v>135192</v>
          </cell>
          <cell r="D22" t="str">
            <v>Intercom 30 Yr Notes-AGLR/AGCC</v>
          </cell>
          <cell r="F22">
            <v>0</v>
          </cell>
          <cell r="H22">
            <v>0</v>
          </cell>
          <cell r="J22">
            <v>565000000</v>
          </cell>
        </row>
        <row r="23">
          <cell r="B23" t="str">
            <v>135300</v>
          </cell>
          <cell r="D23" t="str">
            <v>Int on LT Debt-AGCC/AGLR</v>
          </cell>
          <cell r="F23">
            <v>5389871.4900000002</v>
          </cell>
          <cell r="H23">
            <v>21559485.960000001</v>
          </cell>
          <cell r="J23">
            <v>65714961.909999996</v>
          </cell>
        </row>
        <row r="24">
          <cell r="B24" t="str">
            <v>135301</v>
          </cell>
          <cell r="D24" t="str">
            <v>Int-IC 30 Yr Notes-AGLR/AGCC</v>
          </cell>
          <cell r="F24">
            <v>2022500</v>
          </cell>
          <cell r="H24">
            <v>8090000.6399999997</v>
          </cell>
          <cell r="J24">
            <v>44629833.340000004</v>
          </cell>
        </row>
        <row r="25">
          <cell r="B25" t="str">
            <v>135450</v>
          </cell>
          <cell r="D25" t="str">
            <v>Interco Funding-Unrestricted</v>
          </cell>
          <cell r="F25">
            <v>35772661.439999998</v>
          </cell>
          <cell r="H25">
            <v>-26393419.010000002</v>
          </cell>
          <cell r="J25">
            <v>11372214.890000001</v>
          </cell>
        </row>
        <row r="26">
          <cell r="B26" t="str">
            <v>135451</v>
          </cell>
          <cell r="D26" t="str">
            <v>Interco Funding - Restricted</v>
          </cell>
          <cell r="F26">
            <v>359590250.00999999</v>
          </cell>
          <cell r="H26">
            <v>287468177</v>
          </cell>
          <cell r="J26">
            <v>215365908.86000001</v>
          </cell>
        </row>
        <row r="27">
          <cell r="B27" t="str">
            <v>136073</v>
          </cell>
          <cell r="D27" t="str">
            <v>Intercompany Chargebacks</v>
          </cell>
          <cell r="F27">
            <v>-6804.42</v>
          </cell>
          <cell r="H27">
            <v>-2979.45</v>
          </cell>
          <cell r="J27">
            <v>1036.82</v>
          </cell>
        </row>
        <row r="28">
          <cell r="D28" t="str">
            <v>Intercompany Receivables</v>
          </cell>
          <cell r="F28">
            <v>402768478.51999998</v>
          </cell>
          <cell r="H28">
            <v>290721265.13999999</v>
          </cell>
          <cell r="J28">
            <v>1436570455.8199999</v>
          </cell>
        </row>
        <row r="29">
          <cell r="D29" t="str">
            <v>A/R Unbilled Revenue</v>
          </cell>
        </row>
        <row r="30">
          <cell r="D30" t="str">
            <v>Inventories</v>
          </cell>
        </row>
        <row r="31">
          <cell r="D31" t="str">
            <v>Deferred Purchased Gas Adj</v>
          </cell>
        </row>
        <row r="32">
          <cell r="D32" t="str">
            <v>Unrecovered Envir Resp Costs-Current</v>
          </cell>
        </row>
        <row r="33">
          <cell r="D33" t="str">
            <v>Unrecovered Pipeline Costs-Current</v>
          </cell>
        </row>
        <row r="34">
          <cell r="D34" t="str">
            <v>Unrecovered Seasonal Rates</v>
          </cell>
        </row>
        <row r="35">
          <cell r="D35" t="str">
            <v>Energy Marketing and Risk Mgmt Asset</v>
          </cell>
        </row>
        <row r="36">
          <cell r="B36" t="str">
            <v>157400</v>
          </cell>
          <cell r="D36" t="str">
            <v>Prepayments - Other</v>
          </cell>
          <cell r="F36">
            <v>1134128.8700000001</v>
          </cell>
          <cell r="H36">
            <v>1183141.25</v>
          </cell>
          <cell r="J36">
            <v>1036438.38</v>
          </cell>
        </row>
        <row r="37">
          <cell r="D37" t="str">
            <v>Other Current Assets</v>
          </cell>
          <cell r="F37">
            <v>1134128.8700000001</v>
          </cell>
          <cell r="H37">
            <v>1183141.25</v>
          </cell>
          <cell r="J37">
            <v>1036438.38</v>
          </cell>
        </row>
        <row r="38">
          <cell r="D38" t="str">
            <v xml:space="preserve">  Total Current Assets</v>
          </cell>
          <cell r="F38">
            <v>404720806.93000001</v>
          </cell>
          <cell r="H38">
            <v>292757218.13999999</v>
          </cell>
          <cell r="J38">
            <v>1437431710.96</v>
          </cell>
        </row>
        <row r="39">
          <cell r="B39" t="str">
            <v>111066</v>
          </cell>
          <cell r="D39" t="str">
            <v>Investment in AGL Cap Trust II</v>
          </cell>
          <cell r="F39">
            <v>4639175</v>
          </cell>
          <cell r="H39">
            <v>4639175</v>
          </cell>
          <cell r="J39">
            <v>4639175</v>
          </cell>
        </row>
        <row r="40">
          <cell r="D40" t="str">
            <v>Investment &amp; Equity in Assoc</v>
          </cell>
          <cell r="F40">
            <v>4639175</v>
          </cell>
          <cell r="H40">
            <v>4639175</v>
          </cell>
          <cell r="J40">
            <v>4639175</v>
          </cell>
        </row>
        <row r="41">
          <cell r="C41" t="str">
            <v>Property, Plant &amp; Equipment</v>
          </cell>
        </row>
        <row r="42">
          <cell r="D42" t="str">
            <v>Regulated Assets</v>
          </cell>
        </row>
        <row r="43">
          <cell r="D43" t="str">
            <v>Regulated Capital Projects</v>
          </cell>
        </row>
        <row r="44">
          <cell r="D44" t="str">
            <v>Contribution in Aid of Const</v>
          </cell>
        </row>
        <row r="45">
          <cell r="D45" t="str">
            <v>Accumulated Depr - Regulated</v>
          </cell>
        </row>
        <row r="46">
          <cell r="D46" t="str">
            <v xml:space="preserve">  Total Regulated Assets-Net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Nonregulated Assets</v>
          </cell>
        </row>
        <row r="48">
          <cell r="D48" t="str">
            <v>Nonregulated Capital Projects</v>
          </cell>
        </row>
        <row r="49">
          <cell r="D49" t="str">
            <v>Accumulated Depr - Nonregulated</v>
          </cell>
        </row>
        <row r="50">
          <cell r="D50" t="str">
            <v xml:space="preserve">  Total Nonregulated Assets-Net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 xml:space="preserve">  Total Property Plant &amp; Equipment</v>
          </cell>
          <cell r="F51">
            <v>0</v>
          </cell>
          <cell r="H51">
            <v>0</v>
          </cell>
          <cell r="J51">
            <v>0</v>
          </cell>
        </row>
        <row r="52">
          <cell r="C52" t="str">
            <v>Deferred Debits and Other Assets</v>
          </cell>
        </row>
        <row r="53">
          <cell r="D53" t="str">
            <v>Unrecovered Envir Response Costs</v>
          </cell>
        </row>
        <row r="54">
          <cell r="D54" t="str">
            <v>Unrecovered Pipeline Replacemnt Costs</v>
          </cell>
        </row>
        <row r="55">
          <cell r="D55" t="str">
            <v>Goodwill</v>
          </cell>
        </row>
        <row r="56">
          <cell r="D56" t="str">
            <v>Investment in Joint Ventures</v>
          </cell>
        </row>
        <row r="57">
          <cell r="D57" t="str">
            <v>Unrecovered Integrated Resource Plan</v>
          </cell>
        </row>
        <row r="58">
          <cell r="D58" t="str">
            <v>Unrecovered Postretirement Benefits</v>
          </cell>
        </row>
        <row r="59">
          <cell r="B59" t="str">
            <v>170110</v>
          </cell>
          <cell r="D59" t="str">
            <v>Notes Receiv - VNGC/AGLR</v>
          </cell>
          <cell r="F59">
            <v>1099486500</v>
          </cell>
          <cell r="H59">
            <v>1099486500</v>
          </cell>
          <cell r="J59">
            <v>0</v>
          </cell>
        </row>
        <row r="60">
          <cell r="D60" t="str">
            <v>Intercompany Notes Receivables</v>
          </cell>
          <cell r="F60">
            <v>1099486500</v>
          </cell>
          <cell r="H60">
            <v>1099486500</v>
          </cell>
          <cell r="J60">
            <v>0</v>
          </cell>
        </row>
        <row r="61">
          <cell r="D61" t="str">
            <v>Prepaid Pension Cost</v>
          </cell>
        </row>
        <row r="62">
          <cell r="D62" t="str">
            <v>Unamortized Cost to Repurchase LTD</v>
          </cell>
        </row>
        <row r="63">
          <cell r="B63" t="str">
            <v>161300</v>
          </cell>
          <cell r="D63" t="str">
            <v>Unamort Debt Discount and Exp</v>
          </cell>
          <cell r="F63">
            <v>1033900</v>
          </cell>
          <cell r="H63">
            <v>1065550</v>
          </cell>
          <cell r="J63">
            <v>1160500</v>
          </cell>
        </row>
        <row r="64">
          <cell r="B64" t="str">
            <v>161301</v>
          </cell>
          <cell r="D64" t="str">
            <v>10 Year Bond Issuance Costs</v>
          </cell>
          <cell r="F64">
            <v>3156814.44</v>
          </cell>
          <cell r="H64">
            <v>2452925.0099999998</v>
          </cell>
          <cell r="J64">
            <v>2628946.29</v>
          </cell>
        </row>
        <row r="65">
          <cell r="B65" t="str">
            <v>161302</v>
          </cell>
          <cell r="D65" t="str">
            <v>Trust Preferred Issuance Costs</v>
          </cell>
          <cell r="F65">
            <v>0</v>
          </cell>
          <cell r="H65">
            <v>3411</v>
          </cell>
          <cell r="J65">
            <v>0</v>
          </cell>
        </row>
        <row r="66">
          <cell r="B66" t="str">
            <v>161303</v>
          </cell>
          <cell r="D66" t="str">
            <v>Fair Value Interest Rate Swap</v>
          </cell>
          <cell r="F66">
            <v>6093620</v>
          </cell>
          <cell r="H66">
            <v>4619318</v>
          </cell>
          <cell r="J66">
            <v>0</v>
          </cell>
        </row>
        <row r="67">
          <cell r="D67" t="str">
            <v>Other Assets</v>
          </cell>
          <cell r="F67">
            <v>10284334.439999999</v>
          </cell>
          <cell r="H67">
            <v>8141204.0099999998</v>
          </cell>
          <cell r="J67">
            <v>3789446.29</v>
          </cell>
        </row>
        <row r="68">
          <cell r="D68" t="str">
            <v xml:space="preserve">  Total Deferred Debits and Other Assets</v>
          </cell>
          <cell r="F68">
            <v>1109770834.4400001</v>
          </cell>
          <cell r="H68">
            <v>1107627704.01</v>
          </cell>
          <cell r="J68">
            <v>3789446.29</v>
          </cell>
        </row>
        <row r="69">
          <cell r="D69" t="str">
            <v xml:space="preserve">  Total Assets</v>
          </cell>
          <cell r="F69">
            <v>1519130816.3700001</v>
          </cell>
          <cell r="H69">
            <v>1405024097.1500001</v>
          </cell>
          <cell r="J69">
            <v>1445860332.25</v>
          </cell>
        </row>
        <row r="71">
          <cell r="C71" t="str">
            <v>Liabilities and Capitalization</v>
          </cell>
        </row>
        <row r="72">
          <cell r="C72" t="str">
            <v>Current Liabilities</v>
          </cell>
        </row>
        <row r="73">
          <cell r="B73" t="str">
            <v>225120</v>
          </cell>
          <cell r="D73" t="str">
            <v>Accounts Payable - Accrued</v>
          </cell>
          <cell r="F73">
            <v>0</v>
          </cell>
          <cell r="H73">
            <v>0</v>
          </cell>
          <cell r="J73">
            <v>-124500</v>
          </cell>
        </row>
        <row r="74">
          <cell r="D74" t="str">
            <v>Accounts Payable</v>
          </cell>
          <cell r="F74">
            <v>0</v>
          </cell>
          <cell r="H74">
            <v>0</v>
          </cell>
          <cell r="J74">
            <v>-124500</v>
          </cell>
        </row>
        <row r="75">
          <cell r="B75" t="str">
            <v>221030</v>
          </cell>
          <cell r="D75" t="str">
            <v>Commercial Paper ST Debt-AGCC</v>
          </cell>
          <cell r="F75">
            <v>-388570000</v>
          </cell>
          <cell r="H75">
            <v>-316000000</v>
          </cell>
          <cell r="J75">
            <v>-384740000.30000001</v>
          </cell>
        </row>
        <row r="76">
          <cell r="D76" t="str">
            <v>Short-Term Debt</v>
          </cell>
          <cell r="F76">
            <v>-388570000</v>
          </cell>
          <cell r="H76">
            <v>-316000000</v>
          </cell>
          <cell r="J76">
            <v>-384740000.30000001</v>
          </cell>
        </row>
        <row r="77">
          <cell r="D77" t="str">
            <v>Intercompany Payables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Customer Deposits</v>
          </cell>
        </row>
        <row r="79">
          <cell r="B79" t="str">
            <v>239200</v>
          </cell>
          <cell r="D79" t="str">
            <v>Accr Int-10Yr Bond/TrustPrefd</v>
          </cell>
          <cell r="F79">
            <v>-9915625</v>
          </cell>
          <cell r="H79">
            <v>-4571875</v>
          </cell>
          <cell r="J79">
            <v>-9915625</v>
          </cell>
        </row>
        <row r="80">
          <cell r="B80" t="str">
            <v>239400</v>
          </cell>
          <cell r="D80" t="str">
            <v>Int 8.17% Debentures</v>
          </cell>
          <cell r="F80">
            <v>-1580755.99</v>
          </cell>
          <cell r="H80">
            <v>-1673539.48</v>
          </cell>
          <cell r="J80">
            <v>-1580755.99</v>
          </cell>
        </row>
        <row r="81">
          <cell r="B81" t="str">
            <v>241980</v>
          </cell>
          <cell r="D81" t="str">
            <v>Accrued Interest Payable</v>
          </cell>
          <cell r="F81">
            <v>-233723.97</v>
          </cell>
          <cell r="H81">
            <v>-279307.3</v>
          </cell>
          <cell r="J81">
            <v>-220309.9</v>
          </cell>
        </row>
        <row r="82">
          <cell r="D82" t="str">
            <v>Interest</v>
          </cell>
          <cell r="F82">
            <v>-11730104.960000001</v>
          </cell>
          <cell r="H82">
            <v>-6524721.7800000003</v>
          </cell>
          <cell r="J82">
            <v>-11716690.890000001</v>
          </cell>
        </row>
        <row r="83">
          <cell r="B83" t="str">
            <v>238100</v>
          </cell>
          <cell r="D83" t="str">
            <v>Taxes Accrued-Federal Income</v>
          </cell>
          <cell r="F83">
            <v>-70469069.540000007</v>
          </cell>
          <cell r="H83">
            <v>-27732174.27</v>
          </cell>
          <cell r="J83">
            <v>-15685501.74</v>
          </cell>
        </row>
        <row r="84">
          <cell r="D84" t="str">
            <v>Other Accrued Liabilities</v>
          </cell>
          <cell r="F84">
            <v>-70469069.540000007</v>
          </cell>
          <cell r="H84">
            <v>-27732174.27</v>
          </cell>
          <cell r="J84">
            <v>-15685501.74</v>
          </cell>
        </row>
        <row r="85">
          <cell r="D85" t="str">
            <v>Redemption Requir - Preferred Stock</v>
          </cell>
        </row>
        <row r="86">
          <cell r="D86" t="str">
            <v>Deferred Purchase Gas Adj Credit</v>
          </cell>
        </row>
        <row r="87">
          <cell r="D87" t="str">
            <v>Current Portion of Long Term Debt</v>
          </cell>
        </row>
        <row r="88">
          <cell r="D88" t="str">
            <v>Accrued Eviron Response-Current</v>
          </cell>
        </row>
        <row r="89">
          <cell r="D89" t="str">
            <v>Accrued Pipeline Replacement-Current</v>
          </cell>
        </row>
        <row r="90">
          <cell r="D90" t="str">
            <v>Deferred Seasonal Rates</v>
          </cell>
        </row>
        <row r="91">
          <cell r="D91" t="str">
            <v>Energy Marketing and Risk Mgmt Liab</v>
          </cell>
        </row>
        <row r="92">
          <cell r="D92" t="str">
            <v>Other Current Liabilities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 xml:space="preserve">  Total Current Liabilities</v>
          </cell>
          <cell r="F93">
            <v>-470769174.5</v>
          </cell>
          <cell r="H93">
            <v>-350256896.04999995</v>
          </cell>
          <cell r="J93">
            <v>-412266692.93000001</v>
          </cell>
        </row>
        <row r="94">
          <cell r="B94" t="str">
            <v>279200</v>
          </cell>
          <cell r="D94" t="str">
            <v>Other Timing Difference-Fed</v>
          </cell>
          <cell r="F94">
            <v>839</v>
          </cell>
          <cell r="H94">
            <v>916</v>
          </cell>
          <cell r="J94">
            <v>-7053</v>
          </cell>
        </row>
        <row r="95">
          <cell r="D95" t="str">
            <v>Accumulated Deferred Income Tax</v>
          </cell>
          <cell r="F95">
            <v>839</v>
          </cell>
          <cell r="H95">
            <v>916</v>
          </cell>
          <cell r="J95">
            <v>-7053</v>
          </cell>
        </row>
        <row r="96">
          <cell r="C96" t="str">
            <v>Long-Term Liabilities</v>
          </cell>
        </row>
        <row r="97">
          <cell r="D97" t="str">
            <v>Accrued Envir Response Costs</v>
          </cell>
        </row>
        <row r="98">
          <cell r="D98" t="str">
            <v>Accrued Pipeline Replacement Costs</v>
          </cell>
        </row>
        <row r="99">
          <cell r="D99" t="str">
            <v>Accrued Pension Costs</v>
          </cell>
        </row>
        <row r="100">
          <cell r="D100" t="str">
            <v>Accrued Other Postretirement Benefits</v>
          </cell>
        </row>
        <row r="101">
          <cell r="D101" t="str">
            <v>Capital Lease Liability</v>
          </cell>
        </row>
        <row r="102">
          <cell r="D102" t="str">
            <v>Other Liabilities</v>
          </cell>
        </row>
        <row r="103">
          <cell r="D103" t="str">
            <v xml:space="preserve">  Total Long-Term Liabilities</v>
          </cell>
          <cell r="F103">
            <v>0</v>
          </cell>
          <cell r="H103">
            <v>0</v>
          </cell>
          <cell r="J103">
            <v>0</v>
          </cell>
        </row>
        <row r="104">
          <cell r="D104" t="str">
            <v>Minority Interest</v>
          </cell>
        </row>
        <row r="105">
          <cell r="C105" t="str">
            <v>Deferred Credits</v>
          </cell>
        </row>
        <row r="106">
          <cell r="D106" t="str">
            <v>Unamortized Investment Tax Credit</v>
          </cell>
        </row>
        <row r="107">
          <cell r="D107" t="str">
            <v>Regulatory Tax Liability</v>
          </cell>
        </row>
        <row r="108">
          <cell r="B108" t="str">
            <v>215101</v>
          </cell>
          <cell r="D108" t="str">
            <v>Fair Value of Int Rate Swap</v>
          </cell>
          <cell r="F108">
            <v>0</v>
          </cell>
          <cell r="H108">
            <v>0</v>
          </cell>
          <cell r="J108">
            <v>-2214093</v>
          </cell>
        </row>
        <row r="109">
          <cell r="D109" t="str">
            <v>Other Deferred Credits</v>
          </cell>
          <cell r="F109">
            <v>0</v>
          </cell>
          <cell r="H109">
            <v>0</v>
          </cell>
          <cell r="J109">
            <v>-2214093</v>
          </cell>
        </row>
        <row r="110">
          <cell r="D110" t="str">
            <v xml:space="preserve">  Total Deferred Credits</v>
          </cell>
          <cell r="F110">
            <v>0</v>
          </cell>
          <cell r="H110">
            <v>0</v>
          </cell>
          <cell r="J110">
            <v>-2214093</v>
          </cell>
        </row>
        <row r="111">
          <cell r="D111" t="str">
            <v>Equity from Parent</v>
          </cell>
          <cell r="F111">
            <v>0</v>
          </cell>
          <cell r="H111">
            <v>0</v>
          </cell>
          <cell r="J111">
            <v>0</v>
          </cell>
        </row>
        <row r="112">
          <cell r="C112" t="str">
            <v>Capitalization</v>
          </cell>
        </row>
        <row r="113">
          <cell r="B113" t="str">
            <v>215100</v>
          </cell>
          <cell r="D113" t="str">
            <v>Debentures 8.17%</v>
          </cell>
          <cell r="F113">
            <v>-154639175</v>
          </cell>
          <cell r="H113">
            <v>-154639175</v>
          </cell>
          <cell r="J113">
            <v>-154639175</v>
          </cell>
        </row>
        <row r="114">
          <cell r="B114" t="str">
            <v>215301</v>
          </cell>
          <cell r="D114" t="str">
            <v>Debt on 10 Year Bonds</v>
          </cell>
          <cell r="F114">
            <v>-300000000</v>
          </cell>
          <cell r="H114">
            <v>-300000000</v>
          </cell>
          <cell r="J114">
            <v>-300000000</v>
          </cell>
        </row>
        <row r="115">
          <cell r="D115" t="str">
            <v>Long-Term Debt</v>
          </cell>
          <cell r="F115">
            <v>-454639175</v>
          </cell>
          <cell r="H115">
            <v>-454639175</v>
          </cell>
          <cell r="J115">
            <v>-454639175</v>
          </cell>
        </row>
        <row r="116">
          <cell r="B116" t="str">
            <v>201400</v>
          </cell>
          <cell r="D116" t="str">
            <v>Preferred  Stock</v>
          </cell>
          <cell r="F116">
            <v>-6093620</v>
          </cell>
          <cell r="H116">
            <v>-4619318</v>
          </cell>
          <cell r="J116">
            <v>2214093</v>
          </cell>
        </row>
        <row r="117">
          <cell r="D117" t="str">
            <v>Preferred Stock</v>
          </cell>
          <cell r="F117">
            <v>-6093620</v>
          </cell>
          <cell r="H117">
            <v>-4619318</v>
          </cell>
          <cell r="J117">
            <v>2214093</v>
          </cell>
        </row>
        <row r="118">
          <cell r="B118" t="str">
            <v>200101</v>
          </cell>
          <cell r="D118" t="str">
            <v>Common Stock</v>
          </cell>
          <cell r="F118">
            <v>-10</v>
          </cell>
          <cell r="H118">
            <v>-10</v>
          </cell>
          <cell r="J118">
            <v>-10</v>
          </cell>
        </row>
        <row r="119">
          <cell r="B119" t="str">
            <v>202000</v>
          </cell>
          <cell r="D119" t="str">
            <v>Other Comprehensive Income</v>
          </cell>
          <cell r="F119">
            <v>0</v>
          </cell>
          <cell r="H119">
            <v>478507.8</v>
          </cell>
          <cell r="J119">
            <v>478507.8</v>
          </cell>
        </row>
        <row r="120">
          <cell r="B120" t="str">
            <v>203101</v>
          </cell>
          <cell r="D120" t="str">
            <v>Premium on Common</v>
          </cell>
          <cell r="F120">
            <v>-9990</v>
          </cell>
          <cell r="H120">
            <v>-9990</v>
          </cell>
          <cell r="J120">
            <v>-9990</v>
          </cell>
        </row>
        <row r="121">
          <cell r="B121" t="str">
            <v>203102</v>
          </cell>
          <cell r="D121" t="str">
            <v>Additional Paid-In-Capital</v>
          </cell>
          <cell r="F121">
            <v>-565000000</v>
          </cell>
          <cell r="H121">
            <v>-565000000</v>
          </cell>
          <cell r="J121">
            <v>-565000000</v>
          </cell>
        </row>
        <row r="122">
          <cell r="B122" t="str">
            <v>207100</v>
          </cell>
          <cell r="D122" t="str">
            <v>Unappropriated Ret Earnings</v>
          </cell>
          <cell r="F122">
            <v>-14415919.119999999</v>
          </cell>
          <cell r="H122">
            <v>-14415919.119999999</v>
          </cell>
          <cell r="J122">
            <v>2850.78</v>
          </cell>
        </row>
        <row r="123">
          <cell r="B123" t="str">
            <v>207200</v>
          </cell>
          <cell r="D123" t="str">
            <v>Balance Transferred from Incom</v>
          </cell>
          <cell r="F123">
            <v>-36164086.469999999</v>
          </cell>
          <cell r="H123">
            <v>-26922881</v>
          </cell>
          <cell r="J123">
            <v>-39244370.109999999</v>
          </cell>
        </row>
        <row r="124">
          <cell r="B124" t="str">
            <v>207601</v>
          </cell>
          <cell r="D124" t="str">
            <v>Dividends Declared Parent/Sub</v>
          </cell>
          <cell r="F124">
            <v>27960319.719999999</v>
          </cell>
          <cell r="H124">
            <v>10360668.220000001</v>
          </cell>
          <cell r="J124">
            <v>24825600.210000001</v>
          </cell>
        </row>
        <row r="125">
          <cell r="D125" t="str">
            <v>Common Stockholders Equity</v>
          </cell>
          <cell r="F125">
            <v>-587629685.87</v>
          </cell>
          <cell r="H125">
            <v>-595509624.10000002</v>
          </cell>
          <cell r="J125">
            <v>-578947411.32000005</v>
          </cell>
        </row>
        <row r="126">
          <cell r="D126" t="str">
            <v xml:space="preserve">  Total Capitalization</v>
          </cell>
          <cell r="F126">
            <v>-1048362480.87</v>
          </cell>
          <cell r="H126">
            <v>-1054768117.1</v>
          </cell>
          <cell r="J126">
            <v>-1031372493.3200001</v>
          </cell>
        </row>
        <row r="127">
          <cell r="D127" t="str">
            <v xml:space="preserve">  Total Liabilities and Capitalization</v>
          </cell>
          <cell r="F127">
            <v>-1519130816.3699999</v>
          </cell>
          <cell r="H127">
            <v>-1405024097.1500001</v>
          </cell>
          <cell r="J127">
            <v>-1445860332.25</v>
          </cell>
        </row>
      </sheetData>
      <sheetData sheetId="10" refreshError="1">
        <row r="12">
          <cell r="C12" t="str">
            <v>Operating Revenues</v>
          </cell>
        </row>
        <row r="14">
          <cell r="C14" t="str">
            <v>Cost of Sales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600120</v>
          </cell>
          <cell r="C18" t="str">
            <v>Pay-A&amp;G Salaries</v>
          </cell>
          <cell r="E18">
            <v>3122.51</v>
          </cell>
          <cell r="F18">
            <v>3365.54</v>
          </cell>
          <cell r="G18">
            <v>642</v>
          </cell>
        </row>
        <row r="19">
          <cell r="B19" t="str">
            <v>670050</v>
          </cell>
          <cell r="C19" t="str">
            <v>Utilities</v>
          </cell>
          <cell r="E19">
            <v>419.69</v>
          </cell>
          <cell r="F19">
            <v>321.62</v>
          </cell>
          <cell r="G19">
            <v>97.35</v>
          </cell>
        </row>
        <row r="20">
          <cell r="B20" t="str">
            <v>670080</v>
          </cell>
          <cell r="C20" t="str">
            <v>Tax and License</v>
          </cell>
          <cell r="E20">
            <v>255</v>
          </cell>
          <cell r="F20">
            <v>250</v>
          </cell>
          <cell r="G20">
            <v>5</v>
          </cell>
        </row>
        <row r="21">
          <cell r="B21" t="str">
            <v>670104</v>
          </cell>
          <cell r="C21" t="str">
            <v>Postage</v>
          </cell>
          <cell r="E21">
            <v>60.39</v>
          </cell>
          <cell r="F21">
            <v>44.59</v>
          </cell>
          <cell r="G21">
            <v>0</v>
          </cell>
        </row>
        <row r="22">
          <cell r="B22" t="str">
            <v>670130</v>
          </cell>
          <cell r="C22" t="str">
            <v>Bank Service Charges</v>
          </cell>
          <cell r="E22">
            <v>976.09</v>
          </cell>
          <cell r="F22">
            <v>839.84</v>
          </cell>
          <cell r="G22">
            <v>6124.91</v>
          </cell>
        </row>
        <row r="23">
          <cell r="B23" t="str">
            <v>670200</v>
          </cell>
          <cell r="C23" t="str">
            <v>Outside Svcs Employed</v>
          </cell>
          <cell r="E23">
            <v>0</v>
          </cell>
          <cell r="F23">
            <v>0</v>
          </cell>
          <cell r="G23">
            <v>41.7</v>
          </cell>
        </row>
        <row r="24">
          <cell r="B24" t="str">
            <v>670402</v>
          </cell>
          <cell r="C24" t="str">
            <v>Outside Legal Services</v>
          </cell>
          <cell r="E24">
            <v>262.39999999999998</v>
          </cell>
          <cell r="F24">
            <v>0</v>
          </cell>
          <cell r="G24">
            <v>0</v>
          </cell>
        </row>
        <row r="25">
          <cell r="B25" t="str">
            <v>670840</v>
          </cell>
          <cell r="C25" t="str">
            <v>Miscellaneous Expense</v>
          </cell>
          <cell r="E25">
            <v>1319.1</v>
          </cell>
          <cell r="F25">
            <v>1037.7</v>
          </cell>
          <cell r="G25">
            <v>257</v>
          </cell>
        </row>
        <row r="26">
          <cell r="B26" t="str">
            <v>670855</v>
          </cell>
          <cell r="C26" t="str">
            <v>Travel Expense</v>
          </cell>
          <cell r="E26">
            <v>569.79</v>
          </cell>
          <cell r="F26">
            <v>569.79</v>
          </cell>
          <cell r="G26">
            <v>0</v>
          </cell>
        </row>
        <row r="27">
          <cell r="B27" t="str">
            <v>670900</v>
          </cell>
          <cell r="C27" t="str">
            <v>Facilities Rent/Lease Expenses</v>
          </cell>
          <cell r="E27">
            <v>5155</v>
          </cell>
          <cell r="F27">
            <v>3852</v>
          </cell>
          <cell r="G27">
            <v>1284</v>
          </cell>
        </row>
        <row r="28">
          <cell r="C28" t="str">
            <v>Operation Expenses</v>
          </cell>
          <cell r="E28">
            <v>12139.97</v>
          </cell>
          <cell r="F28">
            <v>10281.08</v>
          </cell>
          <cell r="G28">
            <v>8451.9599999999991</v>
          </cell>
        </row>
        <row r="29">
          <cell r="C29" t="str">
            <v>Maintenance Expenses</v>
          </cell>
        </row>
        <row r="30">
          <cell r="C30" t="str">
            <v>Capitalized Expenses</v>
          </cell>
        </row>
        <row r="31">
          <cell r="B31" t="str">
            <v>671009</v>
          </cell>
          <cell r="C31" t="str">
            <v>AGLR Alloc Cost of Capital</v>
          </cell>
          <cell r="E31">
            <v>1675.25</v>
          </cell>
          <cell r="F31">
            <v>1364.32</v>
          </cell>
          <cell r="G31">
            <v>576.29999999999995</v>
          </cell>
        </row>
        <row r="32">
          <cell r="B32" t="str">
            <v>671403</v>
          </cell>
          <cell r="C32" t="str">
            <v>Direct Assigned Chargeback</v>
          </cell>
          <cell r="E32">
            <v>35189.08</v>
          </cell>
          <cell r="F32">
            <v>27830.15</v>
          </cell>
          <cell r="G32">
            <v>8487.89</v>
          </cell>
        </row>
        <row r="33">
          <cell r="B33" t="str">
            <v>671404</v>
          </cell>
          <cell r="C33" t="str">
            <v>Allocated-Distributed Chargebk</v>
          </cell>
          <cell r="E33">
            <v>20213.169999999998</v>
          </cell>
          <cell r="F33">
            <v>14509.2</v>
          </cell>
          <cell r="G33">
            <v>3894.68</v>
          </cell>
        </row>
        <row r="34">
          <cell r="C34" t="str">
            <v>Allocated Costs</v>
          </cell>
          <cell r="E34">
            <v>57077.5</v>
          </cell>
          <cell r="F34">
            <v>43703.67</v>
          </cell>
          <cell r="G34">
            <v>12958.87</v>
          </cell>
        </row>
        <row r="35">
          <cell r="C35" t="str">
            <v>Depreciation &amp; Amortization</v>
          </cell>
        </row>
        <row r="36">
          <cell r="B36" t="str">
            <v>427100</v>
          </cell>
          <cell r="C36" t="str">
            <v>General Tax Expense-Payroll</v>
          </cell>
          <cell r="E36">
            <v>146.38</v>
          </cell>
          <cell r="F36">
            <v>146.38</v>
          </cell>
          <cell r="G36">
            <v>73.19</v>
          </cell>
        </row>
        <row r="37">
          <cell r="C37" t="str">
            <v>Taxes Other Than Income</v>
          </cell>
          <cell r="E37">
            <v>146.38</v>
          </cell>
          <cell r="F37">
            <v>146.38</v>
          </cell>
          <cell r="G37">
            <v>73.19</v>
          </cell>
        </row>
        <row r="39">
          <cell r="C39" t="str">
            <v>Operating Income</v>
          </cell>
          <cell r="E39">
            <v>-69363.850000000006</v>
          </cell>
          <cell r="F39">
            <v>-54131.13</v>
          </cell>
          <cell r="G39">
            <v>-21484.02</v>
          </cell>
        </row>
        <row r="41">
          <cell r="B41" t="str">
            <v>446200</v>
          </cell>
          <cell r="C41" t="str">
            <v>Interest and Dividend Income</v>
          </cell>
          <cell r="E41">
            <v>371133.96</v>
          </cell>
          <cell r="F41">
            <v>278350.46999999997</v>
          </cell>
          <cell r="G41">
            <v>92783.49</v>
          </cell>
        </row>
        <row r="42">
          <cell r="C42" t="str">
            <v>Other Income - Net</v>
          </cell>
          <cell r="E42">
            <v>371133.96</v>
          </cell>
          <cell r="F42">
            <v>278350.46999999997</v>
          </cell>
          <cell r="G42">
            <v>92783.49</v>
          </cell>
        </row>
        <row r="43">
          <cell r="C43" t="str">
            <v>Income Before Interest &amp; Taxes</v>
          </cell>
          <cell r="E43">
            <v>301770.11</v>
          </cell>
          <cell r="F43">
            <v>224219.33999999997</v>
          </cell>
          <cell r="G43">
            <v>71299.47</v>
          </cell>
        </row>
        <row r="45">
          <cell r="B45" t="str">
            <v>461350</v>
          </cell>
          <cell r="C45" t="str">
            <v>Interest on LT Debt-Cap Corp</v>
          </cell>
          <cell r="E45">
            <v>21375000</v>
          </cell>
          <cell r="F45">
            <v>16031250</v>
          </cell>
          <cell r="G45">
            <v>5437767.1799999997</v>
          </cell>
        </row>
        <row r="46">
          <cell r="B46" t="str">
            <v>461400</v>
          </cell>
          <cell r="C46" t="str">
            <v>Int Accrued 8.17% Debentures</v>
          </cell>
          <cell r="E46">
            <v>12371133.960000001</v>
          </cell>
          <cell r="F46">
            <v>9278350.4700000007</v>
          </cell>
          <cell r="G46">
            <v>3092783.49</v>
          </cell>
        </row>
        <row r="47">
          <cell r="C47" t="str">
            <v>Interest on Long Term Debt</v>
          </cell>
          <cell r="E47">
            <v>33746133.960000001</v>
          </cell>
          <cell r="F47">
            <v>25309600.469999999</v>
          </cell>
          <cell r="G47">
            <v>8530550.6699999999</v>
          </cell>
        </row>
        <row r="48">
          <cell r="B48" t="str">
            <v>467100</v>
          </cell>
          <cell r="C48" t="str">
            <v>Interest Income/Expense</v>
          </cell>
          <cell r="E48">
            <v>-88948457.879999995</v>
          </cell>
          <cell r="F48">
            <v>-66711343.409999996</v>
          </cell>
          <cell r="G48">
            <v>-22237114.469999999</v>
          </cell>
        </row>
        <row r="49">
          <cell r="B49" t="str">
            <v>467200</v>
          </cell>
          <cell r="C49" t="str">
            <v>Interco Int-Restricted Funding</v>
          </cell>
          <cell r="E49">
            <v>-591980.18999999994</v>
          </cell>
          <cell r="F49">
            <v>-491049.5</v>
          </cell>
          <cell r="G49">
            <v>-497813.93</v>
          </cell>
        </row>
        <row r="50">
          <cell r="B50" t="str">
            <v>467201</v>
          </cell>
          <cell r="C50" t="str">
            <v>Interco Int-Non-Restrict Fund</v>
          </cell>
          <cell r="E50">
            <v>-5181212.2</v>
          </cell>
          <cell r="F50">
            <v>-3662546.91</v>
          </cell>
          <cell r="G50">
            <v>-1083753.1599999999</v>
          </cell>
        </row>
        <row r="51">
          <cell r="B51" t="str">
            <v>468101</v>
          </cell>
          <cell r="C51" t="str">
            <v>Interest Exp-Other</v>
          </cell>
          <cell r="E51">
            <v>7393773.7199999997</v>
          </cell>
          <cell r="F51">
            <v>5755555.5700000003</v>
          </cell>
          <cell r="G51">
            <v>2702258.24</v>
          </cell>
        </row>
        <row r="52">
          <cell r="B52" t="str">
            <v>468103</v>
          </cell>
          <cell r="C52" t="str">
            <v>Borrowing &amp; Financing Fees</v>
          </cell>
          <cell r="E52">
            <v>1495349.52</v>
          </cell>
          <cell r="F52">
            <v>1001176.23</v>
          </cell>
          <cell r="G52">
            <v>363579.62</v>
          </cell>
        </row>
        <row r="53">
          <cell r="B53" t="str">
            <v>468104</v>
          </cell>
          <cell r="C53" t="str">
            <v>Amortization Disc/Exp</v>
          </cell>
          <cell r="E53">
            <v>126600</v>
          </cell>
          <cell r="F53">
            <v>94950</v>
          </cell>
          <cell r="G53">
            <v>0</v>
          </cell>
        </row>
        <row r="54">
          <cell r="B54" t="str">
            <v>468105</v>
          </cell>
          <cell r="C54" t="str">
            <v>Amortiz. Debt Issuance Cost</v>
          </cell>
          <cell r="E54">
            <v>264089.23</v>
          </cell>
          <cell r="F54">
            <v>189517.68</v>
          </cell>
          <cell r="G54">
            <v>0</v>
          </cell>
        </row>
        <row r="55">
          <cell r="C55" t="str">
            <v>Other Interest Expense</v>
          </cell>
          <cell r="E55">
            <v>-85441837.799999997</v>
          </cell>
          <cell r="F55">
            <v>-63823740.339999996</v>
          </cell>
          <cell r="G55">
            <v>-20752843.699999999</v>
          </cell>
        </row>
        <row r="56">
          <cell r="C56" t="str">
            <v>Allowance for Funds-Debt</v>
          </cell>
        </row>
        <row r="57">
          <cell r="B57" t="str">
            <v>470999</v>
          </cell>
          <cell r="C57" t="str">
            <v>Dividends on Preferred Stock</v>
          </cell>
          <cell r="E57">
            <v>-3639583.32</v>
          </cell>
          <cell r="F57">
            <v>-2681458.3199999998</v>
          </cell>
          <cell r="G57">
            <v>0</v>
          </cell>
        </row>
        <row r="58">
          <cell r="C58" t="str">
            <v>Preferred Stock Dividend</v>
          </cell>
          <cell r="E58">
            <v>-3639583.32</v>
          </cell>
          <cell r="F58">
            <v>-2681458.3199999998</v>
          </cell>
          <cell r="G58">
            <v>0</v>
          </cell>
        </row>
        <row r="59">
          <cell r="C59" t="str">
            <v>Dividends Common Stock</v>
          </cell>
        </row>
        <row r="61">
          <cell r="C61" t="str">
            <v>Income Before Income Taxes</v>
          </cell>
          <cell r="E61">
            <v>55637057.269999996</v>
          </cell>
          <cell r="F61">
            <v>41419817.529999994</v>
          </cell>
          <cell r="G61">
            <v>12293592.5</v>
          </cell>
        </row>
        <row r="63">
          <cell r="B63" t="str">
            <v>427200</v>
          </cell>
          <cell r="C63" t="str">
            <v>Federal Income Tax</v>
          </cell>
          <cell r="E63">
            <v>19480842.800000001</v>
          </cell>
          <cell r="F63">
            <v>14504885.529999999</v>
          </cell>
          <cell r="G63">
            <v>4290150.6399999997</v>
          </cell>
        </row>
        <row r="64">
          <cell r="B64" t="str">
            <v>427510</v>
          </cell>
          <cell r="C64" t="str">
            <v>Deferred FIT - Other</v>
          </cell>
          <cell r="E64">
            <v>-7872</v>
          </cell>
          <cell r="F64">
            <v>-7949</v>
          </cell>
          <cell r="G64">
            <v>12607</v>
          </cell>
        </row>
        <row r="65">
          <cell r="C65" t="str">
            <v>Income Taxes</v>
          </cell>
          <cell r="E65">
            <v>19472970.800000001</v>
          </cell>
          <cell r="F65">
            <v>14496936.529999999</v>
          </cell>
          <cell r="G65">
            <v>4302757.6399999997</v>
          </cell>
        </row>
        <row r="66">
          <cell r="C66" t="str">
            <v>Minority Interest I/S</v>
          </cell>
        </row>
        <row r="68">
          <cell r="C68" t="str">
            <v>Net Income</v>
          </cell>
          <cell r="E68">
            <v>36164086.469999999</v>
          </cell>
          <cell r="F68">
            <v>26922880.999999993</v>
          </cell>
          <cell r="G68">
            <v>7990834.8600000003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1"/>
      <sheetName val="Tax Rollforward"/>
      <sheetName val="Amort-Startup Costs"/>
      <sheetName val="Amort-Org Costs"/>
      <sheetName val="Interest Rate Swap"/>
      <sheetName val="Orig Issue Discount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  <sheetData sheetId="8"/>
      <sheetData sheetId="9" refreshError="1">
        <row r="12">
          <cell r="B12" t="str">
            <v>121167</v>
          </cell>
          <cell r="D12" t="str">
            <v>Bankof NY-Money Pool Clrg-AGCC</v>
          </cell>
          <cell r="F12">
            <v>0</v>
          </cell>
          <cell r="H12">
            <v>0</v>
          </cell>
          <cell r="J12">
            <v>-1076596.94</v>
          </cell>
        </row>
        <row r="13">
          <cell r="B13" t="str">
            <v>121168</v>
          </cell>
          <cell r="D13" t="str">
            <v>Bank of Amer Pool Acct - AGCC</v>
          </cell>
          <cell r="F13">
            <v>0</v>
          </cell>
          <cell r="H13">
            <v>0</v>
          </cell>
          <cell r="J13">
            <v>789.75</v>
          </cell>
        </row>
        <row r="14">
          <cell r="B14" t="str">
            <v>121188</v>
          </cell>
          <cell r="D14" t="str">
            <v>AGL Cap Corp-Nevada</v>
          </cell>
          <cell r="F14">
            <v>16011.53</v>
          </cell>
          <cell r="H14">
            <v>-37301.120000000003</v>
          </cell>
          <cell r="J14">
            <v>7772.93</v>
          </cell>
        </row>
        <row r="15">
          <cell r="B15" t="str">
            <v>121201</v>
          </cell>
          <cell r="D15" t="str">
            <v>AGL Capital Corp. - Suntrust</v>
          </cell>
          <cell r="F15">
            <v>4765.42</v>
          </cell>
          <cell r="H15">
            <v>-93.21</v>
          </cell>
          <cell r="J15">
            <v>-71.569999999999993</v>
          </cell>
        </row>
        <row r="16">
          <cell r="D16" t="str">
            <v>Cash &amp; Cash Equivalents</v>
          </cell>
          <cell r="F16">
            <v>20776.95</v>
          </cell>
          <cell r="H16">
            <v>-37394.33</v>
          </cell>
          <cell r="J16">
            <v>-1068105.83</v>
          </cell>
        </row>
        <row r="17">
          <cell r="B17" t="str">
            <v>134053</v>
          </cell>
          <cell r="D17" t="str">
            <v>AGSC Cash Clearing - Miscellan</v>
          </cell>
          <cell r="F17">
            <v>0</v>
          </cell>
          <cell r="H17">
            <v>0</v>
          </cell>
          <cell r="J17">
            <v>345500</v>
          </cell>
        </row>
        <row r="18">
          <cell r="B18" t="str">
            <v>137200</v>
          </cell>
          <cell r="D18" t="str">
            <v>Interest and Dividends Recvble</v>
          </cell>
          <cell r="F18">
            <v>750000</v>
          </cell>
          <cell r="H18">
            <v>750000</v>
          </cell>
          <cell r="J18">
            <v>500000</v>
          </cell>
        </row>
        <row r="19">
          <cell r="B19" t="str">
            <v>137400</v>
          </cell>
          <cell r="D19" t="str">
            <v>Div Receivable-AGL Capital</v>
          </cell>
          <cell r="F19">
            <v>47422.59</v>
          </cell>
          <cell r="H19">
            <v>140206.07999999999</v>
          </cell>
          <cell r="J19">
            <v>47422.59</v>
          </cell>
        </row>
        <row r="20">
          <cell r="D20" t="str">
            <v>Receivables</v>
          </cell>
          <cell r="F20">
            <v>797422.59</v>
          </cell>
          <cell r="H20">
            <v>890206.08</v>
          </cell>
          <cell r="J20">
            <v>892922.59</v>
          </cell>
        </row>
        <row r="21">
          <cell r="B21" t="str">
            <v>135191</v>
          </cell>
          <cell r="D21" t="str">
            <v>Long Term Debt</v>
          </cell>
          <cell r="F21">
            <v>0</v>
          </cell>
          <cell r="H21">
            <v>0</v>
          </cell>
          <cell r="J21">
            <v>534486500</v>
          </cell>
        </row>
        <row r="22">
          <cell r="B22" t="str">
            <v>135192</v>
          </cell>
          <cell r="D22" t="str">
            <v>Intercom 30 Yr Notes-AGLR/AGCC</v>
          </cell>
          <cell r="F22">
            <v>0</v>
          </cell>
          <cell r="H22">
            <v>0</v>
          </cell>
          <cell r="J22">
            <v>565000000</v>
          </cell>
        </row>
        <row r="23">
          <cell r="B23" t="str">
            <v>135300</v>
          </cell>
          <cell r="D23" t="str">
            <v>Int on LT Debt-AGCC/AGLR</v>
          </cell>
          <cell r="F23">
            <v>5389871.4900000002</v>
          </cell>
          <cell r="H23">
            <v>21559485.960000001</v>
          </cell>
          <cell r="J23">
            <v>65714961.909999996</v>
          </cell>
        </row>
        <row r="24">
          <cell r="B24" t="str">
            <v>135301</v>
          </cell>
          <cell r="D24" t="str">
            <v>Int-IC 30 Yr Notes-AGLR/AGCC</v>
          </cell>
          <cell r="F24">
            <v>2022500</v>
          </cell>
          <cell r="H24">
            <v>8090000.6399999997</v>
          </cell>
          <cell r="J24">
            <v>44629833.340000004</v>
          </cell>
        </row>
        <row r="25">
          <cell r="B25" t="str">
            <v>135450</v>
          </cell>
          <cell r="D25" t="str">
            <v>Interco Funding-Unrestricted</v>
          </cell>
          <cell r="F25">
            <v>35772661.439999998</v>
          </cell>
          <cell r="H25">
            <v>-26393419.010000002</v>
          </cell>
          <cell r="J25">
            <v>11372214.890000001</v>
          </cell>
        </row>
        <row r="26">
          <cell r="B26" t="str">
            <v>135451</v>
          </cell>
          <cell r="D26" t="str">
            <v>Interco Funding - Restricted</v>
          </cell>
          <cell r="F26">
            <v>359590250.00999999</v>
          </cell>
          <cell r="H26">
            <v>287468177</v>
          </cell>
          <cell r="J26">
            <v>215365908.86000001</v>
          </cell>
        </row>
        <row r="27">
          <cell r="B27" t="str">
            <v>136073</v>
          </cell>
          <cell r="D27" t="str">
            <v>Intercompany Chargebacks</v>
          </cell>
          <cell r="F27">
            <v>-6804.42</v>
          </cell>
          <cell r="H27">
            <v>-2979.45</v>
          </cell>
          <cell r="J27">
            <v>1036.82</v>
          </cell>
        </row>
        <row r="28">
          <cell r="D28" t="str">
            <v>Intercompany Receivables</v>
          </cell>
          <cell r="F28">
            <v>402768478.51999998</v>
          </cell>
          <cell r="H28">
            <v>290721265.13999999</v>
          </cell>
          <cell r="J28">
            <v>1436570455.8199999</v>
          </cell>
        </row>
        <row r="29">
          <cell r="D29" t="str">
            <v>A/R Unbilled Revenue</v>
          </cell>
        </row>
        <row r="30">
          <cell r="D30" t="str">
            <v>Inventories</v>
          </cell>
        </row>
        <row r="31">
          <cell r="D31" t="str">
            <v>Deferred Purchased Gas Adj</v>
          </cell>
        </row>
        <row r="32">
          <cell r="D32" t="str">
            <v>Unrecovered Envir Resp Costs-Current</v>
          </cell>
        </row>
        <row r="33">
          <cell r="D33" t="str">
            <v>Unrecovered Pipeline Costs-Current</v>
          </cell>
        </row>
        <row r="34">
          <cell r="D34" t="str">
            <v>Unrecovered Seasonal Rates</v>
          </cell>
        </row>
        <row r="35">
          <cell r="D35" t="str">
            <v>Energy Marketing and Risk Mgmt Asset</v>
          </cell>
        </row>
        <row r="36">
          <cell r="B36" t="str">
            <v>157400</v>
          </cell>
          <cell r="D36" t="str">
            <v>Prepayments - Other</v>
          </cell>
          <cell r="F36">
            <v>1134128.8700000001</v>
          </cell>
          <cell r="H36">
            <v>1183141.25</v>
          </cell>
          <cell r="J36">
            <v>1036438.38</v>
          </cell>
        </row>
        <row r="37">
          <cell r="D37" t="str">
            <v>Other Current Assets</v>
          </cell>
          <cell r="F37">
            <v>1134128.8700000001</v>
          </cell>
          <cell r="H37">
            <v>1183141.25</v>
          </cell>
          <cell r="J37">
            <v>1036438.38</v>
          </cell>
        </row>
        <row r="38">
          <cell r="D38" t="str">
            <v xml:space="preserve">  Total Current Assets</v>
          </cell>
          <cell r="F38">
            <v>404720806.93000001</v>
          </cell>
          <cell r="H38">
            <v>292757218.13999999</v>
          </cell>
          <cell r="J38">
            <v>1437431710.96</v>
          </cell>
        </row>
        <row r="39">
          <cell r="B39" t="str">
            <v>111066</v>
          </cell>
          <cell r="D39" t="str">
            <v>Investment in AGL Cap Trust II</v>
          </cell>
          <cell r="F39">
            <v>4639175</v>
          </cell>
          <cell r="H39">
            <v>4639175</v>
          </cell>
          <cell r="J39">
            <v>4639175</v>
          </cell>
        </row>
        <row r="40">
          <cell r="D40" t="str">
            <v>Investment &amp; Equity in Assoc</v>
          </cell>
          <cell r="F40">
            <v>4639175</v>
          </cell>
          <cell r="H40">
            <v>4639175</v>
          </cell>
          <cell r="J40">
            <v>4639175</v>
          </cell>
        </row>
        <row r="41">
          <cell r="C41" t="str">
            <v>Property, Plant &amp; Equipment</v>
          </cell>
        </row>
        <row r="42">
          <cell r="D42" t="str">
            <v>Regulated Assets</v>
          </cell>
        </row>
        <row r="43">
          <cell r="D43" t="str">
            <v>Regulated Capital Projects</v>
          </cell>
        </row>
        <row r="44">
          <cell r="D44" t="str">
            <v>Contribution in Aid of Const</v>
          </cell>
        </row>
        <row r="45">
          <cell r="D45" t="str">
            <v>Accumulated Depr - Regulated</v>
          </cell>
        </row>
        <row r="46">
          <cell r="D46" t="str">
            <v xml:space="preserve">  Total Regulated Assets-Net</v>
          </cell>
          <cell r="F46">
            <v>0</v>
          </cell>
          <cell r="H46">
            <v>0</v>
          </cell>
          <cell r="J46">
            <v>0</v>
          </cell>
        </row>
        <row r="47">
          <cell r="D47" t="str">
            <v>Nonregulated Assets</v>
          </cell>
        </row>
        <row r="48">
          <cell r="D48" t="str">
            <v>Nonregulated Capital Projects</v>
          </cell>
        </row>
        <row r="49">
          <cell r="D49" t="str">
            <v>Accumulated Depr - Nonregulated</v>
          </cell>
        </row>
        <row r="50">
          <cell r="D50" t="str">
            <v xml:space="preserve">  Total Nonregulated Assets-Net</v>
          </cell>
          <cell r="F50">
            <v>0</v>
          </cell>
          <cell r="H50">
            <v>0</v>
          </cell>
          <cell r="J50">
            <v>0</v>
          </cell>
        </row>
        <row r="51">
          <cell r="D51" t="str">
            <v xml:space="preserve">  Total Property Plant &amp; Equipment</v>
          </cell>
          <cell r="F51">
            <v>0</v>
          </cell>
          <cell r="H51">
            <v>0</v>
          </cell>
          <cell r="J51">
            <v>0</v>
          </cell>
        </row>
        <row r="52">
          <cell r="C52" t="str">
            <v>Deferred Debits and Other Assets</v>
          </cell>
        </row>
        <row r="53">
          <cell r="D53" t="str">
            <v>Unrecovered Envir Response Costs</v>
          </cell>
        </row>
        <row r="54">
          <cell r="D54" t="str">
            <v>Unrecovered Pipeline Replacemnt Costs</v>
          </cell>
        </row>
        <row r="55">
          <cell r="D55" t="str">
            <v>Goodwill</v>
          </cell>
        </row>
        <row r="56">
          <cell r="D56" t="str">
            <v>Investment in Joint Ventures</v>
          </cell>
        </row>
        <row r="57">
          <cell r="D57" t="str">
            <v>Unrecovered Integrated Resource Plan</v>
          </cell>
        </row>
        <row r="58">
          <cell r="D58" t="str">
            <v>Unrecovered Postretirement Benefits</v>
          </cell>
        </row>
        <row r="59">
          <cell r="B59" t="str">
            <v>170110</v>
          </cell>
          <cell r="D59" t="str">
            <v>Notes Receiv - VNGC/AGLR</v>
          </cell>
          <cell r="F59">
            <v>1099486500</v>
          </cell>
          <cell r="H59">
            <v>1099486500</v>
          </cell>
          <cell r="J59">
            <v>0</v>
          </cell>
        </row>
        <row r="60">
          <cell r="D60" t="str">
            <v>Intercompany Notes Receivables</v>
          </cell>
          <cell r="F60">
            <v>1099486500</v>
          </cell>
          <cell r="H60">
            <v>1099486500</v>
          </cell>
          <cell r="J60">
            <v>0</v>
          </cell>
        </row>
        <row r="61">
          <cell r="D61" t="str">
            <v>Prepaid Pension Cost</v>
          </cell>
        </row>
        <row r="62">
          <cell r="D62" t="str">
            <v>Unamortized Cost to Repurchase LTD</v>
          </cell>
        </row>
        <row r="63">
          <cell r="B63" t="str">
            <v>161300</v>
          </cell>
          <cell r="D63" t="str">
            <v>Unamort Debt Discount and Exp</v>
          </cell>
          <cell r="F63">
            <v>1033900</v>
          </cell>
          <cell r="H63">
            <v>1065550</v>
          </cell>
          <cell r="J63">
            <v>1160500</v>
          </cell>
        </row>
        <row r="64">
          <cell r="B64" t="str">
            <v>161301</v>
          </cell>
          <cell r="D64" t="str">
            <v>10 Year Bond Issuance Costs</v>
          </cell>
          <cell r="F64">
            <v>3156814.44</v>
          </cell>
          <cell r="H64">
            <v>2452925.0099999998</v>
          </cell>
          <cell r="J64">
            <v>2628946.29</v>
          </cell>
        </row>
        <row r="65">
          <cell r="B65" t="str">
            <v>161302</v>
          </cell>
          <cell r="D65" t="str">
            <v>Trust Preferred Issuance Costs</v>
          </cell>
          <cell r="F65">
            <v>0</v>
          </cell>
          <cell r="H65">
            <v>3411</v>
          </cell>
          <cell r="J65">
            <v>0</v>
          </cell>
        </row>
        <row r="66">
          <cell r="B66" t="str">
            <v>161303</v>
          </cell>
          <cell r="D66" t="str">
            <v>Fair Value Interest Rate Swap</v>
          </cell>
          <cell r="F66">
            <v>6093620</v>
          </cell>
          <cell r="H66">
            <v>4619318</v>
          </cell>
          <cell r="J66">
            <v>0</v>
          </cell>
        </row>
        <row r="67">
          <cell r="D67" t="str">
            <v>Other Assets</v>
          </cell>
          <cell r="F67">
            <v>10284334.439999999</v>
          </cell>
          <cell r="H67">
            <v>8141204.0099999998</v>
          </cell>
          <cell r="J67">
            <v>3789446.29</v>
          </cell>
        </row>
        <row r="68">
          <cell r="D68" t="str">
            <v xml:space="preserve">  Total Deferred Debits and Other Assets</v>
          </cell>
          <cell r="F68">
            <v>1109770834.4400001</v>
          </cell>
          <cell r="H68">
            <v>1107627704.01</v>
          </cell>
          <cell r="J68">
            <v>3789446.29</v>
          </cell>
        </row>
        <row r="69">
          <cell r="D69" t="str">
            <v xml:space="preserve">  Total Assets</v>
          </cell>
          <cell r="F69">
            <v>1519130816.3700001</v>
          </cell>
          <cell r="H69">
            <v>1405024097.1500001</v>
          </cell>
          <cell r="J69">
            <v>1445860332.25</v>
          </cell>
        </row>
        <row r="71">
          <cell r="C71" t="str">
            <v>Liabilities and Capitalization</v>
          </cell>
        </row>
        <row r="72">
          <cell r="C72" t="str">
            <v>Current Liabilities</v>
          </cell>
        </row>
        <row r="73">
          <cell r="B73" t="str">
            <v>225120</v>
          </cell>
          <cell r="D73" t="str">
            <v>Accounts Payable - Accrued</v>
          </cell>
          <cell r="F73">
            <v>0</v>
          </cell>
          <cell r="H73">
            <v>0</v>
          </cell>
          <cell r="J73">
            <v>-124500</v>
          </cell>
        </row>
        <row r="74">
          <cell r="D74" t="str">
            <v>Accounts Payable</v>
          </cell>
          <cell r="F74">
            <v>0</v>
          </cell>
          <cell r="H74">
            <v>0</v>
          </cell>
          <cell r="J74">
            <v>-124500</v>
          </cell>
        </row>
        <row r="75">
          <cell r="B75" t="str">
            <v>221030</v>
          </cell>
          <cell r="D75" t="str">
            <v>Commercial Paper ST Debt-AGCC</v>
          </cell>
          <cell r="F75">
            <v>-388570000</v>
          </cell>
          <cell r="H75">
            <v>-316000000</v>
          </cell>
          <cell r="J75">
            <v>-384740000.30000001</v>
          </cell>
        </row>
        <row r="76">
          <cell r="D76" t="str">
            <v>Short-Term Debt</v>
          </cell>
          <cell r="F76">
            <v>-388570000</v>
          </cell>
          <cell r="H76">
            <v>-316000000</v>
          </cell>
          <cell r="J76">
            <v>-384740000.30000001</v>
          </cell>
        </row>
        <row r="77">
          <cell r="D77" t="str">
            <v>Intercompany Payables</v>
          </cell>
          <cell r="F77">
            <v>0</v>
          </cell>
          <cell r="H77">
            <v>0</v>
          </cell>
          <cell r="J77">
            <v>0</v>
          </cell>
        </row>
        <row r="78">
          <cell r="D78" t="str">
            <v>Customer Deposits</v>
          </cell>
        </row>
        <row r="79">
          <cell r="B79" t="str">
            <v>239200</v>
          </cell>
          <cell r="D79" t="str">
            <v>Accr Int-10Yr Bond/TrustPrefd</v>
          </cell>
          <cell r="F79">
            <v>-9915625</v>
          </cell>
          <cell r="H79">
            <v>-4571875</v>
          </cell>
          <cell r="J79">
            <v>-9915625</v>
          </cell>
        </row>
        <row r="80">
          <cell r="B80" t="str">
            <v>239400</v>
          </cell>
          <cell r="D80" t="str">
            <v>Int 8.17% Debentures</v>
          </cell>
          <cell r="F80">
            <v>-1580755.99</v>
          </cell>
          <cell r="H80">
            <v>-1673539.48</v>
          </cell>
          <cell r="J80">
            <v>-1580755.99</v>
          </cell>
        </row>
        <row r="81">
          <cell r="B81" t="str">
            <v>241980</v>
          </cell>
          <cell r="D81" t="str">
            <v>Accrued Interest Payable</v>
          </cell>
          <cell r="F81">
            <v>-233723.97</v>
          </cell>
          <cell r="H81">
            <v>-279307.3</v>
          </cell>
          <cell r="J81">
            <v>-220309.9</v>
          </cell>
        </row>
        <row r="82">
          <cell r="D82" t="str">
            <v>Interest</v>
          </cell>
          <cell r="F82">
            <v>-11730104.960000001</v>
          </cell>
          <cell r="H82">
            <v>-6524721.7800000003</v>
          </cell>
          <cell r="J82">
            <v>-11716690.890000001</v>
          </cell>
        </row>
        <row r="83">
          <cell r="B83" t="str">
            <v>238100</v>
          </cell>
          <cell r="D83" t="str">
            <v>Taxes Accrued-Federal Income</v>
          </cell>
          <cell r="F83">
            <v>-70469069.540000007</v>
          </cell>
          <cell r="H83">
            <v>-27732174.27</v>
          </cell>
          <cell r="J83">
            <v>-15685501.74</v>
          </cell>
        </row>
        <row r="84">
          <cell r="D84" t="str">
            <v>Other Accrued Liabilities</v>
          </cell>
          <cell r="F84">
            <v>-70469069.540000007</v>
          </cell>
          <cell r="H84">
            <v>-27732174.27</v>
          </cell>
          <cell r="J84">
            <v>-15685501.74</v>
          </cell>
        </row>
        <row r="85">
          <cell r="D85" t="str">
            <v>Redemption Requir - Preferred Stock</v>
          </cell>
        </row>
        <row r="86">
          <cell r="D86" t="str">
            <v>Deferred Purchase Gas Adj Credit</v>
          </cell>
        </row>
        <row r="87">
          <cell r="D87" t="str">
            <v>Current Portion of Long Term Debt</v>
          </cell>
        </row>
        <row r="88">
          <cell r="D88" t="str">
            <v>Accrued Eviron Response-Current</v>
          </cell>
        </row>
        <row r="89">
          <cell r="D89" t="str">
            <v>Accrued Pipeline Replacement-Current</v>
          </cell>
        </row>
        <row r="90">
          <cell r="D90" t="str">
            <v>Deferred Seasonal Rates</v>
          </cell>
        </row>
        <row r="91">
          <cell r="D91" t="str">
            <v>Energy Marketing and Risk Mgmt Liab</v>
          </cell>
        </row>
        <row r="92">
          <cell r="D92" t="str">
            <v>Other Current Liabilities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 xml:space="preserve">  Total Current Liabilities</v>
          </cell>
          <cell r="F93">
            <v>-470769174.5</v>
          </cell>
          <cell r="H93">
            <v>-350256896.04999995</v>
          </cell>
          <cell r="J93">
            <v>-412266692.93000001</v>
          </cell>
        </row>
        <row r="94">
          <cell r="B94" t="str">
            <v>279200</v>
          </cell>
          <cell r="D94" t="str">
            <v>Other Timing Difference-Fed</v>
          </cell>
          <cell r="F94">
            <v>839</v>
          </cell>
          <cell r="H94">
            <v>916</v>
          </cell>
          <cell r="J94">
            <v>-7053</v>
          </cell>
        </row>
        <row r="95">
          <cell r="D95" t="str">
            <v>Accumulated Deferred Income Tax</v>
          </cell>
          <cell r="F95">
            <v>839</v>
          </cell>
          <cell r="H95">
            <v>916</v>
          </cell>
          <cell r="J95">
            <v>-7053</v>
          </cell>
        </row>
        <row r="96">
          <cell r="C96" t="str">
            <v>Long-Term Liabilities</v>
          </cell>
        </row>
        <row r="97">
          <cell r="D97" t="str">
            <v>Accrued Envir Response Costs</v>
          </cell>
        </row>
        <row r="98">
          <cell r="D98" t="str">
            <v>Accrued Pipeline Replacement Costs</v>
          </cell>
        </row>
        <row r="99">
          <cell r="D99" t="str">
            <v>Accrued Pension Costs</v>
          </cell>
        </row>
        <row r="100">
          <cell r="D100" t="str">
            <v>Accrued Other Postretirement Benefits</v>
          </cell>
        </row>
        <row r="101">
          <cell r="D101" t="str">
            <v>Capital Lease Liability</v>
          </cell>
        </row>
        <row r="102">
          <cell r="D102" t="str">
            <v>Other Liabilities</v>
          </cell>
        </row>
        <row r="103">
          <cell r="D103" t="str">
            <v xml:space="preserve">  Total Long-Term Liabilities</v>
          </cell>
          <cell r="F103">
            <v>0</v>
          </cell>
          <cell r="H103">
            <v>0</v>
          </cell>
          <cell r="J103">
            <v>0</v>
          </cell>
        </row>
        <row r="104">
          <cell r="D104" t="str">
            <v>Minority Interest</v>
          </cell>
        </row>
        <row r="105">
          <cell r="C105" t="str">
            <v>Deferred Credits</v>
          </cell>
        </row>
        <row r="106">
          <cell r="D106" t="str">
            <v>Unamortized Investment Tax Credit</v>
          </cell>
        </row>
        <row r="107">
          <cell r="D107" t="str">
            <v>Regulatory Tax Liability</v>
          </cell>
        </row>
        <row r="108">
          <cell r="B108" t="str">
            <v>215101</v>
          </cell>
          <cell r="D108" t="str">
            <v>Fair Value of Int Rate Swap</v>
          </cell>
          <cell r="F108">
            <v>0</v>
          </cell>
          <cell r="H108">
            <v>0</v>
          </cell>
          <cell r="J108">
            <v>-2214093</v>
          </cell>
        </row>
        <row r="109">
          <cell r="D109" t="str">
            <v>Other Deferred Credits</v>
          </cell>
          <cell r="F109">
            <v>0</v>
          </cell>
          <cell r="H109">
            <v>0</v>
          </cell>
          <cell r="J109">
            <v>-2214093</v>
          </cell>
        </row>
        <row r="110">
          <cell r="D110" t="str">
            <v xml:space="preserve">  Total Deferred Credits</v>
          </cell>
          <cell r="F110">
            <v>0</v>
          </cell>
          <cell r="H110">
            <v>0</v>
          </cell>
          <cell r="J110">
            <v>-2214093</v>
          </cell>
        </row>
        <row r="111">
          <cell r="D111" t="str">
            <v>Equity from Parent</v>
          </cell>
          <cell r="F111">
            <v>0</v>
          </cell>
          <cell r="H111">
            <v>0</v>
          </cell>
          <cell r="J111">
            <v>0</v>
          </cell>
        </row>
        <row r="112">
          <cell r="C112" t="str">
            <v>Capitalization</v>
          </cell>
        </row>
        <row r="113">
          <cell r="B113" t="str">
            <v>215100</v>
          </cell>
          <cell r="D113" t="str">
            <v>Debentures 8.17%</v>
          </cell>
          <cell r="F113">
            <v>-154639175</v>
          </cell>
          <cell r="H113">
            <v>-154639175</v>
          </cell>
          <cell r="J113">
            <v>-154639175</v>
          </cell>
        </row>
        <row r="114">
          <cell r="B114" t="str">
            <v>215301</v>
          </cell>
          <cell r="D114" t="str">
            <v>Debt on 10 Year Bonds</v>
          </cell>
          <cell r="F114">
            <v>-300000000</v>
          </cell>
          <cell r="H114">
            <v>-300000000</v>
          </cell>
          <cell r="J114">
            <v>-300000000</v>
          </cell>
        </row>
        <row r="115">
          <cell r="D115" t="str">
            <v>Long-Term Debt</v>
          </cell>
          <cell r="F115">
            <v>-454639175</v>
          </cell>
          <cell r="H115">
            <v>-454639175</v>
          </cell>
          <cell r="J115">
            <v>-454639175</v>
          </cell>
        </row>
        <row r="116">
          <cell r="B116" t="str">
            <v>201400</v>
          </cell>
          <cell r="D116" t="str">
            <v>Preferred  Stock</v>
          </cell>
          <cell r="F116">
            <v>-6093620</v>
          </cell>
          <cell r="H116">
            <v>-4619318</v>
          </cell>
          <cell r="J116">
            <v>2214093</v>
          </cell>
        </row>
        <row r="117">
          <cell r="D117" t="str">
            <v>Preferred Stock</v>
          </cell>
          <cell r="F117">
            <v>-6093620</v>
          </cell>
          <cell r="H117">
            <v>-4619318</v>
          </cell>
          <cell r="J117">
            <v>2214093</v>
          </cell>
        </row>
        <row r="118">
          <cell r="B118" t="str">
            <v>200101</v>
          </cell>
          <cell r="D118" t="str">
            <v>Common Stock</v>
          </cell>
          <cell r="F118">
            <v>-10</v>
          </cell>
          <cell r="H118">
            <v>-10</v>
          </cell>
          <cell r="J118">
            <v>-10</v>
          </cell>
        </row>
        <row r="119">
          <cell r="B119" t="str">
            <v>202000</v>
          </cell>
          <cell r="D119" t="str">
            <v>Other Comprehensive Income</v>
          </cell>
          <cell r="F119">
            <v>0</v>
          </cell>
          <cell r="H119">
            <v>478507.8</v>
          </cell>
          <cell r="J119">
            <v>478507.8</v>
          </cell>
        </row>
        <row r="120">
          <cell r="B120" t="str">
            <v>203101</v>
          </cell>
          <cell r="D120" t="str">
            <v>Premium on Common</v>
          </cell>
          <cell r="F120">
            <v>-9990</v>
          </cell>
          <cell r="H120">
            <v>-9990</v>
          </cell>
          <cell r="J120">
            <v>-9990</v>
          </cell>
        </row>
        <row r="121">
          <cell r="B121" t="str">
            <v>203102</v>
          </cell>
          <cell r="D121" t="str">
            <v>Additional Paid-In-Capital</v>
          </cell>
          <cell r="F121">
            <v>-565000000</v>
          </cell>
          <cell r="H121">
            <v>-565000000</v>
          </cell>
          <cell r="J121">
            <v>-565000000</v>
          </cell>
        </row>
        <row r="122">
          <cell r="B122" t="str">
            <v>207100</v>
          </cell>
          <cell r="D122" t="str">
            <v>Unappropriated Ret Earnings</v>
          </cell>
          <cell r="F122">
            <v>-14415919.119999999</v>
          </cell>
          <cell r="H122">
            <v>-14415919.119999999</v>
          </cell>
          <cell r="J122">
            <v>2850.78</v>
          </cell>
        </row>
        <row r="123">
          <cell r="B123" t="str">
            <v>207200</v>
          </cell>
          <cell r="D123" t="str">
            <v>Balance Transferred from Incom</v>
          </cell>
          <cell r="F123">
            <v>-36164086.469999999</v>
          </cell>
          <cell r="H123">
            <v>-26922881</v>
          </cell>
          <cell r="J123">
            <v>-39244370.109999999</v>
          </cell>
        </row>
        <row r="124">
          <cell r="B124" t="str">
            <v>207601</v>
          </cell>
          <cell r="D124" t="str">
            <v>Dividends Declared Parent/Sub</v>
          </cell>
          <cell r="F124">
            <v>27960319.719999999</v>
          </cell>
          <cell r="H124">
            <v>10360668.220000001</v>
          </cell>
          <cell r="J124">
            <v>24825600.210000001</v>
          </cell>
        </row>
        <row r="125">
          <cell r="D125" t="str">
            <v>Common Stockholders Equity</v>
          </cell>
          <cell r="F125">
            <v>-587629685.87</v>
          </cell>
          <cell r="H125">
            <v>-595509624.10000002</v>
          </cell>
          <cell r="J125">
            <v>-578947411.32000005</v>
          </cell>
        </row>
        <row r="126">
          <cell r="D126" t="str">
            <v xml:space="preserve">  Total Capitalization</v>
          </cell>
          <cell r="F126">
            <v>-1048362480.87</v>
          </cell>
          <cell r="H126">
            <v>-1054768117.1</v>
          </cell>
          <cell r="J126">
            <v>-1031372493.3200001</v>
          </cell>
        </row>
        <row r="127">
          <cell r="D127" t="str">
            <v xml:space="preserve">  Total Liabilities and Capitalization</v>
          </cell>
          <cell r="F127">
            <v>-1519130816.3699999</v>
          </cell>
          <cell r="H127">
            <v>-1405024097.1500001</v>
          </cell>
          <cell r="J127">
            <v>-1445860332.25</v>
          </cell>
        </row>
      </sheetData>
      <sheetData sheetId="10" refreshError="1">
        <row r="12">
          <cell r="C12" t="str">
            <v>Operating Revenues</v>
          </cell>
        </row>
        <row r="14">
          <cell r="C14" t="str">
            <v>Cost of Sales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600120</v>
          </cell>
          <cell r="C18" t="str">
            <v>Pay-A&amp;G Salaries</v>
          </cell>
          <cell r="E18">
            <v>3122.51</v>
          </cell>
          <cell r="F18">
            <v>3365.54</v>
          </cell>
          <cell r="G18">
            <v>642</v>
          </cell>
        </row>
        <row r="19">
          <cell r="B19" t="str">
            <v>670050</v>
          </cell>
          <cell r="C19" t="str">
            <v>Utilities</v>
          </cell>
          <cell r="E19">
            <v>419.69</v>
          </cell>
          <cell r="F19">
            <v>321.62</v>
          </cell>
          <cell r="G19">
            <v>97.35</v>
          </cell>
        </row>
        <row r="20">
          <cell r="B20" t="str">
            <v>670080</v>
          </cell>
          <cell r="C20" t="str">
            <v>Tax and License</v>
          </cell>
          <cell r="E20">
            <v>255</v>
          </cell>
          <cell r="F20">
            <v>250</v>
          </cell>
          <cell r="G20">
            <v>5</v>
          </cell>
        </row>
        <row r="21">
          <cell r="B21" t="str">
            <v>670104</v>
          </cell>
          <cell r="C21" t="str">
            <v>Postage</v>
          </cell>
          <cell r="E21">
            <v>60.39</v>
          </cell>
          <cell r="F21">
            <v>44.59</v>
          </cell>
          <cell r="G21">
            <v>0</v>
          </cell>
        </row>
        <row r="22">
          <cell r="B22" t="str">
            <v>670130</v>
          </cell>
          <cell r="C22" t="str">
            <v>Bank Service Charges</v>
          </cell>
          <cell r="E22">
            <v>976.09</v>
          </cell>
          <cell r="F22">
            <v>839.84</v>
          </cell>
          <cell r="G22">
            <v>6124.91</v>
          </cell>
        </row>
        <row r="23">
          <cell r="B23" t="str">
            <v>670200</v>
          </cell>
          <cell r="C23" t="str">
            <v>Outside Svcs Employed</v>
          </cell>
          <cell r="E23">
            <v>0</v>
          </cell>
          <cell r="F23">
            <v>0</v>
          </cell>
          <cell r="G23">
            <v>41.7</v>
          </cell>
        </row>
        <row r="24">
          <cell r="B24" t="str">
            <v>670402</v>
          </cell>
          <cell r="C24" t="str">
            <v>Outside Legal Services</v>
          </cell>
          <cell r="E24">
            <v>262.39999999999998</v>
          </cell>
          <cell r="F24">
            <v>0</v>
          </cell>
          <cell r="G24">
            <v>0</v>
          </cell>
        </row>
        <row r="25">
          <cell r="B25" t="str">
            <v>670840</v>
          </cell>
          <cell r="C25" t="str">
            <v>Miscellaneous Expense</v>
          </cell>
          <cell r="E25">
            <v>1319.1</v>
          </cell>
          <cell r="F25">
            <v>1037.7</v>
          </cell>
          <cell r="G25">
            <v>257</v>
          </cell>
        </row>
        <row r="26">
          <cell r="B26" t="str">
            <v>670855</v>
          </cell>
          <cell r="C26" t="str">
            <v>Travel Expense</v>
          </cell>
          <cell r="E26">
            <v>569.79</v>
          </cell>
          <cell r="F26">
            <v>569.79</v>
          </cell>
          <cell r="G26">
            <v>0</v>
          </cell>
        </row>
        <row r="27">
          <cell r="B27" t="str">
            <v>670900</v>
          </cell>
          <cell r="C27" t="str">
            <v>Facilities Rent/Lease Expenses</v>
          </cell>
          <cell r="E27">
            <v>5155</v>
          </cell>
          <cell r="F27">
            <v>3852</v>
          </cell>
          <cell r="G27">
            <v>1284</v>
          </cell>
        </row>
        <row r="28">
          <cell r="C28" t="str">
            <v>Operation Expenses</v>
          </cell>
          <cell r="E28">
            <v>12139.97</v>
          </cell>
          <cell r="F28">
            <v>10281.08</v>
          </cell>
          <cell r="G28">
            <v>8451.9599999999991</v>
          </cell>
        </row>
        <row r="29">
          <cell r="C29" t="str">
            <v>Maintenance Expenses</v>
          </cell>
        </row>
        <row r="30">
          <cell r="C30" t="str">
            <v>Capitalized Expenses</v>
          </cell>
        </row>
        <row r="31">
          <cell r="B31" t="str">
            <v>671009</v>
          </cell>
          <cell r="C31" t="str">
            <v>AGLR Alloc Cost of Capital</v>
          </cell>
          <cell r="E31">
            <v>1675.25</v>
          </cell>
          <cell r="F31">
            <v>1364.32</v>
          </cell>
          <cell r="G31">
            <v>576.29999999999995</v>
          </cell>
        </row>
        <row r="32">
          <cell r="B32" t="str">
            <v>671403</v>
          </cell>
          <cell r="C32" t="str">
            <v>Direct Assigned Chargeback</v>
          </cell>
          <cell r="E32">
            <v>35189.08</v>
          </cell>
          <cell r="F32">
            <v>27830.15</v>
          </cell>
          <cell r="G32">
            <v>8487.89</v>
          </cell>
        </row>
        <row r="33">
          <cell r="B33" t="str">
            <v>671404</v>
          </cell>
          <cell r="C33" t="str">
            <v>Allocated-Distributed Chargebk</v>
          </cell>
          <cell r="E33">
            <v>20213.169999999998</v>
          </cell>
          <cell r="F33">
            <v>14509.2</v>
          </cell>
          <cell r="G33">
            <v>3894.68</v>
          </cell>
        </row>
        <row r="34">
          <cell r="C34" t="str">
            <v>Allocated Costs</v>
          </cell>
          <cell r="E34">
            <v>57077.5</v>
          </cell>
          <cell r="F34">
            <v>43703.67</v>
          </cell>
          <cell r="G34">
            <v>12958.87</v>
          </cell>
        </row>
        <row r="35">
          <cell r="C35" t="str">
            <v>Depreciation &amp; Amortization</v>
          </cell>
        </row>
        <row r="36">
          <cell r="B36" t="str">
            <v>427100</v>
          </cell>
          <cell r="C36" t="str">
            <v>General Tax Expense-Payroll</v>
          </cell>
          <cell r="E36">
            <v>146.38</v>
          </cell>
          <cell r="F36">
            <v>146.38</v>
          </cell>
          <cell r="G36">
            <v>73.19</v>
          </cell>
        </row>
        <row r="37">
          <cell r="C37" t="str">
            <v>Taxes Other Than Income</v>
          </cell>
          <cell r="E37">
            <v>146.38</v>
          </cell>
          <cell r="F37">
            <v>146.38</v>
          </cell>
          <cell r="G37">
            <v>73.19</v>
          </cell>
        </row>
        <row r="39">
          <cell r="C39" t="str">
            <v>Operating Income</v>
          </cell>
          <cell r="E39">
            <v>-69363.850000000006</v>
          </cell>
          <cell r="F39">
            <v>-54131.13</v>
          </cell>
          <cell r="G39">
            <v>-21484.02</v>
          </cell>
        </row>
        <row r="41">
          <cell r="B41" t="str">
            <v>446200</v>
          </cell>
          <cell r="C41" t="str">
            <v>Interest and Dividend Income</v>
          </cell>
          <cell r="E41">
            <v>371133.96</v>
          </cell>
          <cell r="F41">
            <v>278350.46999999997</v>
          </cell>
          <cell r="G41">
            <v>92783.49</v>
          </cell>
        </row>
        <row r="42">
          <cell r="C42" t="str">
            <v>Other Income - Net</v>
          </cell>
          <cell r="E42">
            <v>371133.96</v>
          </cell>
          <cell r="F42">
            <v>278350.46999999997</v>
          </cell>
          <cell r="G42">
            <v>92783.49</v>
          </cell>
        </row>
        <row r="43">
          <cell r="C43" t="str">
            <v>Income Before Interest &amp; Taxes</v>
          </cell>
          <cell r="E43">
            <v>301770.11</v>
          </cell>
          <cell r="F43">
            <v>224219.33999999997</v>
          </cell>
          <cell r="G43">
            <v>71299.47</v>
          </cell>
        </row>
        <row r="45">
          <cell r="B45" t="str">
            <v>461350</v>
          </cell>
          <cell r="C45" t="str">
            <v>Interest on LT Debt-Cap Corp</v>
          </cell>
          <cell r="E45">
            <v>21375000</v>
          </cell>
          <cell r="F45">
            <v>16031250</v>
          </cell>
          <cell r="G45">
            <v>5437767.1799999997</v>
          </cell>
        </row>
        <row r="46">
          <cell r="B46" t="str">
            <v>461400</v>
          </cell>
          <cell r="C46" t="str">
            <v>Int Accrued 8.17% Debentures</v>
          </cell>
          <cell r="E46">
            <v>12371133.960000001</v>
          </cell>
          <cell r="F46">
            <v>9278350.4700000007</v>
          </cell>
          <cell r="G46">
            <v>3092783.49</v>
          </cell>
        </row>
        <row r="47">
          <cell r="C47" t="str">
            <v>Interest on Long Term Debt</v>
          </cell>
          <cell r="E47">
            <v>33746133.960000001</v>
          </cell>
          <cell r="F47">
            <v>25309600.469999999</v>
          </cell>
          <cell r="G47">
            <v>8530550.6699999999</v>
          </cell>
        </row>
        <row r="48">
          <cell r="B48" t="str">
            <v>467100</v>
          </cell>
          <cell r="C48" t="str">
            <v>Interest Income/Expense</v>
          </cell>
          <cell r="E48">
            <v>-88948457.879999995</v>
          </cell>
          <cell r="F48">
            <v>-66711343.409999996</v>
          </cell>
          <cell r="G48">
            <v>-22237114.469999999</v>
          </cell>
        </row>
        <row r="49">
          <cell r="B49" t="str">
            <v>467200</v>
          </cell>
          <cell r="C49" t="str">
            <v>Interco Int-Restricted Funding</v>
          </cell>
          <cell r="E49">
            <v>-591980.18999999994</v>
          </cell>
          <cell r="F49">
            <v>-491049.5</v>
          </cell>
          <cell r="G49">
            <v>-497813.93</v>
          </cell>
        </row>
        <row r="50">
          <cell r="B50" t="str">
            <v>467201</v>
          </cell>
          <cell r="C50" t="str">
            <v>Interco Int-Non-Restrict Fund</v>
          </cell>
          <cell r="E50">
            <v>-5181212.2</v>
          </cell>
          <cell r="F50">
            <v>-3662546.91</v>
          </cell>
          <cell r="G50">
            <v>-1083753.1599999999</v>
          </cell>
        </row>
        <row r="51">
          <cell r="B51" t="str">
            <v>468101</v>
          </cell>
          <cell r="C51" t="str">
            <v>Interest Exp-Other</v>
          </cell>
          <cell r="E51">
            <v>7393773.7199999997</v>
          </cell>
          <cell r="F51">
            <v>5755555.5700000003</v>
          </cell>
          <cell r="G51">
            <v>2702258.24</v>
          </cell>
        </row>
        <row r="52">
          <cell r="B52" t="str">
            <v>468103</v>
          </cell>
          <cell r="C52" t="str">
            <v>Borrowing &amp; Financing Fees</v>
          </cell>
          <cell r="E52">
            <v>1495349.52</v>
          </cell>
          <cell r="F52">
            <v>1001176.23</v>
          </cell>
          <cell r="G52">
            <v>363579.62</v>
          </cell>
        </row>
        <row r="53">
          <cell r="B53" t="str">
            <v>468104</v>
          </cell>
          <cell r="C53" t="str">
            <v>Amortization Disc/Exp</v>
          </cell>
          <cell r="E53">
            <v>126600</v>
          </cell>
          <cell r="F53">
            <v>94950</v>
          </cell>
          <cell r="G53">
            <v>0</v>
          </cell>
        </row>
        <row r="54">
          <cell r="B54" t="str">
            <v>468105</v>
          </cell>
          <cell r="C54" t="str">
            <v>Amortiz. Debt Issuance Cost</v>
          </cell>
          <cell r="E54">
            <v>264089.23</v>
          </cell>
          <cell r="F54">
            <v>189517.68</v>
          </cell>
          <cell r="G54">
            <v>0</v>
          </cell>
        </row>
        <row r="55">
          <cell r="C55" t="str">
            <v>Other Interest Expense</v>
          </cell>
          <cell r="E55">
            <v>-85441837.799999997</v>
          </cell>
          <cell r="F55">
            <v>-63823740.339999996</v>
          </cell>
          <cell r="G55">
            <v>-20752843.699999999</v>
          </cell>
        </row>
        <row r="56">
          <cell r="C56" t="str">
            <v>Allowance for Funds-Debt</v>
          </cell>
        </row>
        <row r="57">
          <cell r="B57" t="str">
            <v>470999</v>
          </cell>
          <cell r="C57" t="str">
            <v>Dividends on Preferred Stock</v>
          </cell>
          <cell r="E57">
            <v>-3639583.32</v>
          </cell>
          <cell r="F57">
            <v>-2681458.3199999998</v>
          </cell>
          <cell r="G57">
            <v>0</v>
          </cell>
        </row>
        <row r="58">
          <cell r="C58" t="str">
            <v>Preferred Stock Dividend</v>
          </cell>
          <cell r="E58">
            <v>-3639583.32</v>
          </cell>
          <cell r="F58">
            <v>-2681458.3199999998</v>
          </cell>
          <cell r="G58">
            <v>0</v>
          </cell>
        </row>
        <row r="59">
          <cell r="C59" t="str">
            <v>Dividends Common Stock</v>
          </cell>
        </row>
        <row r="61">
          <cell r="C61" t="str">
            <v>Income Before Income Taxes</v>
          </cell>
          <cell r="E61">
            <v>55637057.269999996</v>
          </cell>
          <cell r="F61">
            <v>41419817.529999994</v>
          </cell>
          <cell r="G61">
            <v>12293592.5</v>
          </cell>
        </row>
        <row r="63">
          <cell r="B63" t="str">
            <v>427200</v>
          </cell>
          <cell r="C63" t="str">
            <v>Federal Income Tax</v>
          </cell>
          <cell r="E63">
            <v>19480842.800000001</v>
          </cell>
          <cell r="F63">
            <v>14504885.529999999</v>
          </cell>
          <cell r="G63">
            <v>4290150.6399999997</v>
          </cell>
        </row>
        <row r="64">
          <cell r="B64" t="str">
            <v>427510</v>
          </cell>
          <cell r="C64" t="str">
            <v>Deferred FIT - Other</v>
          </cell>
          <cell r="E64">
            <v>-7872</v>
          </cell>
          <cell r="F64">
            <v>-7949</v>
          </cell>
          <cell r="G64">
            <v>12607</v>
          </cell>
        </row>
        <row r="65">
          <cell r="C65" t="str">
            <v>Income Taxes</v>
          </cell>
          <cell r="E65">
            <v>19472970.800000001</v>
          </cell>
          <cell r="F65">
            <v>14496936.529999999</v>
          </cell>
          <cell r="G65">
            <v>4302757.6399999997</v>
          </cell>
        </row>
        <row r="66">
          <cell r="C66" t="str">
            <v>Minority Interest I/S</v>
          </cell>
        </row>
        <row r="68">
          <cell r="C68" t="str">
            <v>Net Income</v>
          </cell>
          <cell r="E68">
            <v>36164086.469999999</v>
          </cell>
          <cell r="F68">
            <v>26922880.999999993</v>
          </cell>
          <cell r="G68">
            <v>7990834.8600000003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1"/>
      <sheetName val="Tax Roll-Foward"/>
      <sheetName val="M&amp;E"/>
      <sheetName val="P-6 Fines &amp; Penalties"/>
      <sheetName val="Amort-Goodwill"/>
      <sheetName val="Amort-Software"/>
      <sheetName val="Depreciation"/>
      <sheetName val="Bad Debt Reserve"/>
      <sheetName val="Purch Gas Adj"/>
      <sheetName val="Accrued Bonus"/>
      <sheetName val="Severance"/>
      <sheetName val="T-3 Partnership Income"/>
      <sheetName val="TR-4 NSP1"/>
      <sheetName val="T-6 Res Stock"/>
      <sheetName val="T-7 Pension"/>
      <sheetName val="T- 10 Accrued Relocation Liab."/>
      <sheetName val="T-13 Other Work-in-Progress"/>
      <sheetName val="T-16 Misc. Accrued Liab."/>
      <sheetName val="T-36 Other Deferred Debits"/>
      <sheetName val="T-41 Other Postretire Benefits"/>
      <sheetName val="A-11 CIAC"/>
      <sheetName val="CIAC QUERY"/>
      <sheetName val="A-12 Engineering"/>
      <sheetName val="Balance Sheet"/>
      <sheetName val="Income Statement"/>
      <sheetName val="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>
        <row r="12">
          <cell r="B12" t="str">
            <v>121169</v>
          </cell>
          <cell r="D12" t="str">
            <v>Bank of America-VNG CDA</v>
          </cell>
          <cell r="F12">
            <v>0</v>
          </cell>
          <cell r="H12">
            <v>0</v>
          </cell>
          <cell r="J12">
            <v>-22051.49</v>
          </cell>
        </row>
        <row r="13">
          <cell r="B13" t="str">
            <v>121170</v>
          </cell>
          <cell r="D13" t="str">
            <v>Bk of America-VNG Payroll</v>
          </cell>
          <cell r="F13">
            <v>0</v>
          </cell>
          <cell r="H13">
            <v>0</v>
          </cell>
          <cell r="J13">
            <v>-1127.4100000000001</v>
          </cell>
        </row>
        <row r="14">
          <cell r="B14" t="str">
            <v>121171</v>
          </cell>
          <cell r="D14" t="str">
            <v>Bank of Amer-VNG Cust Deposits</v>
          </cell>
          <cell r="F14">
            <v>-97937.44</v>
          </cell>
          <cell r="H14">
            <v>-104590.44</v>
          </cell>
          <cell r="J14">
            <v>-143567.29</v>
          </cell>
        </row>
        <row r="15">
          <cell r="B15" t="str">
            <v>121172</v>
          </cell>
          <cell r="D15" t="str">
            <v>Bk of America-ConcentrAcct-VNG</v>
          </cell>
          <cell r="F15">
            <v>389172.23</v>
          </cell>
          <cell r="H15">
            <v>420022.61</v>
          </cell>
          <cell r="J15">
            <v>421832.27</v>
          </cell>
        </row>
        <row r="16">
          <cell r="B16" t="str">
            <v>121180</v>
          </cell>
          <cell r="D16" t="str">
            <v>Bank of America-Cash-SLNG Conc</v>
          </cell>
          <cell r="F16">
            <v>799.9</v>
          </cell>
          <cell r="H16">
            <v>0</v>
          </cell>
          <cell r="J16">
            <v>0</v>
          </cell>
        </row>
        <row r="17">
          <cell r="B17" t="str">
            <v>121181</v>
          </cell>
          <cell r="D17" t="str">
            <v>Cash-Chase Manhattan Bank</v>
          </cell>
          <cell r="F17">
            <v>7094.25</v>
          </cell>
          <cell r="H17">
            <v>-437.95</v>
          </cell>
          <cell r="J17">
            <v>5752.25</v>
          </cell>
        </row>
        <row r="18">
          <cell r="B18" t="str">
            <v>121200</v>
          </cell>
          <cell r="D18" t="str">
            <v>Petty Cash</v>
          </cell>
          <cell r="F18">
            <v>2000</v>
          </cell>
          <cell r="H18">
            <v>4500</v>
          </cell>
          <cell r="J18">
            <v>4500</v>
          </cell>
        </row>
        <row r="19">
          <cell r="B19" t="str">
            <v>122605</v>
          </cell>
          <cell r="D19" t="str">
            <v>Cash Customer Refund Check VNG</v>
          </cell>
          <cell r="F19">
            <v>94391.82</v>
          </cell>
          <cell r="H19">
            <v>158583.43</v>
          </cell>
          <cell r="J19">
            <v>102927.47</v>
          </cell>
        </row>
        <row r="20">
          <cell r="B20" t="str">
            <v>122609</v>
          </cell>
          <cell r="D20" t="str">
            <v>VNG Credit Card</v>
          </cell>
          <cell r="F20">
            <v>27488.35</v>
          </cell>
          <cell r="H20">
            <v>19954.64</v>
          </cell>
          <cell r="J20">
            <v>14170.75</v>
          </cell>
        </row>
        <row r="21">
          <cell r="B21" t="str">
            <v>122702</v>
          </cell>
          <cell r="D21" t="str">
            <v>Wachovia AGSC Gen Disburse</v>
          </cell>
          <cell r="F21">
            <v>0</v>
          </cell>
          <cell r="H21">
            <v>0</v>
          </cell>
          <cell r="J21">
            <v>-99126.57</v>
          </cell>
        </row>
        <row r="22">
          <cell r="D22" t="str">
            <v>Cash &amp; Cash Equivalents</v>
          </cell>
          <cell r="F22">
            <v>423009.11</v>
          </cell>
          <cell r="H22">
            <v>498032.29</v>
          </cell>
          <cell r="J22">
            <v>283309.98</v>
          </cell>
        </row>
        <row r="23">
          <cell r="B23" t="str">
            <v>132840</v>
          </cell>
          <cell r="D23" t="str">
            <v>A/R Gas - VNG</v>
          </cell>
          <cell r="F23">
            <v>2807752.93</v>
          </cell>
          <cell r="H23">
            <v>6778069.2400000002</v>
          </cell>
          <cell r="J23">
            <v>14883287.550000001</v>
          </cell>
        </row>
        <row r="24">
          <cell r="B24" t="str">
            <v>132842</v>
          </cell>
          <cell r="D24" t="str">
            <v>A/R - Pipeline - VNG</v>
          </cell>
          <cell r="F24">
            <v>481837.34</v>
          </cell>
          <cell r="H24">
            <v>457643.1</v>
          </cell>
          <cell r="J24">
            <v>605656.67000000004</v>
          </cell>
        </row>
        <row r="25">
          <cell r="B25" t="str">
            <v>132843</v>
          </cell>
          <cell r="D25" t="str">
            <v>A/R - Commodity - VNG</v>
          </cell>
          <cell r="F25">
            <v>-0.16</v>
          </cell>
          <cell r="H25">
            <v>-0.16</v>
          </cell>
          <cell r="J25">
            <v>-0.16</v>
          </cell>
        </row>
        <row r="26">
          <cell r="B26" t="str">
            <v>132844</v>
          </cell>
          <cell r="D26" t="str">
            <v>A/R - Manual - VNG</v>
          </cell>
          <cell r="F26">
            <v>8703.74</v>
          </cell>
          <cell r="H26">
            <v>8163.96</v>
          </cell>
          <cell r="J26">
            <v>8560.7099999999991</v>
          </cell>
        </row>
        <row r="27">
          <cell r="B27" t="str">
            <v>134052</v>
          </cell>
          <cell r="D27" t="str">
            <v>AGSC Cash Clearing - Lockbox</v>
          </cell>
          <cell r="F27">
            <v>-1428046.97</v>
          </cell>
          <cell r="H27">
            <v>-305457.76</v>
          </cell>
          <cell r="J27">
            <v>1512229.08</v>
          </cell>
        </row>
        <row r="28">
          <cell r="B28" t="str">
            <v>134053</v>
          </cell>
          <cell r="D28" t="str">
            <v>AGSC Cash Clearing - Miscellan</v>
          </cell>
          <cell r="F28">
            <v>0</v>
          </cell>
          <cell r="H28">
            <v>0</v>
          </cell>
          <cell r="J28">
            <v>-16511.41</v>
          </cell>
        </row>
        <row r="29">
          <cell r="B29" t="str">
            <v>134100</v>
          </cell>
          <cell r="D29" t="str">
            <v>Accts Receivable - Employee</v>
          </cell>
          <cell r="F29">
            <v>91610.72</v>
          </cell>
          <cell r="H29">
            <v>107260.49</v>
          </cell>
          <cell r="J29">
            <v>163968.01</v>
          </cell>
        </row>
        <row r="30">
          <cell r="B30" t="str">
            <v>134200</v>
          </cell>
          <cell r="D30" t="str">
            <v>A/R Misc</v>
          </cell>
          <cell r="F30">
            <v>-279998.03000000003</v>
          </cell>
          <cell r="H30">
            <v>-270798.28000000003</v>
          </cell>
          <cell r="J30">
            <v>-87169.61</v>
          </cell>
        </row>
        <row r="31">
          <cell r="B31" t="str">
            <v>134210</v>
          </cell>
          <cell r="D31" t="str">
            <v>A/R Pension Exp</v>
          </cell>
          <cell r="F31">
            <v>25116</v>
          </cell>
          <cell r="H31">
            <v>0</v>
          </cell>
          <cell r="J31">
            <v>0</v>
          </cell>
        </row>
        <row r="32">
          <cell r="B32" t="str">
            <v>134250</v>
          </cell>
          <cell r="D32" t="str">
            <v>A/R Pay-As-You-Go</v>
          </cell>
          <cell r="F32">
            <v>2989.28</v>
          </cell>
          <cell r="H32">
            <v>2989.28</v>
          </cell>
          <cell r="J32">
            <v>0</v>
          </cell>
        </row>
        <row r="33">
          <cell r="B33" t="str">
            <v>134610</v>
          </cell>
          <cell r="D33" t="str">
            <v>Accts Rec - Damage Mains</v>
          </cell>
          <cell r="F33">
            <v>44105.99</v>
          </cell>
          <cell r="H33">
            <v>33095.33</v>
          </cell>
          <cell r="J33">
            <v>116928.79</v>
          </cell>
        </row>
        <row r="34">
          <cell r="B34" t="str">
            <v>134640</v>
          </cell>
          <cell r="D34" t="str">
            <v>Miscellaneous A/R - VNG</v>
          </cell>
          <cell r="F34">
            <v>25628.78</v>
          </cell>
          <cell r="H34">
            <v>79228.58</v>
          </cell>
          <cell r="J34">
            <v>1493.82</v>
          </cell>
        </row>
        <row r="35">
          <cell r="B35" t="str">
            <v>135401</v>
          </cell>
          <cell r="D35" t="str">
            <v>A/R VNG and Dominion Cos</v>
          </cell>
          <cell r="F35">
            <v>72</v>
          </cell>
          <cell r="H35">
            <v>72</v>
          </cell>
          <cell r="J35">
            <v>0</v>
          </cell>
        </row>
        <row r="36">
          <cell r="B36" t="str">
            <v>139100</v>
          </cell>
          <cell r="D36" t="str">
            <v>Provision for Uncollectibles</v>
          </cell>
          <cell r="F36">
            <v>-418059.11</v>
          </cell>
          <cell r="H36">
            <v>-488238.24</v>
          </cell>
          <cell r="J36">
            <v>-619856.98</v>
          </cell>
        </row>
        <row r="37">
          <cell r="B37" t="str">
            <v>139160</v>
          </cell>
          <cell r="D37" t="str">
            <v>Net Chargeoffs - Poolers</v>
          </cell>
          <cell r="F37">
            <v>-3071.4</v>
          </cell>
          <cell r="H37">
            <v>-335.5</v>
          </cell>
          <cell r="J37">
            <v>-210.88</v>
          </cell>
        </row>
        <row r="38">
          <cell r="B38" t="str">
            <v>139200</v>
          </cell>
          <cell r="D38" t="str">
            <v>Reserve for Uncollectible Acct</v>
          </cell>
          <cell r="F38">
            <v>-31882.46</v>
          </cell>
          <cell r="H38">
            <v>-28005.78</v>
          </cell>
          <cell r="J38">
            <v>-57387.22</v>
          </cell>
        </row>
        <row r="39">
          <cell r="B39" t="str">
            <v>139610</v>
          </cell>
          <cell r="D39" t="str">
            <v>Provn for Uncoll - Damage Main</v>
          </cell>
          <cell r="F39">
            <v>4080.57</v>
          </cell>
          <cell r="H39">
            <v>4080.57</v>
          </cell>
          <cell r="J39">
            <v>-984.07</v>
          </cell>
        </row>
        <row r="40">
          <cell r="D40" t="str">
            <v>Receivables</v>
          </cell>
          <cell r="F40">
            <v>1330839.22</v>
          </cell>
          <cell r="H40">
            <v>6377766.8300000001</v>
          </cell>
          <cell r="J40">
            <v>16510004.300000001</v>
          </cell>
        </row>
        <row r="41">
          <cell r="B41" t="str">
            <v>135450</v>
          </cell>
          <cell r="D41" t="str">
            <v>Interco Funding-Unrestricted</v>
          </cell>
          <cell r="F41">
            <v>62418629.100000001</v>
          </cell>
          <cell r="H41">
            <v>38328139.759999998</v>
          </cell>
          <cell r="J41">
            <v>12668983.58</v>
          </cell>
        </row>
        <row r="42">
          <cell r="B42" t="str">
            <v>135451</v>
          </cell>
          <cell r="D42" t="str">
            <v>Interco Funding - Restricted</v>
          </cell>
          <cell r="F42">
            <v>-21045473.52</v>
          </cell>
          <cell r="H42">
            <v>1786886.14</v>
          </cell>
          <cell r="J42">
            <v>-12497915.75</v>
          </cell>
        </row>
        <row r="43">
          <cell r="B43" t="str">
            <v>135463</v>
          </cell>
          <cell r="D43" t="str">
            <v>IC Interest Receiv - VNGC/AGLR</v>
          </cell>
          <cell r="F43">
            <v>2368202.96</v>
          </cell>
          <cell r="H43">
            <v>0</v>
          </cell>
          <cell r="J43">
            <v>0</v>
          </cell>
        </row>
        <row r="44">
          <cell r="B44" t="str">
            <v>136070</v>
          </cell>
          <cell r="D44" t="str">
            <v>Accts Receivable - Assoc Comp</v>
          </cell>
          <cell r="F44">
            <v>0</v>
          </cell>
          <cell r="H44">
            <v>0</v>
          </cell>
          <cell r="J44">
            <v>4351.34</v>
          </cell>
        </row>
        <row r="45">
          <cell r="B45" t="str">
            <v>136071</v>
          </cell>
          <cell r="D45" t="str">
            <v>A/R Assoc Co - I/U Transfers</v>
          </cell>
          <cell r="F45">
            <v>0</v>
          </cell>
          <cell r="H45">
            <v>0</v>
          </cell>
          <cell r="J45">
            <v>13567.32</v>
          </cell>
        </row>
        <row r="46">
          <cell r="B46" t="str">
            <v>136073</v>
          </cell>
          <cell r="D46" t="str">
            <v>Intercompany Chargebacks</v>
          </cell>
          <cell r="F46">
            <v>-1562294.75</v>
          </cell>
          <cell r="H46">
            <v>-1151625.1599999999</v>
          </cell>
          <cell r="J46">
            <v>-1418566.33</v>
          </cell>
        </row>
        <row r="47">
          <cell r="B47" t="str">
            <v>136990</v>
          </cell>
          <cell r="D47" t="str">
            <v>Intercompany Transfers - Debit</v>
          </cell>
          <cell r="F47">
            <v>0</v>
          </cell>
          <cell r="H47">
            <v>0</v>
          </cell>
          <cell r="J47">
            <v>1229579.8400000001</v>
          </cell>
        </row>
        <row r="48">
          <cell r="D48" t="str">
            <v>Intercompany Receivables</v>
          </cell>
          <cell r="F48">
            <v>42179063.789999999</v>
          </cell>
          <cell r="H48">
            <v>38963400.740000002</v>
          </cell>
          <cell r="J48">
            <v>0</v>
          </cell>
        </row>
        <row r="49">
          <cell r="B49" t="str">
            <v>132100</v>
          </cell>
          <cell r="D49" t="str">
            <v>A/R Unbilled Revenue</v>
          </cell>
          <cell r="F49">
            <v>3999000</v>
          </cell>
          <cell r="H49">
            <v>3212000</v>
          </cell>
          <cell r="J49">
            <v>15860000</v>
          </cell>
        </row>
        <row r="50">
          <cell r="D50" t="str">
            <v>A/R Unbilled Revenue</v>
          </cell>
          <cell r="F50">
            <v>3999000</v>
          </cell>
          <cell r="H50">
            <v>3212000</v>
          </cell>
          <cell r="J50">
            <v>15860000</v>
          </cell>
        </row>
        <row r="51">
          <cell r="B51" t="str">
            <v>145300</v>
          </cell>
          <cell r="D51" t="str">
            <v>Materials and Operating Suppli</v>
          </cell>
          <cell r="F51">
            <v>583846.27</v>
          </cell>
          <cell r="H51">
            <v>624544.12</v>
          </cell>
          <cell r="J51">
            <v>699471.51</v>
          </cell>
        </row>
        <row r="52">
          <cell r="B52" t="str">
            <v>145330</v>
          </cell>
          <cell r="D52" t="str">
            <v>Vehicle Parts and Supplies</v>
          </cell>
          <cell r="F52">
            <v>-7726.56</v>
          </cell>
          <cell r="H52">
            <v>-7416.16</v>
          </cell>
          <cell r="J52">
            <v>-7473</v>
          </cell>
        </row>
        <row r="53">
          <cell r="B53" t="str">
            <v>145340</v>
          </cell>
          <cell r="D53" t="str">
            <v>Stationery Supplies</v>
          </cell>
          <cell r="F53">
            <v>-253.29</v>
          </cell>
          <cell r="H53">
            <v>-303.5</v>
          </cell>
          <cell r="J53">
            <v>-207.26</v>
          </cell>
        </row>
        <row r="54">
          <cell r="B54" t="str">
            <v>145606</v>
          </cell>
          <cell r="D54" t="str">
            <v>Sales &amp; Use Tax LDC's VNG</v>
          </cell>
          <cell r="F54">
            <v>0</v>
          </cell>
          <cell r="H54">
            <v>0</v>
          </cell>
          <cell r="J54">
            <v>4189.25</v>
          </cell>
        </row>
        <row r="55">
          <cell r="B55" t="str">
            <v>145660</v>
          </cell>
          <cell r="D55" t="str">
            <v>Propane Inventory</v>
          </cell>
          <cell r="F55">
            <v>2299643.21</v>
          </cell>
          <cell r="H55">
            <v>2299643.21</v>
          </cell>
          <cell r="J55">
            <v>2299643.21</v>
          </cell>
        </row>
        <row r="56">
          <cell r="D56" t="str">
            <v>Inventories</v>
          </cell>
          <cell r="F56">
            <v>2875509.63</v>
          </cell>
          <cell r="H56">
            <v>2916467.67</v>
          </cell>
          <cell r="J56">
            <v>2995623.71</v>
          </cell>
        </row>
        <row r="57">
          <cell r="B57" t="str">
            <v>162203</v>
          </cell>
          <cell r="D57" t="str">
            <v>Deferred Gas Cost-Gsr</v>
          </cell>
          <cell r="F57">
            <v>5850977.0600000005</v>
          </cell>
          <cell r="H57">
            <v>7038995.0199999996</v>
          </cell>
          <cell r="J57">
            <v>16327894.02</v>
          </cell>
        </row>
        <row r="58">
          <cell r="B58" t="str">
            <v>162204</v>
          </cell>
          <cell r="D58" t="str">
            <v>Deferred Gas Costs-Commod</v>
          </cell>
          <cell r="F58">
            <v>0</v>
          </cell>
          <cell r="H58">
            <v>0</v>
          </cell>
          <cell r="J58">
            <v>95257.71</v>
          </cell>
        </row>
        <row r="59">
          <cell r="B59" t="str">
            <v>162205</v>
          </cell>
          <cell r="D59" t="str">
            <v>Deferred Gas Cost-Demand</v>
          </cell>
          <cell r="F59">
            <v>0</v>
          </cell>
          <cell r="H59">
            <v>0</v>
          </cell>
          <cell r="J59">
            <v>289934.28999999998</v>
          </cell>
        </row>
        <row r="60">
          <cell r="B60" t="str">
            <v>191000</v>
          </cell>
          <cell r="D60" t="str">
            <v>UPGC Actual Cost Adjustment 0</v>
          </cell>
          <cell r="F60">
            <v>8211108.7699999996</v>
          </cell>
          <cell r="H60">
            <v>5708429.8100000005</v>
          </cell>
          <cell r="J60">
            <v>-7311086.1900000004</v>
          </cell>
        </row>
        <row r="61">
          <cell r="B61" t="str">
            <v>191001</v>
          </cell>
          <cell r="D61" t="str">
            <v>UPCG Actual Cost Adjustment 1</v>
          </cell>
          <cell r="F61">
            <v>0</v>
          </cell>
          <cell r="H61">
            <v>-3697656</v>
          </cell>
          <cell r="J61">
            <v>-13609849</v>
          </cell>
        </row>
        <row r="62">
          <cell r="B62" t="str">
            <v>191002</v>
          </cell>
          <cell r="D62" t="str">
            <v>UPGC Actual Cost Adjustment 2</v>
          </cell>
          <cell r="F62">
            <v>-1629688</v>
          </cell>
          <cell r="H62">
            <v>-2320563</v>
          </cell>
          <cell r="J62">
            <v>-7702993</v>
          </cell>
        </row>
        <row r="63">
          <cell r="B63" t="str">
            <v>191003</v>
          </cell>
          <cell r="D63" t="str">
            <v>UPGC Actual Cost Adjustment 3</v>
          </cell>
          <cell r="F63">
            <v>75360</v>
          </cell>
          <cell r="H63">
            <v>-46662</v>
          </cell>
          <cell r="J63">
            <v>-79342</v>
          </cell>
        </row>
        <row r="64">
          <cell r="B64" t="str">
            <v>191004</v>
          </cell>
          <cell r="D64" t="str">
            <v>UPGC Actual Cost Adjustment 4</v>
          </cell>
          <cell r="F64">
            <v>433899</v>
          </cell>
          <cell r="H64">
            <v>449755</v>
          </cell>
          <cell r="J64">
            <v>-36532</v>
          </cell>
        </row>
        <row r="65">
          <cell r="B65" t="str">
            <v>191005</v>
          </cell>
          <cell r="D65" t="str">
            <v>UPGC Actual Cost Adjustment 5</v>
          </cell>
          <cell r="F65">
            <v>-10334042</v>
          </cell>
          <cell r="H65">
            <v>-11035742</v>
          </cell>
          <cell r="J65">
            <v>0</v>
          </cell>
        </row>
        <row r="66">
          <cell r="B66" t="str">
            <v>191006</v>
          </cell>
          <cell r="D66" t="str">
            <v>UPGC Actual Cost Adjustment 6</v>
          </cell>
          <cell r="F66">
            <v>-1791997</v>
          </cell>
          <cell r="H66">
            <v>0</v>
          </cell>
          <cell r="J66">
            <v>0</v>
          </cell>
        </row>
        <row r="67">
          <cell r="B67" t="str">
            <v>191007</v>
          </cell>
          <cell r="D67" t="str">
            <v>UPGC Actual Cost Adjustment 7</v>
          </cell>
          <cell r="F67">
            <v>1</v>
          </cell>
          <cell r="H67">
            <v>1</v>
          </cell>
          <cell r="J67">
            <v>-3895253</v>
          </cell>
        </row>
        <row r="68">
          <cell r="B68" t="str">
            <v>191008</v>
          </cell>
          <cell r="D68" t="str">
            <v>UPGC Actual Cost Adjustment 8</v>
          </cell>
          <cell r="F68">
            <v>0</v>
          </cell>
          <cell r="H68">
            <v>0</v>
          </cell>
          <cell r="J68">
            <v>12894245</v>
          </cell>
        </row>
        <row r="69">
          <cell r="B69" t="str">
            <v>191009</v>
          </cell>
          <cell r="D69" t="str">
            <v>UPGC Actual Cost Adjustment 9</v>
          </cell>
          <cell r="F69">
            <v>-815618.83</v>
          </cell>
          <cell r="H69">
            <v>3903442.17</v>
          </cell>
          <cell r="J69">
            <v>-1356825.83</v>
          </cell>
        </row>
        <row r="70">
          <cell r="B70" t="str">
            <v>191112</v>
          </cell>
          <cell r="D70" t="str">
            <v>UPGC Actual Cost Adjustment</v>
          </cell>
          <cell r="F70">
            <v>0</v>
          </cell>
          <cell r="H70">
            <v>0</v>
          </cell>
          <cell r="J70">
            <v>4384550</v>
          </cell>
        </row>
        <row r="71">
          <cell r="D71" t="str">
            <v>Deferred Purchased Gas Adj</v>
          </cell>
          <cell r="F71">
            <v>0</v>
          </cell>
          <cell r="H71">
            <v>0</v>
          </cell>
          <cell r="J71">
            <v>-1.862645149230957E-9</v>
          </cell>
        </row>
        <row r="72">
          <cell r="D72" t="str">
            <v>Unrecovered Envir Resp Costs-Current</v>
          </cell>
          <cell r="F72">
            <v>0</v>
          </cell>
          <cell r="H72">
            <v>0</v>
          </cell>
          <cell r="J72">
            <v>0</v>
          </cell>
        </row>
        <row r="73">
          <cell r="D73" t="str">
            <v>Unrecovered Pipeline Costs-Current</v>
          </cell>
          <cell r="F73">
            <v>0</v>
          </cell>
          <cell r="H73">
            <v>0</v>
          </cell>
          <cell r="J73">
            <v>0</v>
          </cell>
        </row>
        <row r="74">
          <cell r="D74" t="str">
            <v>Unrecovered Seasonal Rates</v>
          </cell>
          <cell r="F74">
            <v>0</v>
          </cell>
          <cell r="H74">
            <v>0</v>
          </cell>
          <cell r="J74">
            <v>0</v>
          </cell>
        </row>
        <row r="75">
          <cell r="D75" t="str">
            <v>Energy Marketing and Risk Mgmt Asset</v>
          </cell>
          <cell r="F75">
            <v>0</v>
          </cell>
          <cell r="H75">
            <v>0</v>
          </cell>
          <cell r="J75">
            <v>0</v>
          </cell>
        </row>
        <row r="76">
          <cell r="B76" t="str">
            <v>157100</v>
          </cell>
          <cell r="D76" t="str">
            <v>Insurance Prepayments</v>
          </cell>
          <cell r="F76">
            <v>5620.16</v>
          </cell>
          <cell r="H76">
            <v>11240.24</v>
          </cell>
          <cell r="J76">
            <v>0.08</v>
          </cell>
        </row>
        <row r="77">
          <cell r="B77" t="str">
            <v>157400</v>
          </cell>
          <cell r="D77" t="str">
            <v>Prepayments - Other</v>
          </cell>
          <cell r="F77">
            <v>0</v>
          </cell>
          <cell r="H77">
            <v>0</v>
          </cell>
          <cell r="J77">
            <v>-9999.61</v>
          </cell>
        </row>
        <row r="78">
          <cell r="B78" t="str">
            <v>157500</v>
          </cell>
          <cell r="D78" t="str">
            <v>Prepayments-Misc</v>
          </cell>
          <cell r="F78">
            <v>22324651.789999999</v>
          </cell>
          <cell r="H78">
            <v>34116082.079999998</v>
          </cell>
          <cell r="J78">
            <v>34159819.719999999</v>
          </cell>
        </row>
        <row r="79">
          <cell r="D79" t="str">
            <v>Other Current Assets</v>
          </cell>
          <cell r="F79">
            <v>22330271.949999999</v>
          </cell>
          <cell r="H79">
            <v>34127322.32</v>
          </cell>
          <cell r="J79">
            <v>34149820.189999998</v>
          </cell>
        </row>
        <row r="80">
          <cell r="D80" t="str">
            <v xml:space="preserve">  Total Current Assets</v>
          </cell>
          <cell r="F80">
            <v>73137693.700000003</v>
          </cell>
          <cell r="H80">
            <v>86094989.849999994</v>
          </cell>
          <cell r="J80">
            <v>69798758.180000007</v>
          </cell>
        </row>
        <row r="81">
          <cell r="D81" t="str">
            <v>Investment &amp; Equity in Assoc</v>
          </cell>
          <cell r="F81">
            <v>0</v>
          </cell>
          <cell r="H81">
            <v>0</v>
          </cell>
          <cell r="J81">
            <v>0</v>
          </cell>
        </row>
        <row r="82">
          <cell r="C82" t="str">
            <v>Property, Plant &amp; Equipment</v>
          </cell>
        </row>
        <row r="83">
          <cell r="B83" t="str">
            <v>100100</v>
          </cell>
          <cell r="D83" t="str">
            <v>Property and Plant in Service</v>
          </cell>
          <cell r="F83">
            <v>528381674.52999997</v>
          </cell>
          <cell r="H83">
            <v>527217793.43000001</v>
          </cell>
          <cell r="J83">
            <v>522706126.69999999</v>
          </cell>
        </row>
        <row r="84">
          <cell r="D84" t="str">
            <v>Regulated Assets</v>
          </cell>
          <cell r="F84">
            <v>528381674.52999997</v>
          </cell>
          <cell r="H84">
            <v>527217793.43000001</v>
          </cell>
          <cell r="J84">
            <v>522706126.69999999</v>
          </cell>
        </row>
        <row r="85">
          <cell r="B85" t="str">
            <v>100120</v>
          </cell>
          <cell r="D85" t="str">
            <v>Construction Work in Progress</v>
          </cell>
          <cell r="F85">
            <v>20712340.789999999</v>
          </cell>
          <cell r="H85">
            <v>21152016</v>
          </cell>
          <cell r="J85">
            <v>19785289.739999998</v>
          </cell>
        </row>
        <row r="86">
          <cell r="B86" t="str">
            <v>100121</v>
          </cell>
          <cell r="D86" t="str">
            <v>Capitalized Payroll - Utility</v>
          </cell>
          <cell r="F86">
            <v>34040.800000000003</v>
          </cell>
          <cell r="H86">
            <v>0</v>
          </cell>
          <cell r="J86">
            <v>4308.2700000000004</v>
          </cell>
        </row>
        <row r="87">
          <cell r="D87" t="str">
            <v>Regulated Capital Projects</v>
          </cell>
          <cell r="F87">
            <v>20746381.59</v>
          </cell>
          <cell r="H87">
            <v>21152016</v>
          </cell>
          <cell r="J87">
            <v>19789598.009999998</v>
          </cell>
        </row>
        <row r="88">
          <cell r="B88" t="str">
            <v>101000</v>
          </cell>
          <cell r="D88" t="str">
            <v>Contribution for Constr-Res</v>
          </cell>
          <cell r="F88">
            <v>-271156.33</v>
          </cell>
          <cell r="H88">
            <v>-205709.71</v>
          </cell>
          <cell r="J88">
            <v>-65579.649999999994</v>
          </cell>
        </row>
        <row r="89">
          <cell r="B89" t="str">
            <v>101100</v>
          </cell>
          <cell r="D89" t="str">
            <v>Contribution for Constr-Nonres</v>
          </cell>
          <cell r="F89">
            <v>-321836.26</v>
          </cell>
          <cell r="H89">
            <v>-290421.37</v>
          </cell>
          <cell r="J89">
            <v>-218921.7</v>
          </cell>
        </row>
        <row r="90">
          <cell r="B90" t="str">
            <v>101120</v>
          </cell>
          <cell r="D90" t="str">
            <v>Contribution for DOT</v>
          </cell>
          <cell r="F90">
            <v>-3900</v>
          </cell>
          <cell r="H90">
            <v>-3900</v>
          </cell>
          <cell r="J90">
            <v>-3900</v>
          </cell>
        </row>
        <row r="91">
          <cell r="D91" t="str">
            <v>Contribution in Aid of Const</v>
          </cell>
          <cell r="F91">
            <v>-596892.59</v>
          </cell>
          <cell r="H91">
            <v>-500031.08</v>
          </cell>
          <cell r="J91">
            <v>-288401.34999999998</v>
          </cell>
        </row>
        <row r="92">
          <cell r="B92" t="str">
            <v>100200</v>
          </cell>
          <cell r="D92" t="str">
            <v>Utility Plant in Service-Gas</v>
          </cell>
          <cell r="F92">
            <v>-182438931.90000001</v>
          </cell>
          <cell r="H92">
            <v>-178882736.53999999</v>
          </cell>
          <cell r="J92">
            <v>-172567584.43000001</v>
          </cell>
        </row>
        <row r="93">
          <cell r="B93" t="str">
            <v>100210</v>
          </cell>
          <cell r="D93" t="str">
            <v>Transportation Equipment</v>
          </cell>
          <cell r="F93">
            <v>-64320.34</v>
          </cell>
          <cell r="H93">
            <v>-35716.69</v>
          </cell>
          <cell r="J93">
            <v>21490.639999999999</v>
          </cell>
        </row>
        <row r="94">
          <cell r="B94" t="str">
            <v>100220</v>
          </cell>
          <cell r="D94" t="str">
            <v>Retirement Work in Progress</v>
          </cell>
          <cell r="F94">
            <v>1986639.37</v>
          </cell>
          <cell r="H94">
            <v>380680.58</v>
          </cell>
          <cell r="J94">
            <v>852671.68</v>
          </cell>
        </row>
        <row r="95">
          <cell r="D95" t="str">
            <v>Accumulated Depr - Regulated</v>
          </cell>
          <cell r="F95">
            <v>-180516612.87</v>
          </cell>
          <cell r="H95">
            <v>-178537772.64999998</v>
          </cell>
          <cell r="J95">
            <v>-171693422.11000001</v>
          </cell>
        </row>
        <row r="96">
          <cell r="D96" t="str">
            <v xml:space="preserve">  Total Regulated Assets-Net</v>
          </cell>
          <cell r="F96">
            <v>368014550.65999997</v>
          </cell>
          <cell r="H96">
            <v>369332005.70000005</v>
          </cell>
          <cell r="J96">
            <v>370513901.25</v>
          </cell>
        </row>
        <row r="97">
          <cell r="B97" t="str">
            <v>112001</v>
          </cell>
          <cell r="D97" t="str">
            <v>Invest Insur Spl Dollar Keelin</v>
          </cell>
          <cell r="F97">
            <v>543731.36</v>
          </cell>
          <cell r="H97">
            <v>543731.36</v>
          </cell>
          <cell r="J97">
            <v>543731.36</v>
          </cell>
        </row>
        <row r="98">
          <cell r="B98" t="str">
            <v>112003</v>
          </cell>
          <cell r="D98" t="str">
            <v>Inv Insur Spl Dollar Ins Keeli</v>
          </cell>
          <cell r="F98">
            <v>-511836.67</v>
          </cell>
          <cell r="H98">
            <v>-511836.67</v>
          </cell>
          <cell r="J98">
            <v>-511836.67</v>
          </cell>
        </row>
        <row r="99">
          <cell r="B99" t="str">
            <v>112007</v>
          </cell>
          <cell r="D99" t="str">
            <v>Invest VEDCORP Partnership</v>
          </cell>
          <cell r="F99">
            <v>29615.89</v>
          </cell>
          <cell r="H99">
            <v>29615.89</v>
          </cell>
          <cell r="J99">
            <v>54035.89</v>
          </cell>
        </row>
        <row r="100">
          <cell r="B100" t="str">
            <v>112009</v>
          </cell>
          <cell r="D100" t="str">
            <v>Investments Misc - Other</v>
          </cell>
          <cell r="F100">
            <v>11866.49</v>
          </cell>
          <cell r="H100">
            <v>11866.49</v>
          </cell>
          <cell r="J100">
            <v>11866.49</v>
          </cell>
        </row>
        <row r="101">
          <cell r="B101" t="str">
            <v>112100</v>
          </cell>
          <cell r="D101" t="str">
            <v>Other Special Funds</v>
          </cell>
          <cell r="F101">
            <v>15000</v>
          </cell>
          <cell r="H101">
            <v>15000</v>
          </cell>
          <cell r="J101">
            <v>15000</v>
          </cell>
        </row>
        <row r="102">
          <cell r="D102" t="str">
            <v>Nonregulated Assets</v>
          </cell>
          <cell r="F102">
            <v>88377.07</v>
          </cell>
          <cell r="H102">
            <v>88377.07</v>
          </cell>
          <cell r="J102">
            <v>112797.07</v>
          </cell>
        </row>
        <row r="103">
          <cell r="B103" t="str">
            <v>113120</v>
          </cell>
          <cell r="D103" t="str">
            <v>Nonutility Construction WIP</v>
          </cell>
          <cell r="F103">
            <v>0</v>
          </cell>
          <cell r="H103">
            <v>0</v>
          </cell>
          <cell r="J103">
            <v>12018</v>
          </cell>
        </row>
        <row r="104">
          <cell r="D104" t="str">
            <v>Nonregulated Capital Projects</v>
          </cell>
          <cell r="F104">
            <v>0</v>
          </cell>
          <cell r="H104">
            <v>0</v>
          </cell>
          <cell r="J104">
            <v>12018</v>
          </cell>
        </row>
        <row r="105">
          <cell r="B105" t="str">
            <v>113200</v>
          </cell>
          <cell r="D105" t="str">
            <v>Accum Depr Nonutility Property</v>
          </cell>
          <cell r="F105">
            <v>-4569.42</v>
          </cell>
          <cell r="H105">
            <v>0</v>
          </cell>
          <cell r="J105">
            <v>0</v>
          </cell>
        </row>
        <row r="106">
          <cell r="D106" t="str">
            <v>Accumulated Depr - Nonregulated</v>
          </cell>
          <cell r="F106">
            <v>-4569.42</v>
          </cell>
          <cell r="H106">
            <v>0</v>
          </cell>
          <cell r="J106">
            <v>0</v>
          </cell>
        </row>
        <row r="107">
          <cell r="D107" t="str">
            <v xml:space="preserve">  Total Nonregulated Assets-Net</v>
          </cell>
          <cell r="F107">
            <v>83807.650000000009</v>
          </cell>
          <cell r="H107">
            <v>88377.07</v>
          </cell>
          <cell r="J107">
            <v>124815.07</v>
          </cell>
        </row>
        <row r="108">
          <cell r="D108" t="str">
            <v xml:space="preserve">  Total Property Plant &amp; Equipment</v>
          </cell>
          <cell r="F108">
            <v>368098358.30999994</v>
          </cell>
          <cell r="H108">
            <v>369420382.77000004</v>
          </cell>
          <cell r="J108">
            <v>370638716.31999999</v>
          </cell>
        </row>
        <row r="109">
          <cell r="C109" t="str">
            <v>Deferred Debits and Other Assets</v>
          </cell>
        </row>
        <row r="110">
          <cell r="D110" t="str">
            <v>Unrecovered Envir Response Costs</v>
          </cell>
          <cell r="F110">
            <v>0</v>
          </cell>
          <cell r="H110">
            <v>0</v>
          </cell>
          <cell r="J110">
            <v>0</v>
          </cell>
        </row>
        <row r="111">
          <cell r="D111" t="str">
            <v>Unrecovered Pipeline Replacemnt Costs</v>
          </cell>
          <cell r="F111">
            <v>0</v>
          </cell>
          <cell r="H111">
            <v>0</v>
          </cell>
          <cell r="J111">
            <v>0</v>
          </cell>
        </row>
        <row r="112">
          <cell r="B112" t="str">
            <v>100500</v>
          </cell>
          <cell r="D112" t="str">
            <v>Goodwill</v>
          </cell>
          <cell r="F112">
            <v>176184977.37</v>
          </cell>
          <cell r="H112">
            <v>176184977.37</v>
          </cell>
          <cell r="J112">
            <v>176184977.37</v>
          </cell>
        </row>
        <row r="113">
          <cell r="D113" t="str">
            <v>Goodwill</v>
          </cell>
          <cell r="F113">
            <v>176184977.37</v>
          </cell>
          <cell r="H113">
            <v>176184977.37</v>
          </cell>
          <cell r="J113">
            <v>176184977.37</v>
          </cell>
        </row>
        <row r="114">
          <cell r="D114" t="str">
            <v>Investment in Joint Ventures</v>
          </cell>
          <cell r="F114">
            <v>0</v>
          </cell>
          <cell r="H114">
            <v>0</v>
          </cell>
          <cell r="J114">
            <v>0</v>
          </cell>
        </row>
        <row r="115">
          <cell r="D115" t="str">
            <v>Unrecovered Integrated Resource Plan</v>
          </cell>
          <cell r="F115">
            <v>0</v>
          </cell>
          <cell r="H115">
            <v>0</v>
          </cell>
          <cell r="J115">
            <v>0</v>
          </cell>
        </row>
        <row r="116">
          <cell r="B116" t="str">
            <v>161400</v>
          </cell>
          <cell r="D116" t="str">
            <v>VNG Pre-94 Reg Asset Amor</v>
          </cell>
          <cell r="F116">
            <v>4351966</v>
          </cell>
          <cell r="H116">
            <v>4274530</v>
          </cell>
          <cell r="J116">
            <v>4119658</v>
          </cell>
        </row>
        <row r="117">
          <cell r="D117" t="str">
            <v>Unrecovered Postretirement Benefits</v>
          </cell>
          <cell r="F117">
            <v>4351966</v>
          </cell>
          <cell r="H117">
            <v>4274530</v>
          </cell>
          <cell r="J117">
            <v>4119658</v>
          </cell>
        </row>
        <row r="118">
          <cell r="D118" t="str">
            <v>Intercompany Notes Receivables</v>
          </cell>
          <cell r="F118">
            <v>0</v>
          </cell>
          <cell r="H118">
            <v>0</v>
          </cell>
          <cell r="J118">
            <v>0</v>
          </cell>
        </row>
        <row r="119">
          <cell r="B119" t="str">
            <v>157200</v>
          </cell>
          <cell r="D119" t="str">
            <v>Pension Asset</v>
          </cell>
          <cell r="F119">
            <v>-1940542.22</v>
          </cell>
          <cell r="H119">
            <v>-1975178.48</v>
          </cell>
          <cell r="J119">
            <v>-2044451</v>
          </cell>
        </row>
        <row r="120">
          <cell r="D120" t="str">
            <v>Prepaid Pension Cost</v>
          </cell>
          <cell r="F120">
            <v>-1940542.22</v>
          </cell>
          <cell r="H120">
            <v>-1975178.48</v>
          </cell>
          <cell r="J120">
            <v>-2044451</v>
          </cell>
        </row>
        <row r="121">
          <cell r="D121" t="str">
            <v>Unamortized Cost to Repurchase LTD</v>
          </cell>
          <cell r="F121">
            <v>0</v>
          </cell>
          <cell r="H121">
            <v>0</v>
          </cell>
          <cell r="J121">
            <v>0</v>
          </cell>
        </row>
        <row r="122">
          <cell r="B122" t="str">
            <v>100600</v>
          </cell>
          <cell r="D122" t="str">
            <v>Software License</v>
          </cell>
          <cell r="F122">
            <v>0</v>
          </cell>
          <cell r="H122">
            <v>318</v>
          </cell>
          <cell r="J122">
            <v>318</v>
          </cell>
        </row>
        <row r="123">
          <cell r="B123" t="str">
            <v>161500</v>
          </cell>
          <cell r="D123" t="str">
            <v>Deferred Interest Refund Exp</v>
          </cell>
          <cell r="F123">
            <v>4285.4399999999996</v>
          </cell>
          <cell r="H123">
            <v>10350.09</v>
          </cell>
          <cell r="J123">
            <v>41796.85</v>
          </cell>
        </row>
        <row r="124">
          <cell r="B124" t="str">
            <v>161700</v>
          </cell>
          <cell r="D124" t="str">
            <v>Regulatory Post73 Assets</v>
          </cell>
          <cell r="F124">
            <v>924001</v>
          </cell>
          <cell r="H124">
            <v>924001</v>
          </cell>
          <cell r="J124">
            <v>924001</v>
          </cell>
        </row>
        <row r="125">
          <cell r="B125" t="str">
            <v>161800</v>
          </cell>
          <cell r="D125" t="str">
            <v>Regulatory Pre74 Assets</v>
          </cell>
          <cell r="F125">
            <v>137129</v>
          </cell>
          <cell r="H125">
            <v>137129</v>
          </cell>
          <cell r="J125">
            <v>137129</v>
          </cell>
        </row>
        <row r="126">
          <cell r="B126" t="str">
            <v>162150</v>
          </cell>
          <cell r="D126" t="str">
            <v>Other Long-Term Assets</v>
          </cell>
          <cell r="F126">
            <v>1738056.53</v>
          </cell>
          <cell r="H126">
            <v>1815414.53</v>
          </cell>
          <cell r="J126">
            <v>1815942.53</v>
          </cell>
        </row>
        <row r="127">
          <cell r="B127" t="str">
            <v>162178</v>
          </cell>
          <cell r="D127" t="str">
            <v>Transportation Capital Clearin</v>
          </cell>
          <cell r="F127">
            <v>14461.2</v>
          </cell>
          <cell r="H127">
            <v>11956.4</v>
          </cell>
          <cell r="J127">
            <v>5122.8</v>
          </cell>
        </row>
        <row r="128">
          <cell r="B128" t="str">
            <v>162179</v>
          </cell>
          <cell r="D128" t="str">
            <v>A&amp;G Salaries Capital Clearing</v>
          </cell>
          <cell r="F128">
            <v>0</v>
          </cell>
          <cell r="H128">
            <v>0</v>
          </cell>
          <cell r="J128">
            <v>21.2</v>
          </cell>
        </row>
        <row r="129">
          <cell r="B129" t="str">
            <v>162180</v>
          </cell>
          <cell r="D129" t="str">
            <v>A&amp;G Expenses Capital Clearing</v>
          </cell>
          <cell r="F129">
            <v>0</v>
          </cell>
          <cell r="H129">
            <v>0</v>
          </cell>
          <cell r="J129">
            <v>1.1000000000000001</v>
          </cell>
        </row>
        <row r="130">
          <cell r="B130" t="str">
            <v>162185</v>
          </cell>
          <cell r="D130" t="str">
            <v>A&amp;G Salary Capitalized-Pension</v>
          </cell>
          <cell r="F130">
            <v>0</v>
          </cell>
          <cell r="H130">
            <v>0</v>
          </cell>
          <cell r="J130">
            <v>0.8</v>
          </cell>
        </row>
        <row r="131">
          <cell r="B131" t="str">
            <v>162186</v>
          </cell>
          <cell r="D131" t="str">
            <v>A&amp;G Salary Capitalized-Benefit</v>
          </cell>
          <cell r="F131">
            <v>0</v>
          </cell>
          <cell r="H131">
            <v>0</v>
          </cell>
          <cell r="J131">
            <v>2.75</v>
          </cell>
        </row>
        <row r="132">
          <cell r="B132" t="str">
            <v>162187</v>
          </cell>
          <cell r="D132" t="str">
            <v>A&amp;GSalaryCap-Post Retirement</v>
          </cell>
          <cell r="F132">
            <v>0</v>
          </cell>
          <cell r="H132">
            <v>0</v>
          </cell>
          <cell r="J132">
            <v>2.7</v>
          </cell>
        </row>
        <row r="133">
          <cell r="B133" t="str">
            <v>162188</v>
          </cell>
          <cell r="D133" t="str">
            <v>A&amp;G Salary Cap-Payroll Taxes</v>
          </cell>
          <cell r="F133">
            <v>0</v>
          </cell>
          <cell r="H133">
            <v>0</v>
          </cell>
          <cell r="J133">
            <v>1.74</v>
          </cell>
        </row>
        <row r="134">
          <cell r="B134" t="str">
            <v>162450</v>
          </cell>
          <cell r="D134" t="str">
            <v>ATPI Capitalized Clearing</v>
          </cell>
          <cell r="F134">
            <v>0</v>
          </cell>
          <cell r="H134">
            <v>16152.62</v>
          </cell>
          <cell r="J134">
            <v>1.19</v>
          </cell>
        </row>
        <row r="135">
          <cell r="B135" t="str">
            <v>192200</v>
          </cell>
          <cell r="D135" t="str">
            <v>VNG/Enron Assigned Gas</v>
          </cell>
          <cell r="F135">
            <v>0.39</v>
          </cell>
          <cell r="H135">
            <v>0.39</v>
          </cell>
          <cell r="J135">
            <v>0</v>
          </cell>
        </row>
        <row r="136">
          <cell r="D136" t="str">
            <v>Other Assets</v>
          </cell>
          <cell r="F136">
            <v>2817933.56</v>
          </cell>
          <cell r="H136">
            <v>2915322.03</v>
          </cell>
          <cell r="J136">
            <v>2924341.66</v>
          </cell>
        </row>
        <row r="137">
          <cell r="D137" t="str">
            <v xml:space="preserve">  Total Deferred Debits and Other Assets</v>
          </cell>
          <cell r="F137">
            <v>181414334.71000001</v>
          </cell>
          <cell r="H137">
            <v>181399650.92000002</v>
          </cell>
          <cell r="J137">
            <v>181184526.03</v>
          </cell>
        </row>
        <row r="138">
          <cell r="D138" t="str">
            <v xml:space="preserve">  Total Assets</v>
          </cell>
          <cell r="F138">
            <v>622650386.71999991</v>
          </cell>
          <cell r="H138">
            <v>636915023.53999996</v>
          </cell>
          <cell r="J138">
            <v>621622000.52999997</v>
          </cell>
        </row>
        <row r="140">
          <cell r="C140" t="str">
            <v>Liabilities and Capitalization</v>
          </cell>
        </row>
        <row r="141">
          <cell r="C141" t="str">
            <v>Current Liabilities</v>
          </cell>
        </row>
        <row r="142">
          <cell r="B142" t="str">
            <v>225100</v>
          </cell>
          <cell r="D142" t="str">
            <v>General Accounts Payable</v>
          </cell>
          <cell r="F142">
            <v>-184216.09</v>
          </cell>
          <cell r="H142">
            <v>-154291.53</v>
          </cell>
          <cell r="J142">
            <v>-37128.589999999997</v>
          </cell>
        </row>
        <row r="143">
          <cell r="B143" t="str">
            <v>225105</v>
          </cell>
          <cell r="D143" t="str">
            <v>AP - Inventory</v>
          </cell>
          <cell r="F143">
            <v>37329.65</v>
          </cell>
          <cell r="H143">
            <v>39509.21</v>
          </cell>
          <cell r="J143">
            <v>9015.1</v>
          </cell>
        </row>
        <row r="144">
          <cell r="B144" t="str">
            <v>225120</v>
          </cell>
          <cell r="D144" t="str">
            <v>Accounts Payable - Accrued</v>
          </cell>
          <cell r="F144">
            <v>-7149610.1500000004</v>
          </cell>
          <cell r="H144">
            <v>-14942861.23</v>
          </cell>
          <cell r="J144">
            <v>-8271391.0499999998</v>
          </cell>
        </row>
        <row r="145">
          <cell r="B145" t="str">
            <v>225140</v>
          </cell>
          <cell r="D145" t="str">
            <v>Misc Refund Acct</v>
          </cell>
          <cell r="F145">
            <v>-12.89</v>
          </cell>
          <cell r="H145">
            <v>-12.89</v>
          </cell>
          <cell r="J145">
            <v>-12.89</v>
          </cell>
        </row>
        <row r="146">
          <cell r="B146" t="str">
            <v>225191</v>
          </cell>
          <cell r="D146" t="str">
            <v>A/P Misc Sales &amp; Use VNG</v>
          </cell>
          <cell r="F146">
            <v>-0.31</v>
          </cell>
          <cell r="H146">
            <v>-0.31</v>
          </cell>
          <cell r="J146">
            <v>-0.31</v>
          </cell>
        </row>
        <row r="147">
          <cell r="B147" t="str">
            <v>225501</v>
          </cell>
          <cell r="D147" t="str">
            <v>U S Savings Bonds Payable</v>
          </cell>
          <cell r="F147">
            <v>-50</v>
          </cell>
          <cell r="H147">
            <v>0</v>
          </cell>
          <cell r="J147">
            <v>112.5</v>
          </cell>
        </row>
        <row r="148">
          <cell r="B148" t="str">
            <v>225507</v>
          </cell>
          <cell r="D148" t="str">
            <v>One Pledge Club Atlanta</v>
          </cell>
          <cell r="F148">
            <v>0</v>
          </cell>
          <cell r="H148">
            <v>0</v>
          </cell>
          <cell r="J148">
            <v>-20</v>
          </cell>
        </row>
        <row r="149">
          <cell r="B149" t="str">
            <v>225512</v>
          </cell>
          <cell r="D149" t="str">
            <v>Employee Stock Purchase Plan</v>
          </cell>
          <cell r="F149">
            <v>-5000</v>
          </cell>
          <cell r="H149">
            <v>-2875</v>
          </cell>
          <cell r="J149">
            <v>0</v>
          </cell>
        </row>
        <row r="150">
          <cell r="B150" t="str">
            <v>225521</v>
          </cell>
          <cell r="D150" t="str">
            <v>P.A.C Payable</v>
          </cell>
          <cell r="F150">
            <v>-22.39</v>
          </cell>
          <cell r="H150">
            <v>-97.39</v>
          </cell>
          <cell r="J150">
            <v>-89.89</v>
          </cell>
        </row>
        <row r="151">
          <cell r="B151" t="str">
            <v>225526</v>
          </cell>
          <cell r="D151" t="str">
            <v>Employee Court Orders</v>
          </cell>
          <cell r="F151">
            <v>-1417.85</v>
          </cell>
          <cell r="H151">
            <v>-3828.5</v>
          </cell>
          <cell r="J151">
            <v>-3836.21</v>
          </cell>
        </row>
        <row r="152">
          <cell r="B152" t="str">
            <v>225536</v>
          </cell>
          <cell r="D152" t="str">
            <v>Flx Ben Health Reim Payable</v>
          </cell>
          <cell r="F152">
            <v>-1469.29</v>
          </cell>
          <cell r="H152">
            <v>-1469.29</v>
          </cell>
          <cell r="J152">
            <v>-1876.11</v>
          </cell>
        </row>
        <row r="153">
          <cell r="B153" t="str">
            <v>225537</v>
          </cell>
          <cell r="D153" t="str">
            <v>Flx Ben Dep Daycare Payable</v>
          </cell>
          <cell r="F153">
            <v>-585.54999999999995</v>
          </cell>
          <cell r="H153">
            <v>-585.54999999999995</v>
          </cell>
          <cell r="J153">
            <v>-5145.55</v>
          </cell>
        </row>
        <row r="154">
          <cell r="B154" t="str">
            <v>225546</v>
          </cell>
          <cell r="D154" t="str">
            <v>Health Care Reim Payable 2000</v>
          </cell>
          <cell r="F154">
            <v>-1580.2</v>
          </cell>
          <cell r="H154">
            <v>-1192.17</v>
          </cell>
          <cell r="J154">
            <v>0</v>
          </cell>
        </row>
        <row r="155">
          <cell r="B155" t="str">
            <v>225547</v>
          </cell>
          <cell r="D155" t="str">
            <v>Dep Care Reim Payable</v>
          </cell>
          <cell r="F155">
            <v>-2402.5</v>
          </cell>
          <cell r="H155">
            <v>-3619</v>
          </cell>
          <cell r="J155">
            <v>0</v>
          </cell>
        </row>
        <row r="156">
          <cell r="B156" t="str">
            <v>225557</v>
          </cell>
          <cell r="D156" t="str">
            <v>GUL Cash Accumulation EE - VNG</v>
          </cell>
          <cell r="F156">
            <v>-399.84</v>
          </cell>
          <cell r="H156">
            <v>-233.24</v>
          </cell>
          <cell r="J156">
            <v>-1883.56</v>
          </cell>
        </row>
        <row r="157">
          <cell r="B157" t="str">
            <v>225558</v>
          </cell>
          <cell r="D157" t="str">
            <v>GUL Cash Accum Spouse - VNG</v>
          </cell>
          <cell r="F157">
            <v>-426.02</v>
          </cell>
          <cell r="H157">
            <v>-292.47000000000003</v>
          </cell>
          <cell r="J157">
            <v>-2900.16</v>
          </cell>
        </row>
        <row r="158">
          <cell r="B158" t="str">
            <v>225559</v>
          </cell>
          <cell r="D158" t="str">
            <v>Voluntary Benefits Assn - VNG</v>
          </cell>
          <cell r="F158">
            <v>-1475</v>
          </cell>
          <cell r="H158">
            <v>-720</v>
          </cell>
          <cell r="J158">
            <v>-3180</v>
          </cell>
        </row>
        <row r="159">
          <cell r="B159" t="str">
            <v>225560</v>
          </cell>
          <cell r="D159" t="str">
            <v>Union Dues VNG Local 50</v>
          </cell>
          <cell r="F159">
            <v>-5840.41</v>
          </cell>
          <cell r="H159">
            <v>-3043.68</v>
          </cell>
          <cell r="J159">
            <v>-2663.65</v>
          </cell>
        </row>
        <row r="160">
          <cell r="B160" t="str">
            <v>225561</v>
          </cell>
          <cell r="D160" t="str">
            <v>United Way Richmond</v>
          </cell>
          <cell r="F160">
            <v>-316.2</v>
          </cell>
          <cell r="H160">
            <v>-308.89999999999998</v>
          </cell>
          <cell r="J160">
            <v>-47.7</v>
          </cell>
        </row>
        <row r="161">
          <cell r="B161" t="str">
            <v>225562</v>
          </cell>
          <cell r="D161" t="str">
            <v>United Way South Hampton</v>
          </cell>
          <cell r="F161">
            <v>-5272.96</v>
          </cell>
          <cell r="H161">
            <v>-6606.12</v>
          </cell>
          <cell r="J161">
            <v>-1681.73</v>
          </cell>
        </row>
        <row r="162">
          <cell r="B162" t="str">
            <v>225563</v>
          </cell>
          <cell r="D162" t="str">
            <v>United Way Peninsula</v>
          </cell>
          <cell r="F162">
            <v>-2578.06</v>
          </cell>
          <cell r="H162">
            <v>-3096.07</v>
          </cell>
          <cell r="J162">
            <v>-592.51</v>
          </cell>
        </row>
        <row r="163">
          <cell r="D163" t="str">
            <v>Accounts Payable</v>
          </cell>
          <cell r="F163">
            <v>-7325346.0599999987</v>
          </cell>
          <cell r="H163">
            <v>-15085624.130000003</v>
          </cell>
          <cell r="J163">
            <v>-8323322.3099999996</v>
          </cell>
        </row>
        <row r="164">
          <cell r="D164" t="str">
            <v>Short-Term Debt</v>
          </cell>
          <cell r="F164">
            <v>0</v>
          </cell>
          <cell r="H164">
            <v>0</v>
          </cell>
          <cell r="J164">
            <v>0</v>
          </cell>
        </row>
        <row r="165">
          <cell r="B165" t="str">
            <v>227110</v>
          </cell>
          <cell r="D165" t="str">
            <v>Interest Payable - VNGC/AGLR</v>
          </cell>
          <cell r="F165">
            <v>-11786293.17</v>
          </cell>
          <cell r="H165">
            <v>-5865785.75</v>
          </cell>
          <cell r="J165">
            <v>-419622.15</v>
          </cell>
        </row>
        <row r="166">
          <cell r="B166" t="str">
            <v>230990</v>
          </cell>
          <cell r="D166" t="str">
            <v>Intercompany Trsfers - Credit</v>
          </cell>
          <cell r="F166">
            <v>0</v>
          </cell>
          <cell r="H166">
            <v>0</v>
          </cell>
          <cell r="J166">
            <v>-1229579.8400000001</v>
          </cell>
        </row>
        <row r="167">
          <cell r="D167" t="str">
            <v>Intercompany Payables</v>
          </cell>
          <cell r="F167">
            <v>-11786293.17</v>
          </cell>
          <cell r="H167">
            <v>-5865785.75</v>
          </cell>
          <cell r="J167">
            <v>-1649201.99</v>
          </cell>
        </row>
        <row r="168">
          <cell r="B168" t="str">
            <v>235201</v>
          </cell>
          <cell r="D168" t="str">
            <v>Customer Deposits</v>
          </cell>
          <cell r="F168">
            <v>-10640720</v>
          </cell>
          <cell r="H168">
            <v>-10536817</v>
          </cell>
          <cell r="J168">
            <v>-10281853</v>
          </cell>
        </row>
        <row r="169">
          <cell r="D169" t="str">
            <v>Customer Deposits</v>
          </cell>
          <cell r="F169">
            <v>-10640720</v>
          </cell>
          <cell r="H169">
            <v>-10536817</v>
          </cell>
          <cell r="J169">
            <v>-10281853</v>
          </cell>
        </row>
        <row r="170">
          <cell r="B170" t="str">
            <v>241990</v>
          </cell>
          <cell r="D170" t="str">
            <v>Interest Acc-Customer Deposits</v>
          </cell>
          <cell r="F170">
            <v>-145165.28</v>
          </cell>
          <cell r="H170">
            <v>-175192.83</v>
          </cell>
          <cell r="J170">
            <v>-279699.59000000003</v>
          </cell>
        </row>
        <row r="171">
          <cell r="D171" t="str">
            <v>Interest</v>
          </cell>
          <cell r="F171">
            <v>-145165.28</v>
          </cell>
          <cell r="H171">
            <v>-175192.83</v>
          </cell>
          <cell r="J171">
            <v>-279699.59000000003</v>
          </cell>
        </row>
        <row r="172">
          <cell r="B172" t="str">
            <v>225200</v>
          </cell>
          <cell r="D172" t="str">
            <v>Payroll Payable</v>
          </cell>
          <cell r="F172">
            <v>-297516.49</v>
          </cell>
          <cell r="H172">
            <v>-368341.68</v>
          </cell>
          <cell r="J172">
            <v>-483056.49</v>
          </cell>
        </row>
        <row r="173">
          <cell r="B173" t="str">
            <v>225210</v>
          </cell>
          <cell r="D173" t="str">
            <v>Accrued Severance Pay</v>
          </cell>
          <cell r="F173">
            <v>-366920.41</v>
          </cell>
          <cell r="H173">
            <v>-618774.31999999995</v>
          </cell>
          <cell r="J173">
            <v>-1997107.76</v>
          </cell>
        </row>
        <row r="174">
          <cell r="B174" t="str">
            <v>225250</v>
          </cell>
          <cell r="D174" t="str">
            <v>Accrued Bonus</v>
          </cell>
          <cell r="F174">
            <v>2955.1</v>
          </cell>
          <cell r="H174">
            <v>1861.69</v>
          </cell>
          <cell r="J174">
            <v>0</v>
          </cell>
        </row>
        <row r="175">
          <cell r="B175" t="str">
            <v>238100</v>
          </cell>
          <cell r="D175" t="str">
            <v>Taxes Accrued-Federal Income</v>
          </cell>
          <cell r="F175">
            <v>4419732.1399999997</v>
          </cell>
          <cell r="H175">
            <v>-15988751.49</v>
          </cell>
          <cell r="J175">
            <v>-8903494.1099999994</v>
          </cell>
        </row>
        <row r="176">
          <cell r="B176" t="str">
            <v>238101</v>
          </cell>
          <cell r="D176" t="str">
            <v>Taxes Accrued Other-FUI</v>
          </cell>
          <cell r="F176">
            <v>-1158.46</v>
          </cell>
          <cell r="H176">
            <v>-1036.08</v>
          </cell>
          <cell r="J176">
            <v>-6309.58</v>
          </cell>
        </row>
        <row r="177">
          <cell r="B177" t="str">
            <v>238102</v>
          </cell>
          <cell r="D177" t="str">
            <v>Taxes Accrued Other-FICA</v>
          </cell>
          <cell r="F177">
            <v>-20289.099999999999</v>
          </cell>
          <cell r="H177">
            <v>-43814.1</v>
          </cell>
          <cell r="J177">
            <v>-61189.11</v>
          </cell>
        </row>
        <row r="178">
          <cell r="B178" t="str">
            <v>238103</v>
          </cell>
          <cell r="D178" t="str">
            <v>Tax Accr Othr-Real&amp;Pers. Prop.</v>
          </cell>
          <cell r="F178">
            <v>-1396428.16</v>
          </cell>
          <cell r="H178">
            <v>-340520.86</v>
          </cell>
          <cell r="J178">
            <v>-250597.59</v>
          </cell>
        </row>
        <row r="179">
          <cell r="B179" t="str">
            <v>238105</v>
          </cell>
          <cell r="D179" t="str">
            <v>Tax Accr Othr-SUI</v>
          </cell>
          <cell r="F179">
            <v>-6569.5</v>
          </cell>
          <cell r="H179">
            <v>-6464.47</v>
          </cell>
          <cell r="J179">
            <v>-7117.84</v>
          </cell>
        </row>
        <row r="180">
          <cell r="B180" t="str">
            <v>238106</v>
          </cell>
          <cell r="D180" t="str">
            <v>Tax Accru Othr-MotorFuelRd Tax</v>
          </cell>
          <cell r="F180">
            <v>-1191.58</v>
          </cell>
          <cell r="H180">
            <v>-942.47</v>
          </cell>
          <cell r="J180">
            <v>-492.51</v>
          </cell>
        </row>
        <row r="181">
          <cell r="B181" t="str">
            <v>238107</v>
          </cell>
          <cell r="D181" t="str">
            <v>Taxes Accr Othr-Compr Nat Gas</v>
          </cell>
          <cell r="F181">
            <v>-4778.79</v>
          </cell>
          <cell r="H181">
            <v>-4110.16</v>
          </cell>
          <cell r="J181">
            <v>-3085.56</v>
          </cell>
        </row>
        <row r="182">
          <cell r="B182" t="str">
            <v>238109</v>
          </cell>
          <cell r="D182" t="str">
            <v>Tax Accru Othr-Spec Fuel Tax</v>
          </cell>
          <cell r="F182">
            <v>-3800.24</v>
          </cell>
          <cell r="H182">
            <v>-2453.87</v>
          </cell>
          <cell r="J182">
            <v>-1836.93</v>
          </cell>
        </row>
        <row r="183">
          <cell r="B183" t="str">
            <v>238140</v>
          </cell>
          <cell r="D183" t="str">
            <v>Tax Accr Other-State Valuation</v>
          </cell>
          <cell r="F183">
            <v>-52169.66</v>
          </cell>
          <cell r="H183">
            <v>-52169.66</v>
          </cell>
          <cell r="J183">
            <v>-52169.66</v>
          </cell>
        </row>
        <row r="184">
          <cell r="B184" t="str">
            <v>238142</v>
          </cell>
          <cell r="D184" t="str">
            <v>Tax Accru Othr-Franchise Taxes</v>
          </cell>
          <cell r="F184">
            <v>-7588.25</v>
          </cell>
          <cell r="H184">
            <v>-7513.25</v>
          </cell>
          <cell r="J184">
            <v>-7363.25</v>
          </cell>
        </row>
        <row r="185">
          <cell r="B185" t="str">
            <v>238144</v>
          </cell>
          <cell r="D185" t="str">
            <v>Taxes Accr Othr-Sales &amp; UseTax</v>
          </cell>
          <cell r="F185">
            <v>-4288.3999999999996</v>
          </cell>
          <cell r="H185">
            <v>-2244.0700000000002</v>
          </cell>
          <cell r="J185">
            <v>2405.0700000000002</v>
          </cell>
        </row>
        <row r="186">
          <cell r="B186" t="str">
            <v>238145</v>
          </cell>
          <cell r="D186" t="str">
            <v>Tax Accr Othr-Workman Comp Tax</v>
          </cell>
          <cell r="F186">
            <v>-2983.58</v>
          </cell>
          <cell r="H186">
            <v>-1984.58</v>
          </cell>
          <cell r="J186">
            <v>13.42</v>
          </cell>
        </row>
        <row r="187">
          <cell r="B187" t="str">
            <v>238200</v>
          </cell>
          <cell r="D187" t="str">
            <v>Taxes Accrued-State Income</v>
          </cell>
          <cell r="F187">
            <v>1957370.9</v>
          </cell>
          <cell r="H187">
            <v>522624.37</v>
          </cell>
          <cell r="J187">
            <v>-63690.21</v>
          </cell>
        </row>
        <row r="188">
          <cell r="D188" t="str">
            <v>Other Accrued Liabilities</v>
          </cell>
          <cell r="F188">
            <v>4214375.5199999996</v>
          </cell>
          <cell r="H188">
            <v>-16914634.999999996</v>
          </cell>
          <cell r="J188">
            <v>-11835092.109999999</v>
          </cell>
        </row>
        <row r="189">
          <cell r="D189" t="str">
            <v>Redemption Requir - Preferred Stock</v>
          </cell>
          <cell r="F189">
            <v>0</v>
          </cell>
          <cell r="H189">
            <v>0</v>
          </cell>
          <cell r="J189">
            <v>0</v>
          </cell>
        </row>
        <row r="190">
          <cell r="B190" t="str">
            <v>252998</v>
          </cell>
          <cell r="D190" t="str">
            <v>Deferred PGA - Credit Balance</v>
          </cell>
          <cell r="F190">
            <v>-5850977.0600000005</v>
          </cell>
          <cell r="H190">
            <v>-7038995.0199999996</v>
          </cell>
          <cell r="J190">
            <v>-16327894.02</v>
          </cell>
        </row>
        <row r="191">
          <cell r="D191" t="str">
            <v>Deferred Purchase Gas Adj Credit</v>
          </cell>
          <cell r="F191">
            <v>-5850977.0600000005</v>
          </cell>
          <cell r="H191">
            <v>-7038995.0199999996</v>
          </cell>
          <cell r="J191">
            <v>-16327894.02</v>
          </cell>
        </row>
        <row r="192">
          <cell r="D192" t="str">
            <v>Current Portion of Long Term Debt</v>
          </cell>
          <cell r="F192">
            <v>0</v>
          </cell>
          <cell r="H192">
            <v>0</v>
          </cell>
          <cell r="J192">
            <v>0</v>
          </cell>
        </row>
        <row r="193">
          <cell r="D193" t="str">
            <v>Accrued Eviron Response-Current</v>
          </cell>
          <cell r="F193">
            <v>0</v>
          </cell>
          <cell r="H193">
            <v>0</v>
          </cell>
          <cell r="J193">
            <v>0</v>
          </cell>
        </row>
        <row r="194">
          <cell r="D194" t="str">
            <v>Accrued Pipeline Replacement-Current</v>
          </cell>
          <cell r="F194">
            <v>0</v>
          </cell>
          <cell r="H194">
            <v>0</v>
          </cell>
          <cell r="J194">
            <v>0</v>
          </cell>
        </row>
        <row r="195">
          <cell r="D195" t="str">
            <v>Deferred Seasonal Rates</v>
          </cell>
          <cell r="F195">
            <v>0</v>
          </cell>
          <cell r="H195">
            <v>0</v>
          </cell>
          <cell r="J195">
            <v>0</v>
          </cell>
        </row>
        <row r="196">
          <cell r="D196" t="str">
            <v>Energy Marketing and Risk Mgmt Liab</v>
          </cell>
          <cell r="F196">
            <v>0</v>
          </cell>
          <cell r="H196">
            <v>0</v>
          </cell>
          <cell r="J196">
            <v>0</v>
          </cell>
        </row>
        <row r="197">
          <cell r="B197" t="str">
            <v>245500</v>
          </cell>
          <cell r="D197" t="str">
            <v>FICA Taxes Payable - EE</v>
          </cell>
          <cell r="F197">
            <v>0</v>
          </cell>
          <cell r="H197">
            <v>-43814.1</v>
          </cell>
          <cell r="J197">
            <v>-51855.51</v>
          </cell>
        </row>
        <row r="198">
          <cell r="B198" t="str">
            <v>245501</v>
          </cell>
          <cell r="D198" t="str">
            <v>Fed. Withholding Taxes -  EE</v>
          </cell>
          <cell r="F198">
            <v>0</v>
          </cell>
          <cell r="H198">
            <v>-73191.86</v>
          </cell>
          <cell r="J198">
            <v>-99575.01</v>
          </cell>
        </row>
        <row r="199">
          <cell r="B199" t="str">
            <v>245502</v>
          </cell>
          <cell r="D199" t="str">
            <v>State Withholding Tax - EE</v>
          </cell>
          <cell r="F199">
            <v>0</v>
          </cell>
          <cell r="H199">
            <v>-25381.96</v>
          </cell>
          <cell r="J199">
            <v>-30059.54</v>
          </cell>
        </row>
        <row r="200">
          <cell r="B200" t="str">
            <v>245503</v>
          </cell>
          <cell r="D200" t="str">
            <v>State Sales &amp; Use Tax Payble</v>
          </cell>
          <cell r="F200">
            <v>-69718.06</v>
          </cell>
          <cell r="H200">
            <v>-86393.48</v>
          </cell>
          <cell r="J200">
            <v>-235954.88</v>
          </cell>
        </row>
        <row r="201">
          <cell r="B201" t="str">
            <v>245513</v>
          </cell>
          <cell r="D201" t="str">
            <v>City Local Option Tax</v>
          </cell>
          <cell r="F201">
            <v>78499.86</v>
          </cell>
          <cell r="H201">
            <v>-20683.36</v>
          </cell>
          <cell r="J201">
            <v>-54161.94</v>
          </cell>
        </row>
        <row r="202">
          <cell r="B202" t="str">
            <v>245514</v>
          </cell>
          <cell r="D202" t="str">
            <v>Utility Tax Collection Pay VNG</v>
          </cell>
          <cell r="F202">
            <v>-814828.78</v>
          </cell>
          <cell r="H202">
            <v>-740949.29</v>
          </cell>
          <cell r="J202">
            <v>-813868.5</v>
          </cell>
        </row>
        <row r="203">
          <cell r="B203" t="str">
            <v>245600</v>
          </cell>
          <cell r="D203" t="str">
            <v>Escheat - Deposit Balance-2001</v>
          </cell>
          <cell r="F203">
            <v>-71177.31</v>
          </cell>
          <cell r="H203">
            <v>-126702.43</v>
          </cell>
          <cell r="J203">
            <v>-130418.55</v>
          </cell>
        </row>
        <row r="204">
          <cell r="B204" t="str">
            <v>245601</v>
          </cell>
          <cell r="D204" t="str">
            <v>Escheat Credit Balance-2001</v>
          </cell>
          <cell r="F204">
            <v>-18757.330000000002</v>
          </cell>
          <cell r="H204">
            <v>-33745.93</v>
          </cell>
          <cell r="J204">
            <v>-34241.910000000003</v>
          </cell>
        </row>
        <row r="205">
          <cell r="B205" t="str">
            <v>245602</v>
          </cell>
          <cell r="D205" t="str">
            <v>Escheat Deposit Balance-2000</v>
          </cell>
          <cell r="F205">
            <v>-71860.87</v>
          </cell>
          <cell r="H205">
            <v>-68489.490000000005</v>
          </cell>
          <cell r="J205">
            <v>-22267.46</v>
          </cell>
        </row>
        <row r="206">
          <cell r="B206" t="str">
            <v>245603</v>
          </cell>
          <cell r="D206" t="str">
            <v>Escheat Credit Balance-2000</v>
          </cell>
          <cell r="F206">
            <v>-17060.669999999998</v>
          </cell>
          <cell r="H206">
            <v>-17061.91</v>
          </cell>
          <cell r="J206">
            <v>-17063.150000000001</v>
          </cell>
        </row>
        <row r="207">
          <cell r="B207" t="str">
            <v>245604</v>
          </cell>
          <cell r="D207" t="str">
            <v>Escheat Credit Balance-1999</v>
          </cell>
          <cell r="F207">
            <v>-17550.990000000002</v>
          </cell>
          <cell r="H207">
            <v>-17550.990000000002</v>
          </cell>
          <cell r="J207">
            <v>-19492.669999999998</v>
          </cell>
        </row>
        <row r="208">
          <cell r="B208" t="str">
            <v>245605</v>
          </cell>
          <cell r="D208" t="str">
            <v>Escheat Credit Balance-1998</v>
          </cell>
          <cell r="F208">
            <v>-6013.17</v>
          </cell>
          <cell r="H208">
            <v>-6015.45</v>
          </cell>
          <cell r="J208">
            <v>-6015.45</v>
          </cell>
        </row>
        <row r="209">
          <cell r="B209" t="str">
            <v>245606</v>
          </cell>
          <cell r="D209" t="str">
            <v>Escheat Credit Balance-1997</v>
          </cell>
          <cell r="F209">
            <v>-9614.7800000000007</v>
          </cell>
          <cell r="H209">
            <v>-7896.81</v>
          </cell>
          <cell r="J209">
            <v>-7896.81</v>
          </cell>
        </row>
        <row r="210">
          <cell r="B210" t="str">
            <v>245607</v>
          </cell>
          <cell r="D210" t="str">
            <v>Escheat Credit Balance-1996</v>
          </cell>
          <cell r="F210">
            <v>-24966.35</v>
          </cell>
          <cell r="H210">
            <v>-23707.38</v>
          </cell>
          <cell r="J210">
            <v>-8079.78</v>
          </cell>
        </row>
        <row r="211">
          <cell r="B211" t="str">
            <v>250020</v>
          </cell>
          <cell r="D211" t="str">
            <v>Ret Sav Plus/Co Matching</v>
          </cell>
          <cell r="F211">
            <v>-22504.28</v>
          </cell>
          <cell r="H211">
            <v>-22504.28</v>
          </cell>
          <cell r="J211">
            <v>-43945.42</v>
          </cell>
        </row>
        <row r="212">
          <cell r="B212" t="str">
            <v>250030</v>
          </cell>
          <cell r="D212" t="str">
            <v>Ret Sav Plus/Employee Portion</v>
          </cell>
          <cell r="F212">
            <v>-37745.129999999997</v>
          </cell>
          <cell r="H212">
            <v>-37745.129999999997</v>
          </cell>
          <cell r="J212">
            <v>-83381.91</v>
          </cell>
        </row>
        <row r="213">
          <cell r="B213" t="str">
            <v>250050</v>
          </cell>
          <cell r="D213" t="str">
            <v>Ret Sav Plus/General Loan</v>
          </cell>
          <cell r="F213">
            <v>-7384.36</v>
          </cell>
          <cell r="H213">
            <v>-7384.36</v>
          </cell>
          <cell r="J213">
            <v>-18697.12</v>
          </cell>
        </row>
        <row r="214">
          <cell r="B214" t="str">
            <v>250100</v>
          </cell>
          <cell r="D214" t="str">
            <v>NSP Employee Contribution</v>
          </cell>
          <cell r="F214">
            <v>-22966.080000000002</v>
          </cell>
          <cell r="H214">
            <v>-19853.04</v>
          </cell>
          <cell r="J214">
            <v>-13127.34</v>
          </cell>
        </row>
        <row r="215">
          <cell r="B215" t="str">
            <v>251110</v>
          </cell>
          <cell r="D215" t="str">
            <v>Misc Accr Lia Imcr Commodity</v>
          </cell>
          <cell r="F215">
            <v>-76346.2</v>
          </cell>
          <cell r="H215">
            <v>-2656710.2400000002</v>
          </cell>
          <cell r="J215">
            <v>-2705636.92</v>
          </cell>
        </row>
        <row r="216">
          <cell r="B216" t="str">
            <v>251112</v>
          </cell>
          <cell r="D216" t="str">
            <v>Misc Current &amp; Accrued Liabili</v>
          </cell>
          <cell r="F216">
            <v>-572702.42000000004</v>
          </cell>
          <cell r="H216">
            <v>-572702.42000000004</v>
          </cell>
          <cell r="J216">
            <v>-753010.98</v>
          </cell>
        </row>
        <row r="217">
          <cell r="B217" t="str">
            <v>251400</v>
          </cell>
          <cell r="D217" t="str">
            <v>VNG Supplier Refunds Recon</v>
          </cell>
          <cell r="F217">
            <v>-59536.46</v>
          </cell>
          <cell r="H217">
            <v>38621.410000000003</v>
          </cell>
          <cell r="J217">
            <v>59910.91</v>
          </cell>
        </row>
        <row r="218">
          <cell r="B218" t="str">
            <v>251401</v>
          </cell>
          <cell r="D218" t="str">
            <v>VNG Supplier Refuns Phase 1</v>
          </cell>
          <cell r="F218">
            <v>0</v>
          </cell>
          <cell r="H218">
            <v>0</v>
          </cell>
          <cell r="J218">
            <v>-23729.95</v>
          </cell>
        </row>
        <row r="219">
          <cell r="B219" t="str">
            <v>251402</v>
          </cell>
          <cell r="D219" t="str">
            <v>VNG Supplier Refunds Phase 2</v>
          </cell>
          <cell r="F219">
            <v>-0.16</v>
          </cell>
          <cell r="H219">
            <v>423578.99</v>
          </cell>
          <cell r="J219">
            <v>115991.99</v>
          </cell>
        </row>
        <row r="220">
          <cell r="B220" t="str">
            <v>251403</v>
          </cell>
          <cell r="D220" t="str">
            <v>VNG Supplier Refunds Phase 3</v>
          </cell>
          <cell r="F220">
            <v>-5226.33</v>
          </cell>
          <cell r="H220">
            <v>-7594.33</v>
          </cell>
          <cell r="J220">
            <v>-27715.33</v>
          </cell>
        </row>
        <row r="221">
          <cell r="B221" t="str">
            <v>251404</v>
          </cell>
          <cell r="D221" t="str">
            <v>VNG Supplier Refunds Phase 4</v>
          </cell>
          <cell r="F221">
            <v>-2216.59</v>
          </cell>
          <cell r="H221">
            <v>-2723.59</v>
          </cell>
          <cell r="J221">
            <v>-7224.35</v>
          </cell>
        </row>
        <row r="222">
          <cell r="B222" t="str">
            <v>251405</v>
          </cell>
          <cell r="D222" t="str">
            <v>VNG Supplier Refunds Phase 5</v>
          </cell>
          <cell r="F222">
            <v>-61.09</v>
          </cell>
          <cell r="H222">
            <v>-61.09</v>
          </cell>
          <cell r="J222">
            <v>-0.55000000000000004</v>
          </cell>
        </row>
        <row r="223">
          <cell r="B223" t="str">
            <v>251406</v>
          </cell>
          <cell r="D223" t="str">
            <v>VNG Supplier Refunds Phase 6</v>
          </cell>
          <cell r="F223">
            <v>-5048.55</v>
          </cell>
          <cell r="H223">
            <v>-5470.86</v>
          </cell>
          <cell r="J223">
            <v>-217.68</v>
          </cell>
        </row>
        <row r="224">
          <cell r="B224" t="str">
            <v>251407</v>
          </cell>
          <cell r="D224" t="str">
            <v>VNG Supplier Refunds Phase 7</v>
          </cell>
          <cell r="F224">
            <v>-1903.5</v>
          </cell>
          <cell r="H224">
            <v>-1815.28</v>
          </cell>
          <cell r="J224">
            <v>0</v>
          </cell>
        </row>
        <row r="225">
          <cell r="B225" t="str">
            <v>251408</v>
          </cell>
          <cell r="D225" t="str">
            <v>VNG Supplier Refunds Phase 8</v>
          </cell>
          <cell r="F225">
            <v>-10010.17</v>
          </cell>
          <cell r="H225">
            <v>7528.35</v>
          </cell>
          <cell r="J225">
            <v>-65104.63</v>
          </cell>
        </row>
        <row r="226">
          <cell r="D226" t="str">
            <v>Other Current Liabilities</v>
          </cell>
          <cell r="F226">
            <v>-1866699.77</v>
          </cell>
          <cell r="H226">
            <v>-4156420.31</v>
          </cell>
          <cell r="J226">
            <v>-5096840.4400000004</v>
          </cell>
        </row>
        <row r="227">
          <cell r="D227" t="str">
            <v xml:space="preserve">  Total Current Liabilities</v>
          </cell>
          <cell r="F227">
            <v>-33400825.819999997</v>
          </cell>
          <cell r="H227">
            <v>-59773470.039999992</v>
          </cell>
          <cell r="J227">
            <v>-53793903.459999993</v>
          </cell>
        </row>
        <row r="228">
          <cell r="B228" t="str">
            <v>279200</v>
          </cell>
          <cell r="D228" t="str">
            <v>Other Timing Difference-Fed</v>
          </cell>
          <cell r="F228">
            <v>-11788825.449999999</v>
          </cell>
          <cell r="H228">
            <v>-1656144.45</v>
          </cell>
          <cell r="J228">
            <v>-1343415.45</v>
          </cell>
        </row>
        <row r="229">
          <cell r="B229" t="str">
            <v>279250</v>
          </cell>
          <cell r="D229" t="str">
            <v>Other Timing Differences-State</v>
          </cell>
          <cell r="F229">
            <v>-1978592</v>
          </cell>
          <cell r="H229">
            <v>-745795</v>
          </cell>
          <cell r="J229">
            <v>-634324</v>
          </cell>
        </row>
        <row r="230">
          <cell r="D230" t="str">
            <v>Accumulated Deferred Income Tax</v>
          </cell>
          <cell r="F230">
            <v>-13767417.449999999</v>
          </cell>
          <cell r="H230">
            <v>-2401939.4500000002</v>
          </cell>
          <cell r="J230">
            <v>-1977739.45</v>
          </cell>
        </row>
        <row r="231">
          <cell r="C231" t="str">
            <v>Long-Term Liabilities</v>
          </cell>
        </row>
        <row r="232">
          <cell r="D232" t="str">
            <v>Accrued Envir Response Costs</v>
          </cell>
          <cell r="F232">
            <v>0</v>
          </cell>
          <cell r="H232">
            <v>0</v>
          </cell>
          <cell r="J232">
            <v>0</v>
          </cell>
        </row>
        <row r="233">
          <cell r="D233" t="str">
            <v>Accrued Pipeline Replacement Costs</v>
          </cell>
          <cell r="F233">
            <v>0</v>
          </cell>
          <cell r="H233">
            <v>0</v>
          </cell>
          <cell r="J233">
            <v>0</v>
          </cell>
        </row>
        <row r="234">
          <cell r="D234" t="str">
            <v>Accrued Pension Costs</v>
          </cell>
          <cell r="F234">
            <v>0</v>
          </cell>
          <cell r="H234">
            <v>0</v>
          </cell>
          <cell r="J234">
            <v>0</v>
          </cell>
        </row>
        <row r="235">
          <cell r="B235" t="str">
            <v>248800</v>
          </cell>
          <cell r="D235" t="str">
            <v>Other Postretirement Benefits</v>
          </cell>
          <cell r="F235">
            <v>-14008878.34</v>
          </cell>
          <cell r="H235">
            <v>-14030007.970000001</v>
          </cell>
          <cell r="J235">
            <v>-13795122.720000001</v>
          </cell>
        </row>
        <row r="236">
          <cell r="D236" t="str">
            <v>Accrued Other Postretirement Benefits</v>
          </cell>
          <cell r="F236">
            <v>-14008878.34</v>
          </cell>
          <cell r="H236">
            <v>-14030007.970000001</v>
          </cell>
          <cell r="J236">
            <v>-13795122.720000001</v>
          </cell>
        </row>
        <row r="237">
          <cell r="D237" t="str">
            <v>Capital Lease Liability</v>
          </cell>
          <cell r="F237">
            <v>0</v>
          </cell>
          <cell r="H237">
            <v>0</v>
          </cell>
          <cell r="J237">
            <v>0</v>
          </cell>
        </row>
        <row r="238">
          <cell r="D238" t="str">
            <v>Other Liabilities</v>
          </cell>
          <cell r="F238">
            <v>0</v>
          </cell>
          <cell r="H238">
            <v>0</v>
          </cell>
          <cell r="J238">
            <v>0</v>
          </cell>
        </row>
        <row r="239">
          <cell r="D239" t="str">
            <v xml:space="preserve">  Total Long-Term Liabilities</v>
          </cell>
          <cell r="F239">
            <v>-14008878.34</v>
          </cell>
          <cell r="H239">
            <v>-14030007.970000001</v>
          </cell>
          <cell r="J239">
            <v>-13795122.720000001</v>
          </cell>
        </row>
        <row r="240">
          <cell r="D240" t="str">
            <v>Minority Interest</v>
          </cell>
          <cell r="F240">
            <v>0</v>
          </cell>
          <cell r="H240">
            <v>0</v>
          </cell>
          <cell r="J240">
            <v>0</v>
          </cell>
        </row>
        <row r="241">
          <cell r="C241" t="str">
            <v>Deferred Credits</v>
          </cell>
        </row>
        <row r="242">
          <cell r="D242" t="str">
            <v>Unamortized Investment Tax Credit</v>
          </cell>
          <cell r="F242">
            <v>0</v>
          </cell>
          <cell r="H242">
            <v>0</v>
          </cell>
          <cell r="J242">
            <v>0</v>
          </cell>
        </row>
        <row r="243">
          <cell r="B243" t="str">
            <v>259999</v>
          </cell>
          <cell r="D243" t="str">
            <v>Regulatory Tax Liability</v>
          </cell>
          <cell r="F243">
            <v>26585</v>
          </cell>
          <cell r="H243">
            <v>26585</v>
          </cell>
          <cell r="J243">
            <v>26585</v>
          </cell>
        </row>
        <row r="244">
          <cell r="D244" t="str">
            <v>Regulatory Tax Liability</v>
          </cell>
          <cell r="F244">
            <v>26585</v>
          </cell>
          <cell r="H244">
            <v>26585</v>
          </cell>
          <cell r="J244">
            <v>26585</v>
          </cell>
        </row>
        <row r="245">
          <cell r="B245" t="str">
            <v>258890</v>
          </cell>
          <cell r="D245" t="str">
            <v>Restructuring  Liability</v>
          </cell>
          <cell r="F245">
            <v>0</v>
          </cell>
          <cell r="H245">
            <v>0</v>
          </cell>
          <cell r="J245">
            <v>283.33</v>
          </cell>
        </row>
        <row r="246">
          <cell r="D246" t="str">
            <v>Other Deferred Credits</v>
          </cell>
          <cell r="F246">
            <v>0</v>
          </cell>
          <cell r="H246">
            <v>0</v>
          </cell>
          <cell r="J246">
            <v>283.33</v>
          </cell>
        </row>
        <row r="247">
          <cell r="D247" t="str">
            <v xml:space="preserve">  Total Deferred Credits</v>
          </cell>
          <cell r="F247">
            <v>26585</v>
          </cell>
          <cell r="H247">
            <v>26585</v>
          </cell>
          <cell r="J247">
            <v>26868.33</v>
          </cell>
        </row>
        <row r="248">
          <cell r="D248" t="str">
            <v>Equity from Parent</v>
          </cell>
          <cell r="F248">
            <v>0</v>
          </cell>
          <cell r="H248">
            <v>0</v>
          </cell>
          <cell r="J248">
            <v>0</v>
          </cell>
        </row>
        <row r="249">
          <cell r="C249" t="str">
            <v>Capitalization</v>
          </cell>
        </row>
        <row r="250">
          <cell r="B250" t="str">
            <v>217110</v>
          </cell>
          <cell r="D250" t="str">
            <v>Notes Payable - VNGC/AGLR</v>
          </cell>
          <cell r="F250">
            <v>-180317598</v>
          </cell>
          <cell r="H250">
            <v>-180317598</v>
          </cell>
          <cell r="J250">
            <v>-20312763</v>
          </cell>
        </row>
        <row r="251">
          <cell r="D251" t="str">
            <v>Long-Term Debt</v>
          </cell>
          <cell r="F251">
            <v>-180317598</v>
          </cell>
          <cell r="H251">
            <v>-180317598</v>
          </cell>
          <cell r="J251">
            <v>-20312763</v>
          </cell>
        </row>
        <row r="252">
          <cell r="D252" t="str">
            <v>Preferred Stock</v>
          </cell>
          <cell r="F252">
            <v>0</v>
          </cell>
          <cell r="H252">
            <v>0</v>
          </cell>
          <cell r="J252">
            <v>0</v>
          </cell>
        </row>
        <row r="253">
          <cell r="B253" t="str">
            <v>200101</v>
          </cell>
          <cell r="D253" t="str">
            <v>Common Stock</v>
          </cell>
          <cell r="F253">
            <v>-360352429.43000001</v>
          </cell>
          <cell r="H253">
            <v>-360352429.43000001</v>
          </cell>
          <cell r="J253">
            <v>-520357264.43000001</v>
          </cell>
        </row>
        <row r="254">
          <cell r="B254" t="str">
            <v>207100</v>
          </cell>
          <cell r="D254" t="str">
            <v>Unappropriated Ret Earnings</v>
          </cell>
          <cell r="F254">
            <v>-11412075.800000001</v>
          </cell>
          <cell r="H254">
            <v>-11412075.800000001</v>
          </cell>
          <cell r="J254">
            <v>0</v>
          </cell>
        </row>
        <row r="255">
          <cell r="B255" t="str">
            <v>207200</v>
          </cell>
          <cell r="D255" t="str">
            <v>Balance Transferred from Incom</v>
          </cell>
          <cell r="F255">
            <v>-12576976.18</v>
          </cell>
          <cell r="H255">
            <v>-13729478.210000001</v>
          </cell>
          <cell r="J255">
            <v>-31601327.870000001</v>
          </cell>
        </row>
        <row r="256">
          <cell r="B256" t="str">
            <v>207601</v>
          </cell>
          <cell r="D256" t="str">
            <v>Dividends Declared Parent/Sub</v>
          </cell>
          <cell r="F256">
            <v>3159229.3</v>
          </cell>
          <cell r="H256">
            <v>5075390.3600000003</v>
          </cell>
          <cell r="J256">
            <v>20189252.07</v>
          </cell>
        </row>
        <row r="257">
          <cell r="D257" t="str">
            <v>Common Stockholders Equity</v>
          </cell>
          <cell r="F257">
            <v>-381182252.11000001</v>
          </cell>
          <cell r="H257">
            <v>-380418593.07999998</v>
          </cell>
          <cell r="J257">
            <v>-531769340.22999996</v>
          </cell>
        </row>
        <row r="258">
          <cell r="D258" t="str">
            <v xml:space="preserve">  Total Capitalization</v>
          </cell>
          <cell r="F258">
            <v>-561499850.11000001</v>
          </cell>
          <cell r="H258">
            <v>-560736191.07999992</v>
          </cell>
          <cell r="J258">
            <v>-552082103.23000002</v>
          </cell>
        </row>
        <row r="259">
          <cell r="D259" t="str">
            <v xml:space="preserve">  Total Liabilities and Capitalization</v>
          </cell>
          <cell r="F259">
            <v>-622650386.72000003</v>
          </cell>
          <cell r="H259">
            <v>-636915023.53999996</v>
          </cell>
          <cell r="J259">
            <v>-621622000.52999997</v>
          </cell>
        </row>
      </sheetData>
      <sheetData sheetId="27"/>
      <sheetData sheetId="2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def"/>
      <sheetName val="Tax Rollforward"/>
      <sheetName val="M&amp;E"/>
      <sheetName val="P-3  Club dues wp"/>
      <sheetName val="P-4  Lobby"/>
      <sheetName val="P-6 Fines and Penalties"/>
      <sheetName val="P-14 Stock Options"/>
      <sheetName val="Stock Query"/>
      <sheetName val="Amort-Org Costs"/>
      <sheetName val="T-2 Acc Severance"/>
      <sheetName val="T-4 NSP"/>
      <sheetName val="W-2_NSP"/>
      <sheetName val="T-5 Bad Debt"/>
      <sheetName val="T-10 Acc Relocation"/>
      <sheetName val="T-16 Misc Accrued Liab"/>
      <sheetName val="Mark-to-Market"/>
      <sheetName val="T-43 Var Comp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12">
          <cell r="B12" t="str">
            <v>121151</v>
          </cell>
          <cell r="D12" t="str">
            <v>BK OF AMERICA - AGLI CONT DISB</v>
          </cell>
          <cell r="F12">
            <v>0</v>
          </cell>
          <cell r="H12">
            <v>0</v>
          </cell>
          <cell r="J12">
            <v>-56940.36</v>
          </cell>
        </row>
        <row r="13">
          <cell r="B13" t="str">
            <v>121152</v>
          </cell>
          <cell r="D13" t="str">
            <v>BK OF AMERICA-AGL ENERGY SERV</v>
          </cell>
          <cell r="F13">
            <v>0</v>
          </cell>
          <cell r="H13">
            <v>0</v>
          </cell>
          <cell r="J13">
            <v>1558274.93</v>
          </cell>
        </row>
        <row r="14">
          <cell r="B14" t="str">
            <v>121153</v>
          </cell>
          <cell r="D14" t="str">
            <v>BK OF AMERICA -AGLE CONT DISB</v>
          </cell>
          <cell r="F14">
            <v>0</v>
          </cell>
          <cell r="H14">
            <v>0</v>
          </cell>
          <cell r="J14">
            <v>-1179.99</v>
          </cell>
        </row>
        <row r="15">
          <cell r="B15" t="str">
            <v>122702</v>
          </cell>
          <cell r="D15" t="str">
            <v>Wachovia AGSC Gen Disburse</v>
          </cell>
          <cell r="F15">
            <v>0</v>
          </cell>
          <cell r="H15">
            <v>0</v>
          </cell>
          <cell r="J15">
            <v>-27330.720000000001</v>
          </cell>
        </row>
        <row r="16">
          <cell r="D16" t="str">
            <v>Cash &amp; Cash Equivalents</v>
          </cell>
          <cell r="F16">
            <v>0</v>
          </cell>
          <cell r="H16">
            <v>0</v>
          </cell>
          <cell r="J16">
            <v>1472823.86</v>
          </cell>
        </row>
        <row r="17">
          <cell r="B17" t="str">
            <v>132960</v>
          </cell>
          <cell r="D17" t="str">
            <v>A/R Commodity</v>
          </cell>
          <cell r="F17">
            <v>2739380.02</v>
          </cell>
          <cell r="H17">
            <v>2924814.83</v>
          </cell>
          <cell r="J17">
            <v>52122732.090000004</v>
          </cell>
        </row>
        <row r="18">
          <cell r="B18" t="str">
            <v>134051</v>
          </cell>
          <cell r="D18" t="str">
            <v>Cash Posting Clearing</v>
          </cell>
          <cell r="F18">
            <v>-0.05</v>
          </cell>
          <cell r="H18">
            <v>-0.05</v>
          </cell>
          <cell r="J18">
            <v>146784.5</v>
          </cell>
        </row>
        <row r="19">
          <cell r="B19" t="str">
            <v>134053</v>
          </cell>
          <cell r="D19" t="str">
            <v>AGSC Cash Clearing - Miscellan</v>
          </cell>
          <cell r="F19">
            <v>0</v>
          </cell>
          <cell r="H19">
            <v>0</v>
          </cell>
          <cell r="J19">
            <v>-958656.92</v>
          </cell>
        </row>
        <row r="20">
          <cell r="B20" t="str">
            <v>134100</v>
          </cell>
          <cell r="D20" t="str">
            <v>Accts Receivable - Employee</v>
          </cell>
          <cell r="F20">
            <v>6885.24</v>
          </cell>
          <cell r="H20">
            <v>6143.31</v>
          </cell>
          <cell r="J20">
            <v>0</v>
          </cell>
        </row>
        <row r="21">
          <cell r="B21" t="str">
            <v>134200</v>
          </cell>
          <cell r="D21" t="str">
            <v>A/R Misc</v>
          </cell>
          <cell r="F21">
            <v>0</v>
          </cell>
          <cell r="H21">
            <v>0</v>
          </cell>
          <cell r="J21">
            <v>4521.92</v>
          </cell>
        </row>
        <row r="22">
          <cell r="B22" t="str">
            <v>139160</v>
          </cell>
          <cell r="D22" t="str">
            <v>Net Chargeoffs - Poolers</v>
          </cell>
          <cell r="F22">
            <v>0</v>
          </cell>
          <cell r="H22">
            <v>0</v>
          </cell>
          <cell r="J22">
            <v>-14113.92</v>
          </cell>
        </row>
        <row r="23">
          <cell r="B23" t="str">
            <v>139962</v>
          </cell>
          <cell r="D23" t="str">
            <v>AR Commodity Sequent</v>
          </cell>
          <cell r="F23">
            <v>240230411.16</v>
          </cell>
          <cell r="H23">
            <v>106995382.75</v>
          </cell>
          <cell r="J23">
            <v>0</v>
          </cell>
        </row>
        <row r="24">
          <cell r="D24" t="str">
            <v>Receivables</v>
          </cell>
          <cell r="F24">
            <v>242976676.37</v>
          </cell>
          <cell r="H24">
            <v>109926340.84</v>
          </cell>
          <cell r="J24">
            <v>51301267.670000002</v>
          </cell>
        </row>
        <row r="25">
          <cell r="B25" t="str">
            <v>135000</v>
          </cell>
          <cell r="D25" t="str">
            <v>Notes Receivable-Grace Petrole</v>
          </cell>
          <cell r="F25">
            <v>1020.38</v>
          </cell>
          <cell r="H25">
            <v>1020.38</v>
          </cell>
          <cell r="J25">
            <v>1020.38</v>
          </cell>
        </row>
        <row r="26">
          <cell r="B26" t="str">
            <v>135450</v>
          </cell>
          <cell r="D26" t="str">
            <v>Interco Funding-Unrestricted</v>
          </cell>
          <cell r="F26">
            <v>623597.6</v>
          </cell>
          <cell r="H26">
            <v>-10056978</v>
          </cell>
          <cell r="J26">
            <v>578852.59</v>
          </cell>
        </row>
        <row r="27">
          <cell r="B27" t="str">
            <v>135451</v>
          </cell>
          <cell r="D27" t="str">
            <v>Interco Funding - Restricted</v>
          </cell>
          <cell r="F27">
            <v>24722297.309999999</v>
          </cell>
          <cell r="H27">
            <v>15589350.699999999</v>
          </cell>
          <cell r="J27">
            <v>14903077.710000001</v>
          </cell>
        </row>
        <row r="28">
          <cell r="B28" t="str">
            <v>136073</v>
          </cell>
          <cell r="D28" t="str">
            <v>Intercompany Chargebacks</v>
          </cell>
          <cell r="F28">
            <v>-513353.82</v>
          </cell>
          <cell r="H28">
            <v>-123782.5</v>
          </cell>
          <cell r="J28">
            <v>-135865.88</v>
          </cell>
        </row>
        <row r="29">
          <cell r="D29" t="str">
            <v>Intercompany Receivables</v>
          </cell>
          <cell r="F29">
            <v>24833561.469999999</v>
          </cell>
          <cell r="H29">
            <v>5409610.5800000001</v>
          </cell>
          <cell r="J29">
            <v>15347084.800000001</v>
          </cell>
        </row>
        <row r="30">
          <cell r="D30" t="str">
            <v>A/R Unbilled Revenue</v>
          </cell>
        </row>
        <row r="31">
          <cell r="B31" t="str">
            <v>145840</v>
          </cell>
          <cell r="D31" t="str">
            <v>VNG Gas Stored Underground</v>
          </cell>
          <cell r="F31">
            <v>25660711.18</v>
          </cell>
          <cell r="H31">
            <v>22221950.59</v>
          </cell>
          <cell r="J31">
            <v>34055962.719999999</v>
          </cell>
        </row>
        <row r="32">
          <cell r="B32" t="str">
            <v>145850</v>
          </cell>
          <cell r="D32" t="str">
            <v>Gas Stored Underground</v>
          </cell>
          <cell r="F32">
            <v>4300660.04</v>
          </cell>
          <cell r="H32">
            <v>488489.73</v>
          </cell>
          <cell r="J32">
            <v>5941660.6900000004</v>
          </cell>
        </row>
        <row r="33">
          <cell r="B33" t="str">
            <v>145855</v>
          </cell>
          <cell r="D33" t="str">
            <v>Sequent Park and Loan Gas</v>
          </cell>
          <cell r="F33">
            <v>36386571.25</v>
          </cell>
          <cell r="H33">
            <v>28155540.25</v>
          </cell>
          <cell r="J33">
            <v>0</v>
          </cell>
        </row>
        <row r="34">
          <cell r="D34" t="str">
            <v>Inventories</v>
          </cell>
          <cell r="F34">
            <v>66347942.469999999</v>
          </cell>
          <cell r="H34">
            <v>50865980.57</v>
          </cell>
          <cell r="J34">
            <v>39997623.409999996</v>
          </cell>
        </row>
        <row r="35">
          <cell r="D35" t="str">
            <v>Deferred Purchased Gas Adj</v>
          </cell>
        </row>
        <row r="36">
          <cell r="D36" t="str">
            <v>Unrecovered Envir Resp Costs-Current</v>
          </cell>
        </row>
        <row r="37">
          <cell r="D37" t="str">
            <v>Unrecovered Pipeline Costs-Current</v>
          </cell>
        </row>
        <row r="38">
          <cell r="D38" t="str">
            <v>Unrecovered Seasonal Rates</v>
          </cell>
          <cell r="F38">
            <v>0</v>
          </cell>
          <cell r="H38">
            <v>0</v>
          </cell>
          <cell r="J38">
            <v>0</v>
          </cell>
        </row>
        <row r="39">
          <cell r="B39" t="str">
            <v>157501</v>
          </cell>
          <cell r="D39" t="str">
            <v>Unrealiz Gain/Loss Fin Instrum</v>
          </cell>
          <cell r="F39">
            <v>24684860.010000002</v>
          </cell>
          <cell r="H39">
            <v>24094559.289999999</v>
          </cell>
          <cell r="J39">
            <v>3090556</v>
          </cell>
        </row>
        <row r="40">
          <cell r="D40" t="str">
            <v>Energy Marketing and Risk Mgmt Asset</v>
          </cell>
          <cell r="F40">
            <v>24684860.010000002</v>
          </cell>
          <cell r="H40">
            <v>24094559.289999999</v>
          </cell>
          <cell r="J40">
            <v>3090556</v>
          </cell>
        </row>
        <row r="41">
          <cell r="B41" t="str">
            <v>157400</v>
          </cell>
          <cell r="D41" t="str">
            <v>Prepayments - Other</v>
          </cell>
          <cell r="F41">
            <v>305584.46000000002</v>
          </cell>
          <cell r="H41">
            <v>302330.01</v>
          </cell>
          <cell r="J41">
            <v>248603.4</v>
          </cell>
        </row>
        <row r="42">
          <cell r="B42" t="str">
            <v>157502</v>
          </cell>
          <cell r="D42" t="str">
            <v>Futures - Margin Deposit</v>
          </cell>
          <cell r="F42">
            <v>-775879.81</v>
          </cell>
          <cell r="H42">
            <v>7589502.0600000005</v>
          </cell>
          <cell r="J42">
            <v>221.93</v>
          </cell>
        </row>
        <row r="43">
          <cell r="B43" t="str">
            <v>157503</v>
          </cell>
          <cell r="D43" t="str">
            <v>Futures-Realiz Gain/Loss FinIn</v>
          </cell>
          <cell r="F43">
            <v>885017.02</v>
          </cell>
          <cell r="H43">
            <v>2345767.02</v>
          </cell>
          <cell r="J43">
            <v>395460</v>
          </cell>
        </row>
        <row r="44">
          <cell r="B44" t="str">
            <v>157504</v>
          </cell>
          <cell r="D44" t="str">
            <v>Futures-Commissions &amp; Fees</v>
          </cell>
          <cell r="F44">
            <v>-168050.28</v>
          </cell>
          <cell r="H44">
            <v>-122199.94</v>
          </cell>
          <cell r="J44">
            <v>-31948.240000000002</v>
          </cell>
        </row>
        <row r="45">
          <cell r="B45" t="str">
            <v>157505</v>
          </cell>
          <cell r="D45" t="str">
            <v>Futures-Margin Interest</v>
          </cell>
          <cell r="F45">
            <v>23552.799999999999</v>
          </cell>
          <cell r="H45">
            <v>23552.799999999999</v>
          </cell>
          <cell r="J45">
            <v>23091.84</v>
          </cell>
        </row>
        <row r="46">
          <cell r="D46" t="str">
            <v>Other Current Assets</v>
          </cell>
          <cell r="F46">
            <v>270224.19</v>
          </cell>
          <cell r="H46">
            <v>10138951.950000001</v>
          </cell>
          <cell r="J46">
            <v>635428.93000000005</v>
          </cell>
        </row>
        <row r="47">
          <cell r="D47" t="str">
            <v xml:space="preserve">  Total Current Assets</v>
          </cell>
          <cell r="F47">
            <v>359113264.50999999</v>
          </cell>
          <cell r="H47">
            <v>200435443.22999999</v>
          </cell>
          <cell r="J47">
            <v>111844784.67</v>
          </cell>
        </row>
        <row r="48">
          <cell r="B48" t="str">
            <v>111000</v>
          </cell>
          <cell r="D48" t="str">
            <v>Investment in GA Gas Company</v>
          </cell>
          <cell r="F48">
            <v>-2526378.33</v>
          </cell>
          <cell r="H48">
            <v>-2526378.33</v>
          </cell>
          <cell r="J48">
            <v>-2526378.33</v>
          </cell>
        </row>
        <row r="49">
          <cell r="D49" t="str">
            <v>Investment &amp; Equity in Assoc</v>
          </cell>
          <cell r="F49">
            <v>-2526378.33</v>
          </cell>
          <cell r="H49">
            <v>-2526378.33</v>
          </cell>
          <cell r="J49">
            <v>-2526378.33</v>
          </cell>
        </row>
        <row r="50">
          <cell r="C50" t="str">
            <v>Property, Plant &amp; Equipment</v>
          </cell>
        </row>
        <row r="51">
          <cell r="D51" t="str">
            <v>Regulated Assets</v>
          </cell>
        </row>
        <row r="52">
          <cell r="D52" t="str">
            <v>Regulated Capital Projects</v>
          </cell>
        </row>
        <row r="53">
          <cell r="D53" t="str">
            <v>Contribution in Aid of Const</v>
          </cell>
        </row>
        <row r="54">
          <cell r="B54" t="str">
            <v>100210</v>
          </cell>
          <cell r="D54" t="str">
            <v>Transportation Equipment</v>
          </cell>
          <cell r="F54">
            <v>-2843.71</v>
          </cell>
          <cell r="H54">
            <v>0</v>
          </cell>
          <cell r="J54">
            <v>0</v>
          </cell>
        </row>
        <row r="55">
          <cell r="D55" t="str">
            <v>Accumulated Depr - Regulated</v>
          </cell>
          <cell r="F55">
            <v>-2843.71</v>
          </cell>
          <cell r="H55">
            <v>0</v>
          </cell>
          <cell r="J55">
            <v>0</v>
          </cell>
        </row>
        <row r="56">
          <cell r="D56" t="str">
            <v xml:space="preserve">  Total Regulated Assets-Net</v>
          </cell>
          <cell r="F56">
            <v>-2843.71</v>
          </cell>
          <cell r="H56">
            <v>0</v>
          </cell>
          <cell r="J56">
            <v>0</v>
          </cell>
        </row>
        <row r="57">
          <cell r="B57" t="str">
            <v>113100</v>
          </cell>
          <cell r="D57" t="str">
            <v>Nonutility Property in Service</v>
          </cell>
          <cell r="F57">
            <v>879352.83</v>
          </cell>
          <cell r="H57">
            <v>643845.29</v>
          </cell>
          <cell r="J57">
            <v>359449.22</v>
          </cell>
        </row>
        <row r="58">
          <cell r="D58" t="str">
            <v>Nonregulated Assets</v>
          </cell>
          <cell r="F58">
            <v>879352.83</v>
          </cell>
          <cell r="H58">
            <v>643845.29</v>
          </cell>
          <cell r="J58">
            <v>359449.22</v>
          </cell>
        </row>
        <row r="59">
          <cell r="B59" t="str">
            <v>113120</v>
          </cell>
          <cell r="D59" t="str">
            <v>Nonutility Construction WIP</v>
          </cell>
          <cell r="F59">
            <v>294780.33</v>
          </cell>
          <cell r="H59">
            <v>1515365.27</v>
          </cell>
          <cell r="J59">
            <v>0</v>
          </cell>
        </row>
        <row r="60">
          <cell r="D60" t="str">
            <v>Nonregulated Capital Projects</v>
          </cell>
          <cell r="F60">
            <v>294780.33</v>
          </cell>
          <cell r="H60">
            <v>1515365.27</v>
          </cell>
          <cell r="J60">
            <v>0</v>
          </cell>
        </row>
        <row r="61">
          <cell r="B61" t="str">
            <v>113200</v>
          </cell>
          <cell r="D61" t="str">
            <v>Accum Depr Nonutility Property</v>
          </cell>
          <cell r="F61">
            <v>-195302.92</v>
          </cell>
          <cell r="H61">
            <v>-191365.4</v>
          </cell>
          <cell r="J61">
            <v>-138592.18</v>
          </cell>
        </row>
        <row r="62">
          <cell r="D62" t="str">
            <v>Accumulated Depr - Nonregulated</v>
          </cell>
          <cell r="F62">
            <v>-195302.92</v>
          </cell>
          <cell r="H62">
            <v>-191365.4</v>
          </cell>
          <cell r="J62">
            <v>-138592.18</v>
          </cell>
        </row>
        <row r="63">
          <cell r="D63" t="str">
            <v xml:space="preserve">  Total Nonregulated Assets-Net</v>
          </cell>
          <cell r="F63">
            <v>978830.23999999987</v>
          </cell>
          <cell r="H63">
            <v>1967845.1600000001</v>
          </cell>
          <cell r="J63">
            <v>220857.03999999998</v>
          </cell>
        </row>
        <row r="64">
          <cell r="D64" t="str">
            <v xml:space="preserve">  Total Property Plant &amp; Equipment</v>
          </cell>
          <cell r="F64">
            <v>975986.52999999991</v>
          </cell>
          <cell r="H64">
            <v>1967845.1600000001</v>
          </cell>
          <cell r="J64">
            <v>220857.03999999998</v>
          </cell>
        </row>
        <row r="65">
          <cell r="C65" t="str">
            <v>Deferred Debits and Other Assets</v>
          </cell>
        </row>
        <row r="66">
          <cell r="D66" t="str">
            <v>Unrecovered Envir Response Costs</v>
          </cell>
        </row>
        <row r="67">
          <cell r="D67" t="str">
            <v>Unrecovered Pipeline Replacemnt Costs</v>
          </cell>
        </row>
        <row r="68">
          <cell r="D68" t="str">
            <v>Goodwill</v>
          </cell>
        </row>
        <row r="69">
          <cell r="D69" t="str">
            <v>Investment in Joint Ventures</v>
          </cell>
        </row>
        <row r="70">
          <cell r="D70" t="str">
            <v>Unrecovered Integrated Resource Plan</v>
          </cell>
        </row>
        <row r="71">
          <cell r="D71" t="str">
            <v>Unrecovered Postretirement Benefits</v>
          </cell>
        </row>
        <row r="72">
          <cell r="D72" t="str">
            <v>Intercompany Notes Receivables</v>
          </cell>
        </row>
        <row r="73">
          <cell r="D73" t="str">
            <v>Prepaid Pension Cost</v>
          </cell>
        </row>
        <row r="74">
          <cell r="D74" t="str">
            <v>Unamortized Cost to Repurchase LTD</v>
          </cell>
        </row>
        <row r="75">
          <cell r="B75" t="str">
            <v>162004</v>
          </cell>
          <cell r="D75" t="str">
            <v>Deferred Costs - CB</v>
          </cell>
          <cell r="F75">
            <v>0</v>
          </cell>
          <cell r="H75">
            <v>0</v>
          </cell>
          <cell r="J75">
            <v>1881.01</v>
          </cell>
        </row>
        <row r="76">
          <cell r="B76" t="str">
            <v>162083</v>
          </cell>
          <cell r="D76" t="str">
            <v>VNG/SEM IC Billing Clrg Acct</v>
          </cell>
          <cell r="F76">
            <v>0.16</v>
          </cell>
          <cell r="H76">
            <v>-40305.160000000003</v>
          </cell>
          <cell r="J76">
            <v>0</v>
          </cell>
        </row>
        <row r="77">
          <cell r="B77" t="str">
            <v>162189</v>
          </cell>
          <cell r="D77" t="str">
            <v>Counterparty Netting</v>
          </cell>
          <cell r="F77">
            <v>-0.47</v>
          </cell>
          <cell r="H77">
            <v>-0.47</v>
          </cell>
          <cell r="J77">
            <v>14117.93</v>
          </cell>
        </row>
        <row r="78">
          <cell r="B78" t="str">
            <v>162200</v>
          </cell>
          <cell r="D78" t="str">
            <v>Other Work in Progress-Misc</v>
          </cell>
          <cell r="F78">
            <v>35703.93</v>
          </cell>
          <cell r="H78">
            <v>35703.93</v>
          </cell>
          <cell r="J78">
            <v>949525</v>
          </cell>
        </row>
        <row r="79">
          <cell r="D79" t="str">
            <v>Other Assets</v>
          </cell>
          <cell r="F79">
            <v>35703.620000000003</v>
          </cell>
          <cell r="H79">
            <v>-4601.7</v>
          </cell>
          <cell r="J79">
            <v>965523.94</v>
          </cell>
        </row>
        <row r="80">
          <cell r="D80" t="str">
            <v xml:space="preserve">  Total Deferred Debits and Other Assets</v>
          </cell>
          <cell r="F80">
            <v>35703.620000000003</v>
          </cell>
          <cell r="H80">
            <v>-4601.7</v>
          </cell>
          <cell r="J80">
            <v>965523.94</v>
          </cell>
        </row>
        <row r="81">
          <cell r="D81" t="str">
            <v xml:space="preserve">  Total Assets</v>
          </cell>
          <cell r="F81">
            <v>357598576.32999998</v>
          </cell>
          <cell r="H81">
            <v>199872308.35999998</v>
          </cell>
          <cell r="J81">
            <v>110504787.32000001</v>
          </cell>
        </row>
        <row r="83">
          <cell r="C83" t="str">
            <v>Liabilities and Capitalization</v>
          </cell>
        </row>
        <row r="84">
          <cell r="C84" t="str">
            <v>Current Liabilities</v>
          </cell>
        </row>
        <row r="85">
          <cell r="B85" t="str">
            <v>225100</v>
          </cell>
          <cell r="D85" t="str">
            <v>General Accounts Payable</v>
          </cell>
          <cell r="F85">
            <v>-3215305.67</v>
          </cell>
          <cell r="H85">
            <v>-5046276.8099999996</v>
          </cell>
          <cell r="J85">
            <v>-5728600.8799999999</v>
          </cell>
        </row>
        <row r="86">
          <cell r="B86" t="str">
            <v>225101</v>
          </cell>
          <cell r="D86" t="str">
            <v>A/P Misc Estimated Liability</v>
          </cell>
          <cell r="F86">
            <v>-570802.27</v>
          </cell>
          <cell r="H86">
            <v>-1091903.8</v>
          </cell>
          <cell r="J86">
            <v>0</v>
          </cell>
        </row>
        <row r="87">
          <cell r="B87" t="str">
            <v>225120</v>
          </cell>
          <cell r="D87" t="str">
            <v>Accounts Payable - Accrued</v>
          </cell>
          <cell r="F87">
            <v>-10447371.33</v>
          </cell>
          <cell r="H87">
            <v>-7416291.4199999999</v>
          </cell>
          <cell r="J87">
            <v>-61716541.920000002</v>
          </cell>
        </row>
        <row r="88">
          <cell r="B88" t="str">
            <v>225121</v>
          </cell>
          <cell r="D88" t="str">
            <v>Accrued AP Commodity Sequent</v>
          </cell>
          <cell r="F88">
            <v>-250666323.25</v>
          </cell>
          <cell r="H88">
            <v>-122396356</v>
          </cell>
          <cell r="J88">
            <v>0</v>
          </cell>
        </row>
        <row r="89">
          <cell r="B89" t="str">
            <v>225122</v>
          </cell>
          <cell r="D89" t="str">
            <v>Sequent Park &amp; Loan Gas Accrue</v>
          </cell>
          <cell r="F89">
            <v>-26493116</v>
          </cell>
          <cell r="H89">
            <v>0</v>
          </cell>
          <cell r="J89">
            <v>0</v>
          </cell>
        </row>
        <row r="90">
          <cell r="B90" t="str">
            <v>225130</v>
          </cell>
          <cell r="D90" t="str">
            <v>Accrued Liab VNG/SEM Assgn Gas</v>
          </cell>
          <cell r="F90">
            <v>-25660726.199999999</v>
          </cell>
          <cell r="H90">
            <v>-22221965.609999999</v>
          </cell>
          <cell r="J90">
            <v>-34055962.719999999</v>
          </cell>
        </row>
        <row r="91">
          <cell r="B91" t="str">
            <v>225500</v>
          </cell>
          <cell r="D91" t="str">
            <v>Payroll Deductions</v>
          </cell>
          <cell r="F91">
            <v>-12149.81</v>
          </cell>
          <cell r="H91">
            <v>-12909.34</v>
          </cell>
          <cell r="J91">
            <v>-1783.06</v>
          </cell>
        </row>
        <row r="92">
          <cell r="B92" t="str">
            <v>225507</v>
          </cell>
          <cell r="D92" t="str">
            <v>One Pledge Club Atlanta</v>
          </cell>
          <cell r="F92">
            <v>-0.19</v>
          </cell>
          <cell r="H92">
            <v>-620.96</v>
          </cell>
          <cell r="J92">
            <v>-140.16</v>
          </cell>
        </row>
        <row r="93">
          <cell r="B93" t="str">
            <v>225508</v>
          </cell>
          <cell r="D93" t="str">
            <v>Flame Club Payable</v>
          </cell>
          <cell r="F93">
            <v>-12</v>
          </cell>
          <cell r="H93">
            <v>0</v>
          </cell>
          <cell r="J93">
            <v>-18</v>
          </cell>
        </row>
        <row r="94">
          <cell r="B94" t="str">
            <v>225512</v>
          </cell>
          <cell r="D94" t="str">
            <v>Employee Stock Purchase Plan</v>
          </cell>
          <cell r="F94">
            <v>-11725</v>
          </cell>
          <cell r="H94">
            <v>-16350</v>
          </cell>
          <cell r="J94">
            <v>0</v>
          </cell>
        </row>
        <row r="95">
          <cell r="B95" t="str">
            <v>225521</v>
          </cell>
          <cell r="D95" t="str">
            <v>P.A.C Payable</v>
          </cell>
          <cell r="F95">
            <v>-102.69</v>
          </cell>
          <cell r="H95">
            <v>0</v>
          </cell>
          <cell r="J95">
            <v>-423.39</v>
          </cell>
        </row>
        <row r="96">
          <cell r="B96" t="str">
            <v>225526</v>
          </cell>
          <cell r="D96" t="str">
            <v>Employee Court Orders</v>
          </cell>
          <cell r="F96">
            <v>0</v>
          </cell>
          <cell r="H96">
            <v>0</v>
          </cell>
          <cell r="J96">
            <v>-104.53</v>
          </cell>
        </row>
        <row r="97">
          <cell r="B97" t="str">
            <v>225536</v>
          </cell>
          <cell r="D97" t="str">
            <v>Flx Ben Health Reim Payable</v>
          </cell>
          <cell r="F97">
            <v>-1009.49</v>
          </cell>
          <cell r="H97">
            <v>-1098.2</v>
          </cell>
          <cell r="J97">
            <v>-4173.1400000000003</v>
          </cell>
        </row>
        <row r="98">
          <cell r="B98" t="str">
            <v>225537</v>
          </cell>
          <cell r="D98" t="str">
            <v>Flx Ben Dep Daycare Payable</v>
          </cell>
          <cell r="F98">
            <v>-449.16</v>
          </cell>
          <cell r="H98">
            <v>-80.75</v>
          </cell>
          <cell r="J98">
            <v>-1195.75</v>
          </cell>
        </row>
        <row r="99">
          <cell r="B99" t="str">
            <v>225546</v>
          </cell>
          <cell r="D99" t="str">
            <v>Health Care Reim Payable 2000</v>
          </cell>
          <cell r="F99">
            <v>-9342.66</v>
          </cell>
          <cell r="H99">
            <v>-5218.1000000000004</v>
          </cell>
          <cell r="J99">
            <v>0</v>
          </cell>
        </row>
        <row r="100">
          <cell r="B100" t="str">
            <v>225547</v>
          </cell>
          <cell r="D100" t="str">
            <v>Dep Care Reim Payable</v>
          </cell>
          <cell r="F100">
            <v>921.9</v>
          </cell>
          <cell r="H100">
            <v>-1188.69</v>
          </cell>
          <cell r="J100">
            <v>0</v>
          </cell>
        </row>
        <row r="101">
          <cell r="D101" t="str">
            <v>Accounts Payable</v>
          </cell>
          <cell r="F101">
            <v>-317087513.82000005</v>
          </cell>
          <cell r="H101">
            <v>-158210259.67999998</v>
          </cell>
          <cell r="J101">
            <v>-101508943.55</v>
          </cell>
        </row>
        <row r="102">
          <cell r="B102" t="str">
            <v>221150</v>
          </cell>
          <cell r="D102" t="str">
            <v>Notes Payable Current</v>
          </cell>
          <cell r="F102">
            <v>999.47</v>
          </cell>
          <cell r="H102">
            <v>-4189525.98</v>
          </cell>
          <cell r="J102">
            <v>0</v>
          </cell>
        </row>
        <row r="103">
          <cell r="D103" t="str">
            <v>Short-Term Debt</v>
          </cell>
          <cell r="F103">
            <v>999.47</v>
          </cell>
          <cell r="H103">
            <v>-4189525.98</v>
          </cell>
          <cell r="J103">
            <v>0</v>
          </cell>
        </row>
        <row r="104">
          <cell r="D104" t="str">
            <v>Intercompany Payables</v>
          </cell>
          <cell r="F104">
            <v>0</v>
          </cell>
          <cell r="H104">
            <v>0</v>
          </cell>
          <cell r="J104">
            <v>0</v>
          </cell>
        </row>
        <row r="105">
          <cell r="B105" t="str">
            <v>235200</v>
          </cell>
          <cell r="D105" t="str">
            <v>Customer Deposits-Manual</v>
          </cell>
          <cell r="F105">
            <v>-5692464.2000000002</v>
          </cell>
          <cell r="H105">
            <v>-2032890.58</v>
          </cell>
          <cell r="J105">
            <v>-1621211.68</v>
          </cell>
        </row>
        <row r="106">
          <cell r="D106" t="str">
            <v>Customer Deposits</v>
          </cell>
          <cell r="F106">
            <v>-5692464.2000000002</v>
          </cell>
          <cell r="H106">
            <v>-2032890.58</v>
          </cell>
          <cell r="J106">
            <v>-1621211.68</v>
          </cell>
        </row>
        <row r="107">
          <cell r="D107" t="str">
            <v>Interest</v>
          </cell>
        </row>
        <row r="108">
          <cell r="B108" t="str">
            <v>225200</v>
          </cell>
          <cell r="D108" t="str">
            <v>Payroll Payable</v>
          </cell>
          <cell r="F108">
            <v>-2801335.45</v>
          </cell>
          <cell r="H108">
            <v>-1058682.55</v>
          </cell>
          <cell r="J108">
            <v>-655902.66</v>
          </cell>
        </row>
        <row r="109">
          <cell r="B109" t="str">
            <v>225210</v>
          </cell>
          <cell r="D109" t="str">
            <v>Accrued Severance Pay</v>
          </cell>
          <cell r="F109">
            <v>-42076.88</v>
          </cell>
          <cell r="H109">
            <v>-66038.44</v>
          </cell>
          <cell r="J109">
            <v>0</v>
          </cell>
        </row>
        <row r="110">
          <cell r="B110" t="str">
            <v>225211</v>
          </cell>
          <cell r="D110" t="str">
            <v>Variable Compensation Payable</v>
          </cell>
          <cell r="F110">
            <v>-11135</v>
          </cell>
          <cell r="H110">
            <v>-11135</v>
          </cell>
          <cell r="J110">
            <v>-11135</v>
          </cell>
        </row>
        <row r="111">
          <cell r="B111" t="str">
            <v>237100</v>
          </cell>
          <cell r="D111" t="str">
            <v>Accrued Relocation Liability</v>
          </cell>
          <cell r="F111">
            <v>-112339.05</v>
          </cell>
          <cell r="H111">
            <v>-113541.56</v>
          </cell>
          <cell r="J111">
            <v>0</v>
          </cell>
        </row>
        <row r="112">
          <cell r="B112" t="str">
            <v>238100</v>
          </cell>
          <cell r="D112" t="str">
            <v>Taxes Accrued-Federal Income</v>
          </cell>
          <cell r="F112">
            <v>-7177086.6299999999</v>
          </cell>
          <cell r="H112">
            <v>-4004732.65</v>
          </cell>
          <cell r="J112">
            <v>-853628.5</v>
          </cell>
        </row>
        <row r="113">
          <cell r="B113" t="str">
            <v>238101</v>
          </cell>
          <cell r="D113" t="str">
            <v>Taxes Accrued Other-FUI</v>
          </cell>
          <cell r="F113">
            <v>-1586.36</v>
          </cell>
          <cell r="H113">
            <v>-435.04</v>
          </cell>
          <cell r="J113">
            <v>-3449.79</v>
          </cell>
        </row>
        <row r="114">
          <cell r="B114" t="str">
            <v>238102</v>
          </cell>
          <cell r="D114" t="str">
            <v>Taxes Accrued Other-FICA</v>
          </cell>
          <cell r="F114">
            <v>-13783.46</v>
          </cell>
          <cell r="H114">
            <v>0</v>
          </cell>
          <cell r="J114">
            <v>-12163.95</v>
          </cell>
        </row>
        <row r="115">
          <cell r="B115" t="str">
            <v>238103</v>
          </cell>
          <cell r="D115" t="str">
            <v>Tax Accr Othr-Real&amp;Pers. Prop.</v>
          </cell>
          <cell r="F115">
            <v>1250.1400000000001</v>
          </cell>
          <cell r="H115">
            <v>1250.1400000000001</v>
          </cell>
          <cell r="J115">
            <v>571.97</v>
          </cell>
        </row>
        <row r="116">
          <cell r="B116" t="str">
            <v>238105</v>
          </cell>
          <cell r="D116" t="str">
            <v>Tax Accr Othr-SUI</v>
          </cell>
          <cell r="F116">
            <v>-5813.57</v>
          </cell>
          <cell r="H116">
            <v>-1948.03</v>
          </cell>
          <cell r="J116">
            <v>-7659.8</v>
          </cell>
        </row>
        <row r="117">
          <cell r="B117" t="str">
            <v>238200</v>
          </cell>
          <cell r="D117" t="str">
            <v>Taxes Accrued-State Income</v>
          </cell>
          <cell r="F117">
            <v>-579069.98</v>
          </cell>
          <cell r="H117">
            <v>-838268.19</v>
          </cell>
          <cell r="J117">
            <v>-388831.94</v>
          </cell>
        </row>
        <row r="118">
          <cell r="D118" t="str">
            <v>Other Accrued Liabilities</v>
          </cell>
          <cell r="F118">
            <v>-10742976.24</v>
          </cell>
          <cell r="H118">
            <v>-6093531.3200000012</v>
          </cell>
          <cell r="J118">
            <v>-1932199.67</v>
          </cell>
        </row>
        <row r="119">
          <cell r="D119" t="str">
            <v>Redemption Requir - Preferred Stock</v>
          </cell>
        </row>
        <row r="120">
          <cell r="D120" t="str">
            <v>Deferred Purchase Gas Adj Credit</v>
          </cell>
        </row>
        <row r="121">
          <cell r="D121" t="str">
            <v>Current Portion of Long Term Debt</v>
          </cell>
        </row>
        <row r="122">
          <cell r="D122" t="str">
            <v>Accrued Eviron Response-Current</v>
          </cell>
        </row>
        <row r="123">
          <cell r="D123" t="str">
            <v>Accrued Pipeline Replacement-Current</v>
          </cell>
        </row>
        <row r="124">
          <cell r="B124" t="str">
            <v>252997</v>
          </cell>
          <cell r="D124" t="str">
            <v>Deferred Revenues</v>
          </cell>
          <cell r="F124">
            <v>-163890</v>
          </cell>
          <cell r="H124">
            <v>-146400</v>
          </cell>
          <cell r="J124">
            <v>0</v>
          </cell>
        </row>
        <row r="125">
          <cell r="D125" t="str">
            <v>Deferred Seasonal Rates</v>
          </cell>
          <cell r="F125">
            <v>-163890</v>
          </cell>
          <cell r="H125">
            <v>-146400</v>
          </cell>
          <cell r="J125">
            <v>0</v>
          </cell>
        </row>
        <row r="126">
          <cell r="B126" t="str">
            <v>251104</v>
          </cell>
          <cell r="D126" t="str">
            <v>Unrealiz Loss on FinInstrument</v>
          </cell>
          <cell r="F126">
            <v>-17934900.190000001</v>
          </cell>
          <cell r="H126">
            <v>-20993105.690000001</v>
          </cell>
          <cell r="J126">
            <v>-209976</v>
          </cell>
        </row>
        <row r="127">
          <cell r="D127" t="str">
            <v>Energy Marketing and Risk Mgmt Liab</v>
          </cell>
          <cell r="F127">
            <v>-17934900.190000001</v>
          </cell>
          <cell r="H127">
            <v>-20993105.690000001</v>
          </cell>
          <cell r="J127">
            <v>-209976</v>
          </cell>
        </row>
        <row r="128">
          <cell r="B128" t="str">
            <v>244000</v>
          </cell>
          <cell r="D128" t="str">
            <v>Special Option Tax</v>
          </cell>
          <cell r="F128">
            <v>-9.59</v>
          </cell>
          <cell r="H128">
            <v>-9.59</v>
          </cell>
          <cell r="J128">
            <v>0</v>
          </cell>
        </row>
        <row r="129">
          <cell r="B129" t="str">
            <v>245010</v>
          </cell>
          <cell r="D129" t="str">
            <v>Local Option Tax 1</v>
          </cell>
          <cell r="F129">
            <v>9.59</v>
          </cell>
          <cell r="H129">
            <v>0</v>
          </cell>
          <cell r="J129">
            <v>0</v>
          </cell>
        </row>
        <row r="130">
          <cell r="B130" t="str">
            <v>245500</v>
          </cell>
          <cell r="D130" t="str">
            <v>FICA Taxes Payable - EE</v>
          </cell>
          <cell r="F130">
            <v>-13783.46</v>
          </cell>
          <cell r="H130">
            <v>0</v>
          </cell>
          <cell r="J130">
            <v>-12163.95</v>
          </cell>
        </row>
        <row r="131">
          <cell r="B131" t="str">
            <v>245501</v>
          </cell>
          <cell r="D131" t="str">
            <v>Fed. Withholding Taxes -  EE</v>
          </cell>
          <cell r="F131">
            <v>14418.83</v>
          </cell>
          <cell r="H131">
            <v>-0.06</v>
          </cell>
          <cell r="J131">
            <v>-28155.919999999998</v>
          </cell>
        </row>
        <row r="132">
          <cell r="B132" t="str">
            <v>245502</v>
          </cell>
          <cell r="D132" t="str">
            <v>State Withholding Tax - EE</v>
          </cell>
          <cell r="F132">
            <v>-2290.02</v>
          </cell>
          <cell r="H132">
            <v>-3618.68</v>
          </cell>
          <cell r="J132">
            <v>-4867.0600000000004</v>
          </cell>
        </row>
        <row r="133">
          <cell r="B133" t="str">
            <v>245503</v>
          </cell>
          <cell r="D133" t="str">
            <v>State Sales &amp; Use Tax Payble</v>
          </cell>
          <cell r="F133">
            <v>-523.95000000000005</v>
          </cell>
          <cell r="H133">
            <v>-38.340000000000003</v>
          </cell>
          <cell r="J133">
            <v>-354</v>
          </cell>
        </row>
        <row r="134">
          <cell r="B134" t="str">
            <v>245504</v>
          </cell>
          <cell r="D134" t="str">
            <v>Marta Tax Payable</v>
          </cell>
          <cell r="F134">
            <v>-94.77</v>
          </cell>
          <cell r="H134">
            <v>-9.59</v>
          </cell>
          <cell r="J134">
            <v>-88.5</v>
          </cell>
        </row>
        <row r="135">
          <cell r="B135" t="str">
            <v>245516</v>
          </cell>
          <cell r="D135" t="str">
            <v>Educational Tax Payable</v>
          </cell>
          <cell r="F135">
            <v>-85.18</v>
          </cell>
          <cell r="H135">
            <v>-9.58</v>
          </cell>
          <cell r="J135">
            <v>-88.5</v>
          </cell>
        </row>
        <row r="136">
          <cell r="B136" t="str">
            <v>245517</v>
          </cell>
          <cell r="D136" t="str">
            <v>Homestead Tax Payable</v>
          </cell>
          <cell r="F136">
            <v>-85.18</v>
          </cell>
          <cell r="H136">
            <v>0</v>
          </cell>
          <cell r="J136">
            <v>-88.5</v>
          </cell>
        </row>
        <row r="137">
          <cell r="B137" t="str">
            <v>251106</v>
          </cell>
          <cell r="D137" t="str">
            <v>Deferred Inter-Company Profit</v>
          </cell>
          <cell r="F137">
            <v>0</v>
          </cell>
          <cell r="H137">
            <v>0</v>
          </cell>
          <cell r="J137">
            <v>-327010.3</v>
          </cell>
        </row>
        <row r="138">
          <cell r="B138" t="str">
            <v>251109</v>
          </cell>
          <cell r="D138" t="str">
            <v>Miscellaneous Accrued Lia</v>
          </cell>
          <cell r="F138">
            <v>-870331.07</v>
          </cell>
          <cell r="H138">
            <v>-4046240.07</v>
          </cell>
          <cell r="J138">
            <v>-1782240.07</v>
          </cell>
        </row>
        <row r="139">
          <cell r="B139" t="str">
            <v>251120</v>
          </cell>
          <cell r="D139" t="str">
            <v>LNG - Ratepayers</v>
          </cell>
          <cell r="F139">
            <v>0</v>
          </cell>
          <cell r="H139">
            <v>59548.07</v>
          </cell>
          <cell r="J139">
            <v>59548.07</v>
          </cell>
        </row>
        <row r="140">
          <cell r="D140" t="str">
            <v>Other Current Liabilities</v>
          </cell>
          <cell r="F140">
            <v>-872774.8</v>
          </cell>
          <cell r="H140">
            <v>-3990377.84</v>
          </cell>
          <cell r="J140">
            <v>-2095508.73</v>
          </cell>
        </row>
        <row r="141">
          <cell r="D141" t="str">
            <v xml:space="preserve">  Total Current Liabilities</v>
          </cell>
          <cell r="F141">
            <v>-352493519.78000003</v>
          </cell>
          <cell r="H141">
            <v>-195656091.08999997</v>
          </cell>
          <cell r="J141">
            <v>-107367839.63000001</v>
          </cell>
        </row>
        <row r="142">
          <cell r="B142" t="str">
            <v>279200</v>
          </cell>
          <cell r="D142" t="str">
            <v>Other Timing Difference-Fed</v>
          </cell>
          <cell r="F142">
            <v>-1991954.82</v>
          </cell>
          <cell r="H142">
            <v>273579.18</v>
          </cell>
          <cell r="J142">
            <v>-1063547.82</v>
          </cell>
        </row>
        <row r="143">
          <cell r="B143" t="str">
            <v>279250</v>
          </cell>
          <cell r="D143" t="str">
            <v>Other Timing Differences-State</v>
          </cell>
          <cell r="F143">
            <v>-341478.61</v>
          </cell>
          <cell r="H143">
            <v>46900.39</v>
          </cell>
          <cell r="J143">
            <v>-182325.61</v>
          </cell>
        </row>
        <row r="144">
          <cell r="D144" t="str">
            <v>Accumulated Deferred Income Tax</v>
          </cell>
          <cell r="F144">
            <v>-2333433.4300000002</v>
          </cell>
          <cell r="H144">
            <v>320479.57</v>
          </cell>
          <cell r="J144">
            <v>-1245873.43</v>
          </cell>
        </row>
        <row r="145">
          <cell r="C145" t="str">
            <v>Long-Term Liabilities</v>
          </cell>
        </row>
        <row r="146">
          <cell r="D146" t="str">
            <v>Accrued Envir Response Costs</v>
          </cell>
        </row>
        <row r="147">
          <cell r="D147" t="str">
            <v>Accrued Pipeline Replacement Costs</v>
          </cell>
        </row>
        <row r="148">
          <cell r="D148" t="str">
            <v>Accrued Pension Costs</v>
          </cell>
        </row>
        <row r="149">
          <cell r="D149" t="str">
            <v>Accrued Other Postretirement Benefits</v>
          </cell>
        </row>
        <row r="150">
          <cell r="D150" t="str">
            <v>Capital Lease Liability</v>
          </cell>
        </row>
        <row r="151">
          <cell r="D151" t="str">
            <v>Other Liabilities</v>
          </cell>
        </row>
        <row r="152">
          <cell r="D152" t="str">
            <v xml:space="preserve">  Total Long-Term Liabilities</v>
          </cell>
          <cell r="F152">
            <v>0</v>
          </cell>
          <cell r="H152">
            <v>0</v>
          </cell>
          <cell r="J152">
            <v>0</v>
          </cell>
        </row>
        <row r="153">
          <cell r="D153" t="str">
            <v>Minority Interest</v>
          </cell>
        </row>
        <row r="154">
          <cell r="C154" t="str">
            <v>Deferred Credits</v>
          </cell>
        </row>
        <row r="155">
          <cell r="D155" t="str">
            <v>Unamortized Investment Tax Credit</v>
          </cell>
        </row>
        <row r="156">
          <cell r="D156" t="str">
            <v>Regulatory Tax Liability</v>
          </cell>
        </row>
        <row r="157">
          <cell r="D157" t="str">
            <v>Other Deferred Credits</v>
          </cell>
        </row>
        <row r="158">
          <cell r="D158" t="str">
            <v xml:space="preserve">  Total Deferred Credits</v>
          </cell>
          <cell r="F158">
            <v>0</v>
          </cell>
          <cell r="H158">
            <v>0</v>
          </cell>
          <cell r="J158">
            <v>0</v>
          </cell>
        </row>
        <row r="159">
          <cell r="D159" t="str">
            <v>Equity from Parent</v>
          </cell>
        </row>
        <row r="160">
          <cell r="C160" t="str">
            <v>Capitalization</v>
          </cell>
        </row>
        <row r="161">
          <cell r="D161" t="str">
            <v>Long-Term Debt</v>
          </cell>
        </row>
        <row r="162">
          <cell r="D162" t="str">
            <v>Preferred Stock</v>
          </cell>
        </row>
        <row r="163">
          <cell r="B163" t="str">
            <v>203102</v>
          </cell>
          <cell r="D163" t="str">
            <v>Additional Paid-In-Capital</v>
          </cell>
          <cell r="F163">
            <v>-2388844.8199999998</v>
          </cell>
          <cell r="H163">
            <v>-2388844.8199999998</v>
          </cell>
          <cell r="J163">
            <v>-2388844.8199999998</v>
          </cell>
        </row>
        <row r="164">
          <cell r="B164" t="str">
            <v>207100</v>
          </cell>
          <cell r="D164" t="str">
            <v>Unappropriated Ret Earnings</v>
          </cell>
          <cell r="F164">
            <v>-791709.75</v>
          </cell>
          <cell r="H164">
            <v>-791709.75</v>
          </cell>
          <cell r="J164">
            <v>0</v>
          </cell>
        </row>
        <row r="165">
          <cell r="B165" t="str">
            <v>207200</v>
          </cell>
          <cell r="D165" t="str">
            <v>Balance Transferred from Incom</v>
          </cell>
          <cell r="F165">
            <v>-3932227.75</v>
          </cell>
          <cell r="H165">
            <v>-2365671.92</v>
          </cell>
          <cell r="J165">
            <v>-240374.99</v>
          </cell>
        </row>
        <row r="166">
          <cell r="B166" t="str">
            <v>207601</v>
          </cell>
          <cell r="D166" t="str">
            <v>Dividends Declared Parent/Sub</v>
          </cell>
          <cell r="F166">
            <v>4341159.2</v>
          </cell>
          <cell r="H166">
            <v>1009529.65</v>
          </cell>
          <cell r="J166">
            <v>738145.55</v>
          </cell>
        </row>
        <row r="167">
          <cell r="D167" t="str">
            <v>Common Stockholders Equity</v>
          </cell>
          <cell r="F167">
            <v>-2771623.12</v>
          </cell>
          <cell r="H167">
            <v>-4536696.84</v>
          </cell>
          <cell r="J167">
            <v>-1891074.26</v>
          </cell>
        </row>
        <row r="168">
          <cell r="D168" t="str">
            <v xml:space="preserve">  Total Capitalization</v>
          </cell>
          <cell r="F168">
            <v>-2771623.12</v>
          </cell>
          <cell r="H168">
            <v>-4536696.84</v>
          </cell>
          <cell r="J168">
            <v>-1891074.26</v>
          </cell>
        </row>
        <row r="169">
          <cell r="D169" t="str">
            <v xml:space="preserve">  Total Liabilities and Capitalization</v>
          </cell>
          <cell r="F169">
            <v>-357598576.33000004</v>
          </cell>
          <cell r="H169">
            <v>-199872308.35999998</v>
          </cell>
          <cell r="J169">
            <v>-110504787.32000002</v>
          </cell>
        </row>
      </sheetData>
      <sheetData sheetId="2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P-5 Club Seat"/>
      <sheetName val="P-6 Fines and Penalties"/>
      <sheetName val="T-5 Bad Debt"/>
      <sheetName val="Amort-Startup Costs"/>
      <sheetName val="Depreciation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2">
          <cell r="B12" t="str">
            <v>121177</v>
          </cell>
          <cell r="D12" t="str">
            <v>AGLN Concentration Account</v>
          </cell>
          <cell r="F12">
            <v>0</v>
          </cell>
          <cell r="H12">
            <v>0</v>
          </cell>
          <cell r="J12">
            <v>35959.07</v>
          </cell>
        </row>
        <row r="13">
          <cell r="B13" t="str">
            <v>121179</v>
          </cell>
          <cell r="D13" t="str">
            <v>AGLN Accounts Payable Cash</v>
          </cell>
          <cell r="F13">
            <v>0</v>
          </cell>
          <cell r="H13">
            <v>0</v>
          </cell>
          <cell r="J13">
            <v>-1475.63</v>
          </cell>
        </row>
        <row r="14">
          <cell r="B14" t="str">
            <v>122702</v>
          </cell>
          <cell r="D14" t="str">
            <v>Wachovia AGSC Gen Disburse</v>
          </cell>
          <cell r="F14">
            <v>0</v>
          </cell>
          <cell r="H14">
            <v>0</v>
          </cell>
          <cell r="J14">
            <v>-8284.34</v>
          </cell>
        </row>
        <row r="15">
          <cell r="B15" t="str">
            <v>125100</v>
          </cell>
          <cell r="D15" t="str">
            <v>Temporary Cash Investments</v>
          </cell>
          <cell r="F15">
            <v>4436562.2699999996</v>
          </cell>
          <cell r="H15">
            <v>5093964.1900000004</v>
          </cell>
          <cell r="J15">
            <v>15000000</v>
          </cell>
        </row>
        <row r="16">
          <cell r="D16" t="str">
            <v>Cash &amp; Cash Equivalents</v>
          </cell>
          <cell r="F16">
            <v>4436562.2699999996</v>
          </cell>
          <cell r="H16">
            <v>5093964.1900000004</v>
          </cell>
          <cell r="J16">
            <v>15026199.1</v>
          </cell>
        </row>
        <row r="17">
          <cell r="B17" t="str">
            <v>134051</v>
          </cell>
          <cell r="D17" t="str">
            <v>Cash Posting Clearing</v>
          </cell>
          <cell r="F17">
            <v>0</v>
          </cell>
          <cell r="H17">
            <v>0</v>
          </cell>
          <cell r="J17">
            <v>2621</v>
          </cell>
        </row>
        <row r="18">
          <cell r="B18" t="str">
            <v>134200</v>
          </cell>
          <cell r="D18" t="str">
            <v>A/R Misc</v>
          </cell>
          <cell r="F18">
            <v>0</v>
          </cell>
          <cell r="H18">
            <v>600000</v>
          </cell>
          <cell r="J18">
            <v>0</v>
          </cell>
        </row>
        <row r="19">
          <cell r="B19" t="str">
            <v>134285</v>
          </cell>
          <cell r="D19" t="str">
            <v>Accounts Receivable-AGLN</v>
          </cell>
          <cell r="F19">
            <v>18993097.649999999</v>
          </cell>
          <cell r="H19">
            <v>7489059.0899999999</v>
          </cell>
          <cell r="J19">
            <v>144326.79</v>
          </cell>
        </row>
        <row r="20">
          <cell r="B20" t="str">
            <v>139200</v>
          </cell>
          <cell r="D20" t="str">
            <v>Reserve for Uncollectible Acct</v>
          </cell>
          <cell r="F20">
            <v>-43333.33</v>
          </cell>
          <cell r="H20">
            <v>0</v>
          </cell>
          <cell r="J20">
            <v>0</v>
          </cell>
        </row>
        <row r="21">
          <cell r="D21" t="str">
            <v>Receivables</v>
          </cell>
          <cell r="F21">
            <v>18949764.32</v>
          </cell>
          <cell r="H21">
            <v>8089059.0899999999</v>
          </cell>
          <cell r="J21">
            <v>146947.79</v>
          </cell>
        </row>
        <row r="22">
          <cell r="B22" t="str">
            <v>135450</v>
          </cell>
          <cell r="D22" t="str">
            <v>Interco Funding-Unrestricted</v>
          </cell>
          <cell r="F22">
            <v>-5509139.3499999996</v>
          </cell>
          <cell r="H22">
            <v>6268104.2400000002</v>
          </cell>
          <cell r="J22">
            <v>-912498.68</v>
          </cell>
        </row>
        <row r="23">
          <cell r="B23" t="str">
            <v>135451</v>
          </cell>
          <cell r="D23" t="str">
            <v>Interco Funding - Restricted</v>
          </cell>
          <cell r="F23">
            <v>-47127710.950000003</v>
          </cell>
          <cell r="H23">
            <v>-46420409.509999998</v>
          </cell>
          <cell r="J23">
            <v>-32134499.68</v>
          </cell>
        </row>
        <row r="24">
          <cell r="B24" t="str">
            <v>136070</v>
          </cell>
          <cell r="D24" t="str">
            <v>Accts Receivable - Assoc Comp</v>
          </cell>
          <cell r="F24">
            <v>0</v>
          </cell>
          <cell r="H24">
            <v>0</v>
          </cell>
          <cell r="J24">
            <v>7316.57</v>
          </cell>
        </row>
        <row r="25">
          <cell r="B25" t="str">
            <v>136073</v>
          </cell>
          <cell r="D25" t="str">
            <v>Intercompany Chargebacks</v>
          </cell>
          <cell r="F25">
            <v>-153455.07</v>
          </cell>
          <cell r="H25">
            <v>-86092.78</v>
          </cell>
          <cell r="J25">
            <v>-86550.94</v>
          </cell>
        </row>
        <row r="26">
          <cell r="B26" t="str">
            <v>136990</v>
          </cell>
          <cell r="D26" t="str">
            <v>Intercompany Transfers - Debit</v>
          </cell>
          <cell r="F26">
            <v>52790305.369999997</v>
          </cell>
          <cell r="H26">
            <v>40238398.049999997</v>
          </cell>
          <cell r="J26">
            <v>33126232.73</v>
          </cell>
        </row>
        <row r="27">
          <cell r="D27" t="str">
            <v>Intercompany Receivables</v>
          </cell>
          <cell r="F27">
            <v>-7.4505805969238281E-9</v>
          </cell>
          <cell r="H27">
            <v>0</v>
          </cell>
          <cell r="J27">
            <v>0</v>
          </cell>
        </row>
        <row r="28">
          <cell r="D28" t="str">
            <v>A/R Unbilled Revenue</v>
          </cell>
        </row>
        <row r="29">
          <cell r="D29" t="str">
            <v>Inventories</v>
          </cell>
        </row>
        <row r="30">
          <cell r="D30" t="str">
            <v>Deferred Purchased Gas Adj</v>
          </cell>
        </row>
        <row r="31">
          <cell r="D31" t="str">
            <v>Unrecovered Envir Resp Costs-Current</v>
          </cell>
        </row>
        <row r="32">
          <cell r="D32" t="str">
            <v>Unrecovered Pipeline Costs-Current</v>
          </cell>
        </row>
        <row r="33">
          <cell r="D33" t="str">
            <v>Unrecovered Seasonal Rates</v>
          </cell>
        </row>
        <row r="34">
          <cell r="D34" t="str">
            <v>Energy Marketing and Risk Mgmt Asset</v>
          </cell>
        </row>
        <row r="35">
          <cell r="D35" t="str">
            <v>Other Current Assets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 xml:space="preserve">  Total Current Assets</v>
          </cell>
          <cell r="F36">
            <v>23386326.589999992</v>
          </cell>
          <cell r="H36">
            <v>13183023.280000001</v>
          </cell>
          <cell r="J36">
            <v>15173146.889999999</v>
          </cell>
        </row>
        <row r="37">
          <cell r="D37" t="str">
            <v>Investment &amp; Equity in Assoc</v>
          </cell>
          <cell r="F37">
            <v>0</v>
          </cell>
          <cell r="H37">
            <v>0</v>
          </cell>
          <cell r="J37">
            <v>0</v>
          </cell>
        </row>
        <row r="38">
          <cell r="C38" t="str">
            <v>Property, Plant &amp; Equipment</v>
          </cell>
        </row>
        <row r="39">
          <cell r="D39" t="str">
            <v>Regulated Assets</v>
          </cell>
        </row>
        <row r="40">
          <cell r="D40" t="str">
            <v>Regulated Capital Projects</v>
          </cell>
        </row>
        <row r="41">
          <cell r="D41" t="str">
            <v>Contribution in Aid of Const</v>
          </cell>
        </row>
        <row r="42">
          <cell r="D42" t="str">
            <v>Accumulated Depr - Regulated</v>
          </cell>
        </row>
        <row r="43">
          <cell r="D43" t="str">
            <v xml:space="preserve">  Total Regulated Assets-Net</v>
          </cell>
          <cell r="F43">
            <v>0</v>
          </cell>
          <cell r="H43">
            <v>0</v>
          </cell>
          <cell r="J43">
            <v>0</v>
          </cell>
        </row>
        <row r="44">
          <cell r="B44" t="str">
            <v>112009</v>
          </cell>
          <cell r="D44" t="str">
            <v>Investments Misc - Other</v>
          </cell>
          <cell r="F44">
            <v>22386190.18</v>
          </cell>
          <cell r="H44">
            <v>21399190.18</v>
          </cell>
          <cell r="J44">
            <v>11861250</v>
          </cell>
        </row>
        <row r="45">
          <cell r="B45" t="str">
            <v>113100</v>
          </cell>
          <cell r="D45" t="str">
            <v>Nonutility Property in Service</v>
          </cell>
          <cell r="F45">
            <v>13349713</v>
          </cell>
          <cell r="H45">
            <v>6474000</v>
          </cell>
          <cell r="J45">
            <v>0</v>
          </cell>
        </row>
        <row r="46">
          <cell r="B46" t="str">
            <v>113121</v>
          </cell>
          <cell r="D46" t="str">
            <v>Capitalized Payroll-Nonutility</v>
          </cell>
          <cell r="F46">
            <v>4807.82</v>
          </cell>
          <cell r="H46">
            <v>19069.14</v>
          </cell>
          <cell r="J46">
            <v>837.63</v>
          </cell>
        </row>
        <row r="47">
          <cell r="D47" t="str">
            <v>Nonregulated Assets</v>
          </cell>
          <cell r="F47">
            <v>35740711</v>
          </cell>
          <cell r="H47">
            <v>27892259.32</v>
          </cell>
          <cell r="J47">
            <v>11862087.630000001</v>
          </cell>
        </row>
        <row r="48">
          <cell r="B48" t="str">
            <v>113120</v>
          </cell>
          <cell r="D48" t="str">
            <v>Nonutility Construction WIP</v>
          </cell>
          <cell r="F48">
            <v>22717165.030000001</v>
          </cell>
          <cell r="H48">
            <v>13642908.92</v>
          </cell>
          <cell r="J48">
            <v>2629391.09</v>
          </cell>
        </row>
        <row r="49">
          <cell r="D49" t="str">
            <v>Nonregulated Capital Projects</v>
          </cell>
          <cell r="F49">
            <v>22717165.030000001</v>
          </cell>
          <cell r="H49">
            <v>13642908.92</v>
          </cell>
          <cell r="J49">
            <v>2629391.09</v>
          </cell>
        </row>
        <row r="50">
          <cell r="B50" t="str">
            <v>113200</v>
          </cell>
          <cell r="D50" t="str">
            <v>Accum Depr Nonutility Property</v>
          </cell>
          <cell r="F50">
            <v>-197831.67</v>
          </cell>
          <cell r="H50">
            <v>0</v>
          </cell>
          <cell r="J50">
            <v>0</v>
          </cell>
        </row>
        <row r="51">
          <cell r="B51" t="str">
            <v>113220</v>
          </cell>
          <cell r="D51" t="str">
            <v>Nonutility Retirement WIP</v>
          </cell>
          <cell r="F51">
            <v>201224.3</v>
          </cell>
          <cell r="H51">
            <v>175608.46</v>
          </cell>
          <cell r="J51">
            <v>89185.63</v>
          </cell>
        </row>
        <row r="52">
          <cell r="B52" t="str">
            <v>113230</v>
          </cell>
          <cell r="D52" t="str">
            <v>Accum Depr Nonutil Leased Prop</v>
          </cell>
          <cell r="F52">
            <v>0</v>
          </cell>
          <cell r="H52">
            <v>-261.45999999999998</v>
          </cell>
          <cell r="J52">
            <v>0</v>
          </cell>
        </row>
        <row r="53">
          <cell r="D53" t="str">
            <v>Accumulated Depr - Nonregulated</v>
          </cell>
          <cell r="F53">
            <v>3392.63</v>
          </cell>
          <cell r="H53">
            <v>175347</v>
          </cell>
          <cell r="J53">
            <v>89185.63</v>
          </cell>
        </row>
        <row r="54">
          <cell r="D54" t="str">
            <v xml:space="preserve">  Total Nonregulated Assets-Net</v>
          </cell>
          <cell r="F54">
            <v>58461268.660000004</v>
          </cell>
          <cell r="H54">
            <v>41710515.240000002</v>
          </cell>
          <cell r="J54">
            <v>14580664.350000001</v>
          </cell>
        </row>
        <row r="55">
          <cell r="D55" t="str">
            <v xml:space="preserve">  Total Property Plant &amp; Equipment</v>
          </cell>
          <cell r="F55">
            <v>58461268.660000004</v>
          </cell>
          <cell r="H55">
            <v>41710515.240000002</v>
          </cell>
          <cell r="J55">
            <v>14580664.350000001</v>
          </cell>
        </row>
        <row r="56">
          <cell r="C56" t="str">
            <v>Deferred Debits and Other Assets</v>
          </cell>
        </row>
        <row r="57">
          <cell r="D57" t="str">
            <v>Unrecovered Envir Response Costs</v>
          </cell>
        </row>
        <row r="58">
          <cell r="D58" t="str">
            <v>Unrecovered Pipeline Replacemnt Costs</v>
          </cell>
        </row>
        <row r="59">
          <cell r="D59" t="str">
            <v>Goodwill</v>
          </cell>
        </row>
        <row r="60">
          <cell r="D60" t="str">
            <v>Investment in Joint Ventures</v>
          </cell>
          <cell r="F60">
            <v>0</v>
          </cell>
          <cell r="H60">
            <v>0</v>
          </cell>
          <cell r="J60">
            <v>0</v>
          </cell>
        </row>
        <row r="61">
          <cell r="D61" t="str">
            <v>Unrecovered Integrated Resource Plan</v>
          </cell>
        </row>
        <row r="62">
          <cell r="D62" t="str">
            <v>Unrecovered Postretirement Benefits</v>
          </cell>
        </row>
        <row r="63">
          <cell r="D63" t="str">
            <v>Intercompany Notes Receivables</v>
          </cell>
        </row>
        <row r="64">
          <cell r="D64" t="str">
            <v>Prepaid Pension Cost</v>
          </cell>
        </row>
        <row r="65">
          <cell r="D65" t="str">
            <v>Unamortized Cost to Repurchase LTD</v>
          </cell>
        </row>
        <row r="66">
          <cell r="B66" t="str">
            <v>162056</v>
          </cell>
          <cell r="D66" t="str">
            <v>AGL Network</v>
          </cell>
          <cell r="F66">
            <v>339716.35</v>
          </cell>
          <cell r="H66">
            <v>318737.13</v>
          </cell>
          <cell r="J66">
            <v>270799.38</v>
          </cell>
        </row>
        <row r="67">
          <cell r="B67" t="str">
            <v>162150</v>
          </cell>
          <cell r="D67" t="str">
            <v>Other Long-Term Assets</v>
          </cell>
          <cell r="F67">
            <v>328076.73</v>
          </cell>
          <cell r="H67">
            <v>0</v>
          </cell>
          <cell r="J67">
            <v>0</v>
          </cell>
        </row>
        <row r="68">
          <cell r="B68" t="str">
            <v>162440</v>
          </cell>
          <cell r="D68" t="str">
            <v>Formation Expenses Capitalized</v>
          </cell>
          <cell r="F68">
            <v>59574.46</v>
          </cell>
          <cell r="H68">
            <v>59574.46</v>
          </cell>
          <cell r="J68">
            <v>59574.46</v>
          </cell>
        </row>
        <row r="69">
          <cell r="D69" t="str">
            <v>Other Assets</v>
          </cell>
          <cell r="F69">
            <v>727367.54</v>
          </cell>
          <cell r="H69">
            <v>378311.59</v>
          </cell>
          <cell r="J69">
            <v>330373.84000000003</v>
          </cell>
        </row>
        <row r="70">
          <cell r="D70" t="str">
            <v xml:space="preserve">  Total Deferred Debits and Other Assets</v>
          </cell>
          <cell r="F70">
            <v>727367.54</v>
          </cell>
          <cell r="H70">
            <v>378311.59</v>
          </cell>
          <cell r="J70">
            <v>330373.84000000003</v>
          </cell>
        </row>
        <row r="71">
          <cell r="D71" t="str">
            <v xml:space="preserve">  Total Assets</v>
          </cell>
          <cell r="F71">
            <v>82574962.790000007</v>
          </cell>
          <cell r="H71">
            <v>55271850.110000007</v>
          </cell>
          <cell r="J71">
            <v>30084185.080000002</v>
          </cell>
        </row>
        <row r="73">
          <cell r="C73" t="str">
            <v>Liabilities and Capitalization</v>
          </cell>
        </row>
        <row r="74">
          <cell r="C74" t="str">
            <v>Current Liabilities</v>
          </cell>
        </row>
        <row r="75">
          <cell r="B75" t="str">
            <v>225100</v>
          </cell>
          <cell r="D75" t="str">
            <v>General Accounts Payable</v>
          </cell>
          <cell r="F75">
            <v>-433.37</v>
          </cell>
          <cell r="H75">
            <v>-433.37</v>
          </cell>
          <cell r="J75">
            <v>-1224.4100000000001</v>
          </cell>
        </row>
        <row r="76">
          <cell r="B76" t="str">
            <v>225105</v>
          </cell>
          <cell r="D76" t="str">
            <v>AP - Inventory</v>
          </cell>
          <cell r="F76">
            <v>22167.67</v>
          </cell>
          <cell r="H76">
            <v>22167.67</v>
          </cell>
          <cell r="J76">
            <v>0</v>
          </cell>
        </row>
        <row r="77">
          <cell r="B77" t="str">
            <v>225120</v>
          </cell>
          <cell r="D77" t="str">
            <v>Accounts Payable - Accrued</v>
          </cell>
          <cell r="F77">
            <v>-1753763.86</v>
          </cell>
          <cell r="H77">
            <v>-1416932.15</v>
          </cell>
          <cell r="J77">
            <v>-184212.06</v>
          </cell>
        </row>
        <row r="78">
          <cell r="B78" t="str">
            <v>225500</v>
          </cell>
          <cell r="D78" t="str">
            <v>Payroll Deductions</v>
          </cell>
          <cell r="F78">
            <v>8259.07</v>
          </cell>
          <cell r="H78">
            <v>8259.07</v>
          </cell>
          <cell r="J78">
            <v>0</v>
          </cell>
        </row>
        <row r="79">
          <cell r="B79" t="str">
            <v>225501</v>
          </cell>
          <cell r="D79" t="str">
            <v>U S Savings Bonds Payable</v>
          </cell>
          <cell r="F79">
            <v>75</v>
          </cell>
          <cell r="H79">
            <v>100</v>
          </cell>
          <cell r="J79">
            <v>0</v>
          </cell>
        </row>
        <row r="80">
          <cell r="B80" t="str">
            <v>225507</v>
          </cell>
          <cell r="D80" t="str">
            <v>One Pledge Club Atlanta</v>
          </cell>
          <cell r="F80">
            <v>-247.45</v>
          </cell>
          <cell r="H80">
            <v>217.2</v>
          </cell>
          <cell r="J80">
            <v>217.2</v>
          </cell>
        </row>
        <row r="81">
          <cell r="B81" t="str">
            <v>225508</v>
          </cell>
          <cell r="D81" t="str">
            <v>Flame Club Payable</v>
          </cell>
          <cell r="F81">
            <v>-6</v>
          </cell>
          <cell r="H81">
            <v>0</v>
          </cell>
          <cell r="J81">
            <v>0</v>
          </cell>
        </row>
        <row r="82">
          <cell r="B82" t="str">
            <v>225512</v>
          </cell>
          <cell r="D82" t="str">
            <v>Employee Stock Purchase Plan</v>
          </cell>
          <cell r="F82">
            <v>-2035</v>
          </cell>
          <cell r="H82">
            <v>0</v>
          </cell>
          <cell r="J82">
            <v>0</v>
          </cell>
        </row>
        <row r="83">
          <cell r="B83" t="str">
            <v>225521</v>
          </cell>
          <cell r="D83" t="str">
            <v>P.A.C Payable</v>
          </cell>
          <cell r="F83">
            <v>-30</v>
          </cell>
          <cell r="H83">
            <v>0</v>
          </cell>
          <cell r="J83">
            <v>0</v>
          </cell>
        </row>
        <row r="84">
          <cell r="B84" t="str">
            <v>225536</v>
          </cell>
          <cell r="D84" t="str">
            <v>Flx Ben Health Reim Payable</v>
          </cell>
          <cell r="F84">
            <v>-184</v>
          </cell>
          <cell r="H84">
            <v>802.66</v>
          </cell>
          <cell r="J84">
            <v>802.66</v>
          </cell>
        </row>
        <row r="85">
          <cell r="B85" t="str">
            <v>225537</v>
          </cell>
          <cell r="D85" t="str">
            <v>Flx Ben Dep Daycare Payable</v>
          </cell>
          <cell r="F85">
            <v>-238.33</v>
          </cell>
          <cell r="H85">
            <v>-108.67</v>
          </cell>
          <cell r="J85">
            <v>-108.67</v>
          </cell>
        </row>
        <row r="86">
          <cell r="B86" t="str">
            <v>225546</v>
          </cell>
          <cell r="D86" t="str">
            <v>Health Care Reim Payable 2000</v>
          </cell>
          <cell r="F86">
            <v>1177.03</v>
          </cell>
          <cell r="H86">
            <v>1177.03</v>
          </cell>
          <cell r="J86">
            <v>1177.03</v>
          </cell>
        </row>
        <row r="87">
          <cell r="D87" t="str">
            <v>Accounts Payable</v>
          </cell>
          <cell r="F87">
            <v>-1725259.24</v>
          </cell>
          <cell r="H87">
            <v>-1384750.56</v>
          </cell>
          <cell r="J87">
            <v>-183348.25</v>
          </cell>
        </row>
        <row r="88">
          <cell r="D88" t="str">
            <v>Short-Term Debt</v>
          </cell>
        </row>
        <row r="89">
          <cell r="B89" t="str">
            <v>230990</v>
          </cell>
          <cell r="D89" t="str">
            <v>Intercompany Trsfers - Credit</v>
          </cell>
          <cell r="F89">
            <v>-52790305.369999997</v>
          </cell>
          <cell r="H89">
            <v>-40238398.049999997</v>
          </cell>
          <cell r="J89">
            <v>-33126232.73</v>
          </cell>
        </row>
        <row r="90">
          <cell r="D90" t="str">
            <v>Intercompany Payables</v>
          </cell>
          <cell r="F90">
            <v>-52790305.369999997</v>
          </cell>
          <cell r="H90">
            <v>-40238398.049999997</v>
          </cell>
          <cell r="J90">
            <v>-33126232.73</v>
          </cell>
        </row>
        <row r="91">
          <cell r="D91" t="str">
            <v>Customer Deposits</v>
          </cell>
        </row>
        <row r="92">
          <cell r="D92" t="str">
            <v>Interest</v>
          </cell>
        </row>
        <row r="93">
          <cell r="B93" t="str">
            <v>225200</v>
          </cell>
          <cell r="D93" t="str">
            <v>Payroll Payable</v>
          </cell>
          <cell r="F93">
            <v>-65340.2</v>
          </cell>
          <cell r="H93">
            <v>-1170.55</v>
          </cell>
          <cell r="J93">
            <v>0</v>
          </cell>
        </row>
        <row r="94">
          <cell r="B94" t="str">
            <v>238100</v>
          </cell>
          <cell r="D94" t="str">
            <v>Taxes Accrued-Federal Income</v>
          </cell>
          <cell r="F94">
            <v>6588519.46</v>
          </cell>
          <cell r="H94">
            <v>2054398.7</v>
          </cell>
          <cell r="J94">
            <v>1034948.6</v>
          </cell>
        </row>
        <row r="95">
          <cell r="B95" t="str">
            <v>238101</v>
          </cell>
          <cell r="D95" t="str">
            <v>Taxes Accrued Other-FUI</v>
          </cell>
          <cell r="F95">
            <v>-495.95</v>
          </cell>
          <cell r="H95">
            <v>128.83000000000001</v>
          </cell>
          <cell r="J95">
            <v>44.63</v>
          </cell>
        </row>
        <row r="96">
          <cell r="B96" t="str">
            <v>238102</v>
          </cell>
          <cell r="D96" t="str">
            <v>Taxes Accrued Other-FICA</v>
          </cell>
          <cell r="F96">
            <v>-6875.05</v>
          </cell>
          <cell r="H96">
            <v>-709.65</v>
          </cell>
          <cell r="J96">
            <v>0</v>
          </cell>
        </row>
        <row r="97">
          <cell r="B97" t="str">
            <v>238103</v>
          </cell>
          <cell r="D97" t="str">
            <v>Tax Accr Othr-Real&amp;Pers. Prop.</v>
          </cell>
          <cell r="F97">
            <v>-43891.8</v>
          </cell>
          <cell r="H97">
            <v>50</v>
          </cell>
          <cell r="J97">
            <v>0</v>
          </cell>
        </row>
        <row r="98">
          <cell r="B98" t="str">
            <v>238105</v>
          </cell>
          <cell r="D98" t="str">
            <v>Tax Accr Othr-SUI</v>
          </cell>
          <cell r="F98">
            <v>-1763.41</v>
          </cell>
          <cell r="H98">
            <v>434.81</v>
          </cell>
          <cell r="J98">
            <v>29.15</v>
          </cell>
        </row>
        <row r="99">
          <cell r="B99" t="str">
            <v>238200</v>
          </cell>
          <cell r="D99" t="str">
            <v>Taxes Accrued-State Income</v>
          </cell>
          <cell r="F99">
            <v>482230.4</v>
          </cell>
          <cell r="H99">
            <v>289377.56</v>
          </cell>
          <cell r="J99">
            <v>177419.42</v>
          </cell>
        </row>
        <row r="100">
          <cell r="D100" t="str">
            <v>Other Accrued Liabilities</v>
          </cell>
          <cell r="F100">
            <v>6952383.4500000002</v>
          </cell>
          <cell r="H100">
            <v>2342509.7000000002</v>
          </cell>
          <cell r="J100">
            <v>1212441.8</v>
          </cell>
        </row>
        <row r="101">
          <cell r="D101" t="str">
            <v>Redemption Requir - Preferred Stock</v>
          </cell>
        </row>
        <row r="102">
          <cell r="D102" t="str">
            <v>Deferred Purchase Gas Adj Credit</v>
          </cell>
        </row>
        <row r="103">
          <cell r="D103" t="str">
            <v>Current Portion of Long Term Debt</v>
          </cell>
        </row>
        <row r="104">
          <cell r="D104" t="str">
            <v>Accrued Eviron Response-Current</v>
          </cell>
        </row>
        <row r="105">
          <cell r="D105" t="str">
            <v>Accrued Pipeline Replacement-Current</v>
          </cell>
        </row>
        <row r="106">
          <cell r="D106" t="str">
            <v>Deferred Seasonal Rates</v>
          </cell>
        </row>
        <row r="107">
          <cell r="D107" t="str">
            <v>Energy Marketing and Risk Mgmt Liab</v>
          </cell>
        </row>
        <row r="108">
          <cell r="B108" t="str">
            <v>242010</v>
          </cell>
          <cell r="D108" t="str">
            <v>Education Tax 1</v>
          </cell>
          <cell r="F108">
            <v>0</v>
          </cell>
          <cell r="H108">
            <v>-51.78</v>
          </cell>
          <cell r="J108">
            <v>-36.229999999999997</v>
          </cell>
        </row>
        <row r="109">
          <cell r="B109" t="str">
            <v>244000</v>
          </cell>
          <cell r="D109" t="str">
            <v>Special Option Tax</v>
          </cell>
          <cell r="F109">
            <v>0</v>
          </cell>
          <cell r="H109">
            <v>-819.13</v>
          </cell>
          <cell r="J109">
            <v>-680.93</v>
          </cell>
        </row>
        <row r="110">
          <cell r="B110" t="str">
            <v>245010</v>
          </cell>
          <cell r="D110" t="str">
            <v>Local Option Tax 1</v>
          </cell>
          <cell r="F110">
            <v>0</v>
          </cell>
          <cell r="H110">
            <v>112.62</v>
          </cell>
          <cell r="J110">
            <v>-10.029999999999999</v>
          </cell>
        </row>
        <row r="111">
          <cell r="B111" t="str">
            <v>245500</v>
          </cell>
          <cell r="D111" t="str">
            <v>FICA Taxes Payable - EE</v>
          </cell>
          <cell r="F111">
            <v>-6875.05</v>
          </cell>
          <cell r="H111">
            <v>-709.65</v>
          </cell>
          <cell r="J111">
            <v>0</v>
          </cell>
        </row>
        <row r="112">
          <cell r="B112" t="str">
            <v>245501</v>
          </cell>
          <cell r="D112" t="str">
            <v>Fed. Withholding Taxes -  EE</v>
          </cell>
          <cell r="F112">
            <v>-13213.61</v>
          </cell>
          <cell r="H112">
            <v>1419.29</v>
          </cell>
          <cell r="J112">
            <v>0</v>
          </cell>
        </row>
        <row r="113">
          <cell r="B113" t="str">
            <v>245502</v>
          </cell>
          <cell r="D113" t="str">
            <v>State Withholding Tax - EE</v>
          </cell>
          <cell r="F113">
            <v>-2919.24</v>
          </cell>
          <cell r="H113">
            <v>0</v>
          </cell>
          <cell r="J113">
            <v>-8136.66</v>
          </cell>
        </row>
        <row r="114">
          <cell r="B114" t="str">
            <v>245503</v>
          </cell>
          <cell r="D114" t="str">
            <v>State Sales &amp; Use Tax Payble</v>
          </cell>
          <cell r="F114">
            <v>-2896.35</v>
          </cell>
          <cell r="H114">
            <v>-2896.35</v>
          </cell>
          <cell r="J114">
            <v>-2763.83</v>
          </cell>
        </row>
        <row r="115">
          <cell r="B115" t="str">
            <v>245504</v>
          </cell>
          <cell r="D115" t="str">
            <v>Marta Tax Payable</v>
          </cell>
          <cell r="F115">
            <v>-724.12</v>
          </cell>
          <cell r="H115">
            <v>-724.12</v>
          </cell>
          <cell r="J115">
            <v>-690.96</v>
          </cell>
        </row>
        <row r="116">
          <cell r="B116" t="str">
            <v>245516</v>
          </cell>
          <cell r="D116" t="str">
            <v>Educational Tax Payable</v>
          </cell>
          <cell r="F116">
            <v>-672.31</v>
          </cell>
          <cell r="H116">
            <v>-672.31</v>
          </cell>
          <cell r="J116">
            <v>-654.70000000000005</v>
          </cell>
        </row>
        <row r="117">
          <cell r="B117" t="str">
            <v>245517</v>
          </cell>
          <cell r="D117" t="str">
            <v>Homestead Tax Payable</v>
          </cell>
          <cell r="F117">
            <v>-17.61</v>
          </cell>
          <cell r="H117">
            <v>-17.61</v>
          </cell>
          <cell r="J117">
            <v>0</v>
          </cell>
        </row>
        <row r="118">
          <cell r="B118" t="str">
            <v>251103</v>
          </cell>
          <cell r="D118" t="str">
            <v>Percent of CompletionLiability</v>
          </cell>
          <cell r="F118">
            <v>-20157639.940000001</v>
          </cell>
          <cell r="H118">
            <v>-1885637.75</v>
          </cell>
          <cell r="J118">
            <v>-164199.98000000001</v>
          </cell>
        </row>
        <row r="119">
          <cell r="D119" t="str">
            <v>Other Current Liabilities</v>
          </cell>
          <cell r="F119">
            <v>-20184958.23</v>
          </cell>
          <cell r="H119">
            <v>-1889996.79</v>
          </cell>
          <cell r="J119">
            <v>-177173.32</v>
          </cell>
        </row>
        <row r="120">
          <cell r="D120" t="str">
            <v xml:space="preserve">  Total Current Liabilities</v>
          </cell>
          <cell r="F120">
            <v>-67748139.390000001</v>
          </cell>
          <cell r="H120">
            <v>-41170635.699999996</v>
          </cell>
          <cell r="J120">
            <v>-32274312.5</v>
          </cell>
        </row>
        <row r="121">
          <cell r="B121" t="str">
            <v>279200</v>
          </cell>
          <cell r="D121" t="str">
            <v>Other Timing Difference-Fed</v>
          </cell>
          <cell r="F121">
            <v>-1816131</v>
          </cell>
          <cell r="H121">
            <v>-417942</v>
          </cell>
          <cell r="J121">
            <v>104582</v>
          </cell>
        </row>
        <row r="122">
          <cell r="B122" t="str">
            <v>279250</v>
          </cell>
          <cell r="D122" t="str">
            <v>Other Timing Differences-State</v>
          </cell>
          <cell r="F122">
            <v>-119101</v>
          </cell>
          <cell r="H122">
            <v>11382</v>
          </cell>
          <cell r="J122">
            <v>17929</v>
          </cell>
        </row>
        <row r="123">
          <cell r="D123" t="str">
            <v>Accumulated Deferred Income Tax</v>
          </cell>
          <cell r="F123">
            <v>-1935232</v>
          </cell>
          <cell r="H123">
            <v>-406560</v>
          </cell>
          <cell r="J123">
            <v>122511</v>
          </cell>
        </row>
        <row r="124">
          <cell r="C124" t="str">
            <v>Long-Term Liabilities</v>
          </cell>
        </row>
        <row r="125">
          <cell r="D125" t="str">
            <v>Accrued Envir Response Costs</v>
          </cell>
        </row>
        <row r="126">
          <cell r="D126" t="str">
            <v>Accrued Pipeline Replacement Costs</v>
          </cell>
        </row>
        <row r="127">
          <cell r="D127" t="str">
            <v>Accrued Pension Costs</v>
          </cell>
        </row>
        <row r="128">
          <cell r="D128" t="str">
            <v>Accrued Other Postretirement Benefits</v>
          </cell>
        </row>
        <row r="129">
          <cell r="D129" t="str">
            <v>Capital Lease Liability</v>
          </cell>
        </row>
        <row r="130">
          <cell r="D130" t="str">
            <v>Other Liabilities</v>
          </cell>
        </row>
        <row r="131">
          <cell r="D131" t="str">
            <v xml:space="preserve">  Total Long-Term Liabilities</v>
          </cell>
          <cell r="F131">
            <v>0</v>
          </cell>
          <cell r="H131">
            <v>0</v>
          </cell>
          <cell r="J131">
            <v>0</v>
          </cell>
        </row>
        <row r="132">
          <cell r="D132" t="str">
            <v>Minority Interest</v>
          </cell>
        </row>
        <row r="133">
          <cell r="C133" t="str">
            <v>Deferred Credits</v>
          </cell>
        </row>
        <row r="134">
          <cell r="D134" t="str">
            <v>Unamortized Investment Tax Credit</v>
          </cell>
        </row>
        <row r="135">
          <cell r="D135" t="str">
            <v>Regulatory Tax Liability</v>
          </cell>
        </row>
        <row r="136">
          <cell r="B136" t="str">
            <v>258899</v>
          </cell>
          <cell r="D136" t="str">
            <v>Misc/Other Deferred Credits</v>
          </cell>
          <cell r="F136">
            <v>-16967700</v>
          </cell>
          <cell r="H136">
            <v>-16967700</v>
          </cell>
          <cell r="J136">
            <v>0</v>
          </cell>
        </row>
        <row r="137">
          <cell r="D137" t="str">
            <v>Other Deferred Credits</v>
          </cell>
          <cell r="F137">
            <v>-16967700</v>
          </cell>
          <cell r="H137">
            <v>-16967700</v>
          </cell>
          <cell r="J137">
            <v>0</v>
          </cell>
        </row>
        <row r="138">
          <cell r="D138" t="str">
            <v xml:space="preserve">  Total Deferred Credits</v>
          </cell>
          <cell r="F138">
            <v>-16967700</v>
          </cell>
          <cell r="H138">
            <v>-16967700</v>
          </cell>
          <cell r="J138">
            <v>0</v>
          </cell>
        </row>
        <row r="139">
          <cell r="D139" t="str">
            <v>Equity from Parent</v>
          </cell>
          <cell r="F139">
            <v>0</v>
          </cell>
          <cell r="H139">
            <v>0</v>
          </cell>
          <cell r="J139">
            <v>0</v>
          </cell>
        </row>
        <row r="140">
          <cell r="C140" t="str">
            <v>Capitalization</v>
          </cell>
        </row>
        <row r="141">
          <cell r="D141" t="str">
            <v>Long-Term Debt</v>
          </cell>
        </row>
        <row r="142">
          <cell r="D142" t="str">
            <v>Preferred Stock</v>
          </cell>
        </row>
        <row r="143">
          <cell r="B143" t="str">
            <v>203101</v>
          </cell>
          <cell r="D143" t="str">
            <v>Premium on Common</v>
          </cell>
          <cell r="F143">
            <v>-2000000</v>
          </cell>
          <cell r="H143">
            <v>-2000000</v>
          </cell>
          <cell r="J143">
            <v>-2000000</v>
          </cell>
        </row>
        <row r="144">
          <cell r="B144" t="str">
            <v>203102</v>
          </cell>
          <cell r="D144" t="str">
            <v>Additional Paid-In-Capital</v>
          </cell>
          <cell r="F144">
            <v>1940425.54</v>
          </cell>
          <cell r="H144">
            <v>1940425.54</v>
          </cell>
          <cell r="J144">
            <v>1940425.54</v>
          </cell>
        </row>
        <row r="145">
          <cell r="B145" t="str">
            <v>207100</v>
          </cell>
          <cell r="D145" t="str">
            <v>Unappropriated Ret Earnings</v>
          </cell>
          <cell r="F145">
            <v>2127190.88</v>
          </cell>
          <cell r="H145">
            <v>2127190.88</v>
          </cell>
          <cell r="J145">
            <v>0</v>
          </cell>
        </row>
        <row r="146">
          <cell r="B146" t="str">
            <v>207200</v>
          </cell>
          <cell r="D146" t="str">
            <v>Balance Transferred from Incom</v>
          </cell>
          <cell r="F146">
            <v>1946299.37</v>
          </cell>
          <cell r="H146">
            <v>1165707.97</v>
          </cell>
          <cell r="J146">
            <v>2127190.88</v>
          </cell>
        </row>
        <row r="147">
          <cell r="B147" t="str">
            <v>207601</v>
          </cell>
          <cell r="D147" t="str">
            <v>Dividends Declared Parent/Sub</v>
          </cell>
          <cell r="F147">
            <v>62192.81</v>
          </cell>
          <cell r="H147">
            <v>39721.199999999997</v>
          </cell>
          <cell r="J147">
            <v>0</v>
          </cell>
        </row>
        <row r="148">
          <cell r="D148" t="str">
            <v>Common Stockholders Equity</v>
          </cell>
          <cell r="F148">
            <v>4076108.6</v>
          </cell>
          <cell r="H148">
            <v>3273045.59</v>
          </cell>
          <cell r="J148">
            <v>2067616.42</v>
          </cell>
        </row>
        <row r="149">
          <cell r="D149" t="str">
            <v xml:space="preserve">  Total Capitalization</v>
          </cell>
          <cell r="F149">
            <v>4076108.6</v>
          </cell>
          <cell r="H149">
            <v>3273045.59</v>
          </cell>
          <cell r="J149">
            <v>2067616.42</v>
          </cell>
        </row>
        <row r="150">
          <cell r="D150" t="str">
            <v xml:space="preserve">  Total Liabilities and Capitalization</v>
          </cell>
          <cell r="F150">
            <v>-82574962.790000007</v>
          </cell>
          <cell r="H150">
            <v>-55271850.109999999</v>
          </cell>
          <cell r="J150">
            <v>-30084185.079999998</v>
          </cell>
        </row>
      </sheetData>
      <sheetData sheetId="1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1"/>
      <sheetName val="Tax Rollforward"/>
      <sheetName val="Amort-Org Costs"/>
      <sheetName val="Loss Reserve"/>
      <sheetName val="Depreciation"/>
      <sheetName val="Amort-Software"/>
      <sheetName val="QUERY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2">
          <cell r="B12" t="str">
            <v>121100</v>
          </cell>
          <cell r="D12" t="str">
            <v>Cash-Regular</v>
          </cell>
          <cell r="F12">
            <v>0</v>
          </cell>
          <cell r="H12">
            <v>0</v>
          </cell>
          <cell r="J12">
            <v>52220.67</v>
          </cell>
        </row>
        <row r="13">
          <cell r="D13" t="str">
            <v>Cash &amp; Cash Equivalents</v>
          </cell>
          <cell r="F13">
            <v>0</v>
          </cell>
          <cell r="H13">
            <v>0</v>
          </cell>
          <cell r="J13">
            <v>52220.67</v>
          </cell>
        </row>
        <row r="14">
          <cell r="B14" t="str">
            <v>132200</v>
          </cell>
          <cell r="D14" t="str">
            <v>Accts Receivable - Sales</v>
          </cell>
          <cell r="F14">
            <v>0</v>
          </cell>
          <cell r="H14">
            <v>0</v>
          </cell>
          <cell r="J14">
            <v>9540.7999999999993</v>
          </cell>
        </row>
        <row r="15">
          <cell r="D15" t="str">
            <v>Receivables</v>
          </cell>
          <cell r="F15">
            <v>0</v>
          </cell>
          <cell r="H15">
            <v>0</v>
          </cell>
          <cell r="J15">
            <v>9540.7999999999993</v>
          </cell>
        </row>
        <row r="16">
          <cell r="B16" t="str">
            <v>135450</v>
          </cell>
          <cell r="D16" t="str">
            <v>Interco Funding-Unrestricted</v>
          </cell>
          <cell r="F16">
            <v>-30.77</v>
          </cell>
          <cell r="H16">
            <v>-30.77</v>
          </cell>
          <cell r="J16">
            <v>7.82</v>
          </cell>
        </row>
        <row r="17">
          <cell r="B17" t="str">
            <v>135451</v>
          </cell>
          <cell r="D17" t="str">
            <v>Interco Funding - Restricted</v>
          </cell>
          <cell r="F17">
            <v>-147.82</v>
          </cell>
          <cell r="H17">
            <v>30.77</v>
          </cell>
          <cell r="J17">
            <v>4465.7299999999996</v>
          </cell>
        </row>
        <row r="18">
          <cell r="B18" t="str">
            <v>136073</v>
          </cell>
          <cell r="D18" t="str">
            <v>Intercompany Chargebacks</v>
          </cell>
          <cell r="F18">
            <v>0</v>
          </cell>
          <cell r="H18">
            <v>0</v>
          </cell>
          <cell r="J18">
            <v>-18.91</v>
          </cell>
        </row>
        <row r="19">
          <cell r="D19" t="str">
            <v>Intercompany Receivables</v>
          </cell>
          <cell r="F19">
            <v>-178.59</v>
          </cell>
          <cell r="H19">
            <v>0</v>
          </cell>
          <cell r="J19">
            <v>4454.6400000000003</v>
          </cell>
        </row>
        <row r="20">
          <cell r="D20" t="str">
            <v>A/R Unbilled Revenue</v>
          </cell>
        </row>
        <row r="21">
          <cell r="D21" t="str">
            <v>Inventories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Deferred Purchased Gas Adj</v>
          </cell>
        </row>
        <row r="23">
          <cell r="D23" t="str">
            <v>Unrecovered Envir Resp Costs-Current</v>
          </cell>
        </row>
        <row r="24">
          <cell r="D24" t="str">
            <v>Unrecovered Pipeline Costs-Current</v>
          </cell>
        </row>
        <row r="25">
          <cell r="D25" t="str">
            <v>Unrecovered Seasonal Rates</v>
          </cell>
        </row>
        <row r="26">
          <cell r="D26" t="str">
            <v>Energy Marketing and Risk Mgmt Asset</v>
          </cell>
        </row>
        <row r="27">
          <cell r="D27" t="str">
            <v>Other Current Assets</v>
          </cell>
          <cell r="F27">
            <v>0</v>
          </cell>
          <cell r="H27">
            <v>0</v>
          </cell>
          <cell r="J27">
            <v>0</v>
          </cell>
        </row>
        <row r="28">
          <cell r="D28" t="str">
            <v xml:space="preserve">  Total Current Assets</v>
          </cell>
          <cell r="F28">
            <v>-178.59</v>
          </cell>
          <cell r="H28">
            <v>0</v>
          </cell>
          <cell r="J28">
            <v>66216.11</v>
          </cell>
        </row>
        <row r="29">
          <cell r="D29" t="str">
            <v>Investment &amp; Equity in Assoc</v>
          </cell>
        </row>
        <row r="30">
          <cell r="C30" t="str">
            <v>Property, Plant &amp; Equipment</v>
          </cell>
        </row>
        <row r="31">
          <cell r="D31" t="str">
            <v>Regulated Assets</v>
          </cell>
        </row>
        <row r="32">
          <cell r="D32" t="str">
            <v>Regulated Capital Projects</v>
          </cell>
        </row>
        <row r="33">
          <cell r="D33" t="str">
            <v>Contribution in Aid of Const</v>
          </cell>
        </row>
        <row r="34">
          <cell r="D34" t="str">
            <v>Accumulated Depr - Regulated</v>
          </cell>
        </row>
        <row r="35">
          <cell r="D35" t="str">
            <v xml:space="preserve">  Total Regulated Assets-Net</v>
          </cell>
          <cell r="F35">
            <v>0</v>
          </cell>
          <cell r="H35">
            <v>0</v>
          </cell>
          <cell r="J35">
            <v>0</v>
          </cell>
        </row>
        <row r="36">
          <cell r="B36" t="str">
            <v>114030</v>
          </cell>
          <cell r="D36" t="str">
            <v>Systems on Customer Premises</v>
          </cell>
          <cell r="F36">
            <v>0</v>
          </cell>
          <cell r="H36">
            <v>0</v>
          </cell>
          <cell r="J36">
            <v>128385.73</v>
          </cell>
        </row>
        <row r="37">
          <cell r="B37" t="str">
            <v>114080</v>
          </cell>
          <cell r="D37" t="str">
            <v>Computer and Communication Eq</v>
          </cell>
          <cell r="F37">
            <v>0</v>
          </cell>
          <cell r="H37">
            <v>0</v>
          </cell>
          <cell r="J37">
            <v>2249.9299999999998</v>
          </cell>
        </row>
        <row r="38">
          <cell r="B38" t="str">
            <v>114090</v>
          </cell>
          <cell r="D38" t="str">
            <v>Office Furniture and Equipment</v>
          </cell>
          <cell r="F38">
            <v>0</v>
          </cell>
          <cell r="H38">
            <v>0</v>
          </cell>
          <cell r="J38">
            <v>1696.16</v>
          </cell>
        </row>
        <row r="39">
          <cell r="D39" t="str">
            <v>Nonregulated Assets</v>
          </cell>
          <cell r="F39">
            <v>0</v>
          </cell>
          <cell r="H39">
            <v>0</v>
          </cell>
          <cell r="J39">
            <v>132331.82</v>
          </cell>
        </row>
        <row r="40">
          <cell r="D40" t="str">
            <v>Nonregulated Capital Projects</v>
          </cell>
        </row>
        <row r="41">
          <cell r="B41" t="str">
            <v>115150</v>
          </cell>
          <cell r="D41" t="str">
            <v>Accumulated Provision for  Dep</v>
          </cell>
          <cell r="F41">
            <v>0</v>
          </cell>
          <cell r="H41">
            <v>0</v>
          </cell>
          <cell r="J41">
            <v>-38630.550000000003</v>
          </cell>
        </row>
        <row r="42">
          <cell r="D42" t="str">
            <v>Accumulated Depr - Nonregulated</v>
          </cell>
          <cell r="F42">
            <v>0</v>
          </cell>
          <cell r="H42">
            <v>0</v>
          </cell>
          <cell r="J42">
            <v>-38630.550000000003</v>
          </cell>
        </row>
        <row r="43">
          <cell r="D43" t="str">
            <v xml:space="preserve">  Total Nonregulated Assets-Net</v>
          </cell>
          <cell r="F43">
            <v>0</v>
          </cell>
          <cell r="H43">
            <v>0</v>
          </cell>
          <cell r="J43">
            <v>93701.27</v>
          </cell>
        </row>
        <row r="44">
          <cell r="D44" t="str">
            <v xml:space="preserve">  Total Property Plant &amp; Equipment</v>
          </cell>
          <cell r="F44">
            <v>0</v>
          </cell>
          <cell r="H44">
            <v>0</v>
          </cell>
          <cell r="J44">
            <v>93701.27</v>
          </cell>
        </row>
        <row r="45">
          <cell r="C45" t="str">
            <v>Deferred Debits and Other Assets</v>
          </cell>
        </row>
        <row r="46">
          <cell r="D46" t="str">
            <v>Unrecovered Envir Response Costs</v>
          </cell>
        </row>
        <row r="47">
          <cell r="D47" t="str">
            <v>Unrecovered Pipeline Replacemnt Costs</v>
          </cell>
        </row>
        <row r="48">
          <cell r="B48" t="str">
            <v>100500</v>
          </cell>
          <cell r="D48" t="str">
            <v>Goodwill</v>
          </cell>
          <cell r="F48">
            <v>0</v>
          </cell>
          <cell r="H48">
            <v>0</v>
          </cell>
          <cell r="J48">
            <v>74169.100000000006</v>
          </cell>
        </row>
        <row r="49">
          <cell r="D49" t="str">
            <v>Goodwill</v>
          </cell>
          <cell r="F49">
            <v>0</v>
          </cell>
          <cell r="H49">
            <v>0</v>
          </cell>
          <cell r="J49">
            <v>74169.100000000006</v>
          </cell>
        </row>
        <row r="50">
          <cell r="D50" t="str">
            <v>Investment in Joint Ventures</v>
          </cell>
        </row>
        <row r="51">
          <cell r="D51" t="str">
            <v>Unrecovered Integrated Resource Plan</v>
          </cell>
        </row>
        <row r="52">
          <cell r="D52" t="str">
            <v>Unrecovered Postretirement Benefits</v>
          </cell>
        </row>
        <row r="53">
          <cell r="D53" t="str">
            <v>Intercompany Notes Receivables</v>
          </cell>
        </row>
        <row r="54">
          <cell r="D54" t="str">
            <v>Prepaid Pension Cost</v>
          </cell>
        </row>
        <row r="55">
          <cell r="D55" t="str">
            <v>Unamortized Cost to Repurchase LTD</v>
          </cell>
        </row>
        <row r="56">
          <cell r="D56" t="str">
            <v>Other Assets</v>
          </cell>
        </row>
        <row r="57">
          <cell r="D57" t="str">
            <v xml:space="preserve">  Total Deferred Debits and Other Assets</v>
          </cell>
          <cell r="F57">
            <v>0</v>
          </cell>
          <cell r="H57">
            <v>0</v>
          </cell>
          <cell r="J57">
            <v>74169.100000000006</v>
          </cell>
        </row>
        <row r="58">
          <cell r="D58" t="str">
            <v xml:space="preserve">  Total Assets</v>
          </cell>
          <cell r="F58">
            <v>-178.59</v>
          </cell>
          <cell r="H58">
            <v>0</v>
          </cell>
          <cell r="J58">
            <v>234086.48</v>
          </cell>
        </row>
        <row r="60">
          <cell r="C60" t="str">
            <v>Liabilities and Capitalization</v>
          </cell>
        </row>
        <row r="61">
          <cell r="C61" t="str">
            <v>Current Liabilities</v>
          </cell>
        </row>
        <row r="62">
          <cell r="D62" t="str">
            <v>Accounts Payable</v>
          </cell>
          <cell r="F62">
            <v>0</v>
          </cell>
          <cell r="H62">
            <v>0</v>
          </cell>
          <cell r="J62">
            <v>0</v>
          </cell>
        </row>
        <row r="63">
          <cell r="D63" t="str">
            <v>Short-Term Debt</v>
          </cell>
        </row>
        <row r="64">
          <cell r="D64" t="str">
            <v>Intercompany Payables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Customer Deposits</v>
          </cell>
          <cell r="F65">
            <v>0</v>
          </cell>
          <cell r="H65">
            <v>0</v>
          </cell>
          <cell r="J65">
            <v>0</v>
          </cell>
        </row>
        <row r="66">
          <cell r="D66" t="str">
            <v>Interest</v>
          </cell>
        </row>
        <row r="67">
          <cell r="B67" t="str">
            <v>238100</v>
          </cell>
          <cell r="D67" t="str">
            <v>Taxes Accrued-Federal Income</v>
          </cell>
          <cell r="F67">
            <v>0</v>
          </cell>
          <cell r="H67">
            <v>0</v>
          </cell>
          <cell r="J67">
            <v>16127.81</v>
          </cell>
        </row>
        <row r="68">
          <cell r="B68" t="str">
            <v>238103</v>
          </cell>
          <cell r="D68" t="str">
            <v>Tax Accr Othr-Real&amp;Pers. Prop.</v>
          </cell>
          <cell r="F68">
            <v>0</v>
          </cell>
          <cell r="H68">
            <v>0</v>
          </cell>
          <cell r="J68">
            <v>96.09</v>
          </cell>
        </row>
        <row r="69">
          <cell r="B69" t="str">
            <v>238200</v>
          </cell>
          <cell r="D69" t="str">
            <v>Taxes Accrued-State Income</v>
          </cell>
          <cell r="F69">
            <v>0</v>
          </cell>
          <cell r="H69">
            <v>0</v>
          </cell>
          <cell r="J69">
            <v>-99.61</v>
          </cell>
        </row>
        <row r="70">
          <cell r="D70" t="str">
            <v>Other Accrued Liabilities</v>
          </cell>
          <cell r="F70">
            <v>0</v>
          </cell>
          <cell r="H70">
            <v>0</v>
          </cell>
          <cell r="J70">
            <v>16124.29</v>
          </cell>
        </row>
        <row r="71">
          <cell r="D71" t="str">
            <v>Redemption Requir - Preferred Stock</v>
          </cell>
        </row>
        <row r="72">
          <cell r="D72" t="str">
            <v>Deferred Purchase Gas Adj Credit</v>
          </cell>
        </row>
        <row r="73">
          <cell r="D73" t="str">
            <v>Current Portion of Long Term Debt</v>
          </cell>
        </row>
        <row r="74">
          <cell r="D74" t="str">
            <v>Accrued Eviron Response-Current</v>
          </cell>
        </row>
        <row r="75">
          <cell r="D75" t="str">
            <v>Accrued Pipeline Replacement-Current</v>
          </cell>
        </row>
        <row r="76">
          <cell r="D76" t="str">
            <v>Deferred Seasonal Rates</v>
          </cell>
        </row>
        <row r="77">
          <cell r="D77" t="str">
            <v>Energy Marketing and Risk Mgmt Liab</v>
          </cell>
        </row>
        <row r="78">
          <cell r="B78" t="str">
            <v>244000</v>
          </cell>
          <cell r="D78" t="str">
            <v>Special Option Tax</v>
          </cell>
          <cell r="F78">
            <v>0</v>
          </cell>
          <cell r="H78">
            <v>0</v>
          </cell>
          <cell r="J78">
            <v>1482.42</v>
          </cell>
        </row>
        <row r="79">
          <cell r="B79" t="str">
            <v>245503</v>
          </cell>
          <cell r="D79" t="str">
            <v>State Sales &amp; Use Tax Payble</v>
          </cell>
          <cell r="F79">
            <v>0</v>
          </cell>
          <cell r="H79">
            <v>0</v>
          </cell>
          <cell r="J79">
            <v>4269.24</v>
          </cell>
        </row>
        <row r="80">
          <cell r="B80" t="str">
            <v>278700</v>
          </cell>
          <cell r="D80" t="str">
            <v>Loss Reserve</v>
          </cell>
          <cell r="F80">
            <v>0</v>
          </cell>
          <cell r="H80">
            <v>0</v>
          </cell>
          <cell r="J80">
            <v>-222412.28</v>
          </cell>
        </row>
        <row r="81">
          <cell r="D81" t="str">
            <v>Other Current Liabilities</v>
          </cell>
          <cell r="F81">
            <v>0</v>
          </cell>
          <cell r="H81">
            <v>0</v>
          </cell>
          <cell r="J81">
            <v>-216660.62</v>
          </cell>
        </row>
        <row r="82">
          <cell r="D82" t="str">
            <v xml:space="preserve">  Total Current Liabilities</v>
          </cell>
          <cell r="F82">
            <v>0</v>
          </cell>
          <cell r="H82">
            <v>0</v>
          </cell>
          <cell r="J82">
            <v>-200536.33</v>
          </cell>
        </row>
        <row r="83">
          <cell r="B83" t="str">
            <v>279200</v>
          </cell>
          <cell r="D83" t="str">
            <v>Other Timing Difference-Fed</v>
          </cell>
          <cell r="F83">
            <v>0</v>
          </cell>
          <cell r="H83">
            <v>0</v>
          </cell>
          <cell r="J83">
            <v>40220.5</v>
          </cell>
        </row>
        <row r="84">
          <cell r="B84" t="str">
            <v>279250</v>
          </cell>
          <cell r="D84" t="str">
            <v>Other Timing Differences-State</v>
          </cell>
          <cell r="F84">
            <v>0</v>
          </cell>
          <cell r="H84">
            <v>0</v>
          </cell>
          <cell r="J84">
            <v>6895.41</v>
          </cell>
        </row>
        <row r="85">
          <cell r="D85" t="str">
            <v>Accumulated Deferred Income Tax</v>
          </cell>
          <cell r="F85">
            <v>0</v>
          </cell>
          <cell r="H85">
            <v>0</v>
          </cell>
          <cell r="J85">
            <v>47115.91</v>
          </cell>
        </row>
        <row r="86">
          <cell r="C86" t="str">
            <v>Long-Term Liabilities</v>
          </cell>
        </row>
        <row r="87">
          <cell r="D87" t="str">
            <v>Accrued Envir Response Costs</v>
          </cell>
        </row>
        <row r="88">
          <cell r="D88" t="str">
            <v>Accrued Pipeline Replacement Costs</v>
          </cell>
        </row>
        <row r="89">
          <cell r="D89" t="str">
            <v>Accrued Pension Costs</v>
          </cell>
        </row>
        <row r="90">
          <cell r="D90" t="str">
            <v>Accrued Other Postretirement Benefits</v>
          </cell>
        </row>
        <row r="91">
          <cell r="D91" t="str">
            <v>Capital Lease Liability</v>
          </cell>
        </row>
        <row r="92">
          <cell r="D92" t="str">
            <v>Other Liabilities</v>
          </cell>
        </row>
        <row r="93">
          <cell r="D93" t="str">
            <v xml:space="preserve">  Total Long-Term Liabilities</v>
          </cell>
          <cell r="F93">
            <v>0</v>
          </cell>
          <cell r="H93">
            <v>0</v>
          </cell>
          <cell r="J93">
            <v>0</v>
          </cell>
        </row>
        <row r="94">
          <cell r="D94" t="str">
            <v>Minority Interest</v>
          </cell>
        </row>
        <row r="95">
          <cell r="C95" t="str">
            <v>Deferred Credits</v>
          </cell>
        </row>
        <row r="96">
          <cell r="D96" t="str">
            <v>Unamortized Investment Tax Credit</v>
          </cell>
        </row>
        <row r="97">
          <cell r="D97" t="str">
            <v>Regulatory Tax Liability</v>
          </cell>
        </row>
        <row r="98">
          <cell r="D98" t="str">
            <v>Other Deferred Credits</v>
          </cell>
        </row>
        <row r="99">
          <cell r="D99" t="str">
            <v xml:space="preserve">  Total Deferred Credits</v>
          </cell>
          <cell r="F99">
            <v>0</v>
          </cell>
          <cell r="H99">
            <v>0</v>
          </cell>
          <cell r="J99">
            <v>0</v>
          </cell>
        </row>
        <row r="100">
          <cell r="D100" t="str">
            <v>Equity from Parent</v>
          </cell>
          <cell r="F100">
            <v>0</v>
          </cell>
          <cell r="H100">
            <v>0</v>
          </cell>
          <cell r="J100">
            <v>0</v>
          </cell>
        </row>
        <row r="101">
          <cell r="C101" t="str">
            <v>Capitalization</v>
          </cell>
        </row>
        <row r="102">
          <cell r="D102" t="str">
            <v>Long-Term Debt</v>
          </cell>
        </row>
        <row r="103">
          <cell r="D103" t="str">
            <v>Preferred Stock</v>
          </cell>
        </row>
        <row r="104">
          <cell r="B104" t="str">
            <v>200101</v>
          </cell>
          <cell r="D104" t="str">
            <v>Common Stock</v>
          </cell>
          <cell r="F104">
            <v>0</v>
          </cell>
          <cell r="H104">
            <v>0</v>
          </cell>
          <cell r="J104">
            <v>-100</v>
          </cell>
        </row>
        <row r="105">
          <cell r="B105" t="str">
            <v>203101</v>
          </cell>
          <cell r="D105" t="str">
            <v>Premium on Common</v>
          </cell>
          <cell r="F105">
            <v>0</v>
          </cell>
          <cell r="H105">
            <v>0</v>
          </cell>
          <cell r="J105">
            <v>-190139.5</v>
          </cell>
        </row>
        <row r="106">
          <cell r="B106" t="str">
            <v>203102</v>
          </cell>
          <cell r="D106" t="str">
            <v>Additional Paid-In-Capital</v>
          </cell>
          <cell r="F106">
            <v>0</v>
          </cell>
          <cell r="H106">
            <v>0</v>
          </cell>
          <cell r="J106">
            <v>-350532.18</v>
          </cell>
        </row>
        <row r="107">
          <cell r="B107" t="str">
            <v>207100</v>
          </cell>
          <cell r="D107" t="str">
            <v>Unappropriated Ret Earnings</v>
          </cell>
          <cell r="F107">
            <v>0</v>
          </cell>
          <cell r="H107">
            <v>0</v>
          </cell>
          <cell r="J107">
            <v>460220.26</v>
          </cell>
        </row>
        <row r="108">
          <cell r="B108" t="str">
            <v>207200</v>
          </cell>
          <cell r="D108" t="str">
            <v>Balance Transferred from Incom</v>
          </cell>
          <cell r="F108">
            <v>0</v>
          </cell>
          <cell r="H108">
            <v>0</v>
          </cell>
          <cell r="J108">
            <v>-114.64</v>
          </cell>
        </row>
        <row r="109">
          <cell r="B109" t="str">
            <v>207601</v>
          </cell>
          <cell r="D109" t="str">
            <v>Dividends Declared Parent/Sub</v>
          </cell>
          <cell r="F109">
            <v>178.59</v>
          </cell>
          <cell r="H109">
            <v>0</v>
          </cell>
          <cell r="J109">
            <v>0</v>
          </cell>
        </row>
        <row r="110">
          <cell r="D110" t="str">
            <v>Common Stockholders Equity</v>
          </cell>
          <cell r="F110">
            <v>178.59</v>
          </cell>
          <cell r="H110">
            <v>0</v>
          </cell>
          <cell r="J110">
            <v>-80666.059999999925</v>
          </cell>
        </row>
        <row r="111">
          <cell r="D111" t="str">
            <v xml:space="preserve">  Total Capitalization</v>
          </cell>
          <cell r="F111">
            <v>178.59</v>
          </cell>
          <cell r="H111">
            <v>0</v>
          </cell>
          <cell r="J111">
            <v>-80666.059999999925</v>
          </cell>
        </row>
        <row r="112">
          <cell r="D112" t="str">
            <v xml:space="preserve">  Total Liabilities and Capitalization</v>
          </cell>
          <cell r="F112">
            <v>178.59</v>
          </cell>
          <cell r="H112">
            <v>0</v>
          </cell>
          <cell r="J112">
            <v>-234086.47999999992</v>
          </cell>
        </row>
      </sheetData>
      <sheetData sheetId="11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Data Input"/>
      <sheetName val="Provision"/>
      <sheetName val="Provision As Booked"/>
      <sheetName val="Provision As Booked (2)"/>
      <sheetName val="Deferred"/>
      <sheetName val="Deferred As Booked"/>
      <sheetName val="Deferred - Old"/>
      <sheetName val="Deferred - Old As Booked"/>
      <sheetName val="Tax Rollfoward"/>
      <sheetName val="M &amp; E"/>
      <sheetName val="Club Dues"/>
      <sheetName val="P-Card"/>
      <sheetName val="Lobbying"/>
      <sheetName val="Amortization"/>
      <sheetName val="Stock Options Excercised"/>
      <sheetName val="Stock Options"/>
      <sheetName val="NSP"/>
      <sheetName val="Bad Debt Reserves"/>
      <sheetName val="Restricted Stock"/>
      <sheetName val="Pension"/>
      <sheetName val="Prop Tax"/>
      <sheetName val="Unrec Accr Vacation"/>
      <sheetName val="Pension Liabilty-Other"/>
      <sheetName val="Misc. Accrued Taxes"/>
      <sheetName val="Deferred Comp"/>
      <sheetName val="PGA"/>
      <sheetName val="Deferred Rate Case"/>
      <sheetName val="LNG Maint"/>
      <sheetName val="Accrued Postretirement"/>
      <sheetName val="T-48 UNICAP"/>
      <sheetName val="T-48.2 UNICAP"/>
      <sheetName val="T-48.3 Merchandise Inventory"/>
      <sheetName val="Sheet1"/>
      <sheetName val="Sheet2"/>
      <sheetName val="T-48.4 Inventory Cost Adj"/>
      <sheetName val="WACOG"/>
      <sheetName val="T-48.7 Inventory Cost Adj"/>
      <sheetName val="T-48.8 Inventory Cost Adj"/>
      <sheetName val="T-48.9 Inventory Cost Adj"/>
      <sheetName val="T-48.9-2 Inventory Cost Adj"/>
      <sheetName val="Property"/>
      <sheetName val="CIAC"/>
      <sheetName val="CHAT"/>
      <sheetName val="Balance Sheet"/>
      <sheetName val="Income Stat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>
        <row r="12">
          <cell r="B12" t="str">
            <v>121116</v>
          </cell>
          <cell r="D12" t="str">
            <v>BK OF AMERICA-TEXAS - CONCENTR</v>
          </cell>
          <cell r="F12">
            <v>0</v>
          </cell>
          <cell r="H12">
            <v>0</v>
          </cell>
          <cell r="J12">
            <v>389.35</v>
          </cell>
        </row>
        <row r="13">
          <cell r="B13" t="str">
            <v>121156</v>
          </cell>
          <cell r="D13" t="str">
            <v>FIRST TENNESSEE BANK - CHATT</v>
          </cell>
          <cell r="F13">
            <v>504562.46</v>
          </cell>
          <cell r="H13">
            <v>85955.68</v>
          </cell>
          <cell r="J13">
            <v>345783.91</v>
          </cell>
        </row>
        <row r="14">
          <cell r="B14" t="str">
            <v>121160</v>
          </cell>
          <cell r="D14" t="str">
            <v>BK OF AMERICA - CHATT CONCENTR</v>
          </cell>
          <cell r="F14">
            <v>0</v>
          </cell>
          <cell r="H14">
            <v>0</v>
          </cell>
          <cell r="J14">
            <v>-120265.34</v>
          </cell>
        </row>
        <row r="15">
          <cell r="B15" t="str">
            <v>121161</v>
          </cell>
          <cell r="D15" t="str">
            <v>BK OF AMERICA-CONT DISB - CHAT</v>
          </cell>
          <cell r="F15">
            <v>0</v>
          </cell>
          <cell r="H15">
            <v>0</v>
          </cell>
          <cell r="J15">
            <v>-103022.01</v>
          </cell>
        </row>
        <row r="16">
          <cell r="B16" t="str">
            <v>121162</v>
          </cell>
          <cell r="D16" t="str">
            <v>BK OF AMERICA - CUST REFUND</v>
          </cell>
          <cell r="F16">
            <v>0</v>
          </cell>
          <cell r="H16">
            <v>0</v>
          </cell>
          <cell r="J16">
            <v>-22197.71</v>
          </cell>
        </row>
        <row r="17">
          <cell r="B17" t="str">
            <v>122300</v>
          </cell>
          <cell r="D17" t="str">
            <v>Mutual Savings CU-VISA-Chat</v>
          </cell>
          <cell r="F17">
            <v>739.21</v>
          </cell>
          <cell r="H17">
            <v>739.21</v>
          </cell>
          <cell r="J17">
            <v>739.21</v>
          </cell>
        </row>
        <row r="18">
          <cell r="B18" t="str">
            <v>122702</v>
          </cell>
          <cell r="D18" t="str">
            <v>Wachovia AGSC Gen Disburse</v>
          </cell>
          <cell r="F18">
            <v>0</v>
          </cell>
          <cell r="H18">
            <v>0</v>
          </cell>
          <cell r="J18">
            <v>-33408.089999999997</v>
          </cell>
        </row>
        <row r="19">
          <cell r="D19" t="str">
            <v>Cash &amp; Cash Equivalents</v>
          </cell>
          <cell r="F19">
            <v>505301.67</v>
          </cell>
          <cell r="H19">
            <v>86694.89</v>
          </cell>
          <cell r="J19">
            <v>68019.320000000007</v>
          </cell>
        </row>
        <row r="20">
          <cell r="B20" t="str">
            <v>132200</v>
          </cell>
          <cell r="D20" t="str">
            <v>Accts Receivable - Sales</v>
          </cell>
          <cell r="F20">
            <v>0</v>
          </cell>
          <cell r="H20">
            <v>738.52</v>
          </cell>
          <cell r="J20">
            <v>0</v>
          </cell>
        </row>
        <row r="21">
          <cell r="B21" t="str">
            <v>132610</v>
          </cell>
          <cell r="D21" t="str">
            <v>A/R Home Leak Repairs</v>
          </cell>
          <cell r="F21">
            <v>718.07</v>
          </cell>
          <cell r="H21">
            <v>0</v>
          </cell>
          <cell r="J21">
            <v>0</v>
          </cell>
        </row>
        <row r="22">
          <cell r="B22" t="str">
            <v>132800</v>
          </cell>
          <cell r="D22" t="str">
            <v>A/R-Gas-Chattanooga</v>
          </cell>
          <cell r="F22">
            <v>6634111.8899999997</v>
          </cell>
          <cell r="H22">
            <v>851225.32</v>
          </cell>
          <cell r="J22">
            <v>3215248.69</v>
          </cell>
        </row>
        <row r="23">
          <cell r="B23" t="str">
            <v>132810</v>
          </cell>
          <cell r="D23" t="str">
            <v>A/R - Gas Manual</v>
          </cell>
          <cell r="F23">
            <v>693846.58</v>
          </cell>
          <cell r="H23">
            <v>667887.56000000006</v>
          </cell>
          <cell r="J23">
            <v>867925.34</v>
          </cell>
        </row>
        <row r="24">
          <cell r="B24" t="str">
            <v>132825</v>
          </cell>
          <cell r="D24" t="str">
            <v>Aid to Construction Billing</v>
          </cell>
          <cell r="F24">
            <v>1053.98</v>
          </cell>
          <cell r="H24">
            <v>994.72</v>
          </cell>
          <cell r="J24">
            <v>0</v>
          </cell>
        </row>
        <row r="25">
          <cell r="B25" t="str">
            <v>132900</v>
          </cell>
          <cell r="D25" t="str">
            <v>Unpostable Cash</v>
          </cell>
          <cell r="F25">
            <v>-9245.9</v>
          </cell>
          <cell r="H25">
            <v>-6935.54</v>
          </cell>
          <cell r="J25">
            <v>-9235.4</v>
          </cell>
        </row>
        <row r="26">
          <cell r="B26" t="str">
            <v>132950</v>
          </cell>
          <cell r="D26" t="str">
            <v>Misc Adjustments-Gas</v>
          </cell>
          <cell r="F26">
            <v>-92.5</v>
          </cell>
          <cell r="H26">
            <v>9320.27</v>
          </cell>
          <cell r="J26">
            <v>4657.41</v>
          </cell>
        </row>
        <row r="27">
          <cell r="B27" t="str">
            <v>132960</v>
          </cell>
          <cell r="D27" t="str">
            <v>A/R Commodity</v>
          </cell>
          <cell r="F27">
            <v>94566.27</v>
          </cell>
          <cell r="H27">
            <v>94566.27</v>
          </cell>
          <cell r="J27">
            <v>94566.27</v>
          </cell>
        </row>
        <row r="28">
          <cell r="B28" t="str">
            <v>133820</v>
          </cell>
          <cell r="D28" t="str">
            <v>A/R - Merchandise</v>
          </cell>
          <cell r="F28">
            <v>-51359.53</v>
          </cell>
          <cell r="H28">
            <v>-51359.53</v>
          </cell>
          <cell r="J28">
            <v>-51349.29</v>
          </cell>
        </row>
        <row r="29">
          <cell r="B29" t="str">
            <v>134051</v>
          </cell>
          <cell r="D29" t="str">
            <v>Cash Posting Clearing</v>
          </cell>
          <cell r="F29">
            <v>1186.18</v>
          </cell>
          <cell r="H29">
            <v>1186.18</v>
          </cell>
          <cell r="J29">
            <v>61796.45</v>
          </cell>
        </row>
        <row r="30">
          <cell r="B30" t="str">
            <v>134053</v>
          </cell>
          <cell r="D30" t="str">
            <v>AGSC Cash Clearing - Miscellan</v>
          </cell>
          <cell r="F30">
            <v>0</v>
          </cell>
          <cell r="H30">
            <v>0</v>
          </cell>
          <cell r="J30">
            <v>-119542.64</v>
          </cell>
        </row>
        <row r="31">
          <cell r="B31" t="str">
            <v>134100</v>
          </cell>
          <cell r="D31" t="str">
            <v>Accts Receivable - Employee</v>
          </cell>
          <cell r="F31">
            <v>-93.4</v>
          </cell>
          <cell r="H31">
            <v>-80.989999999999995</v>
          </cell>
          <cell r="J31">
            <v>0</v>
          </cell>
        </row>
        <row r="32">
          <cell r="B32" t="str">
            <v>134200</v>
          </cell>
          <cell r="D32" t="str">
            <v>A/R Misc</v>
          </cell>
          <cell r="F32">
            <v>-2905.58</v>
          </cell>
          <cell r="H32">
            <v>14045.82</v>
          </cell>
          <cell r="J32">
            <v>13090</v>
          </cell>
        </row>
        <row r="33">
          <cell r="B33" t="str">
            <v>134240</v>
          </cell>
          <cell r="D33" t="str">
            <v>State Taxes Receivable</v>
          </cell>
          <cell r="F33">
            <v>15059</v>
          </cell>
          <cell r="H33">
            <v>765</v>
          </cell>
          <cell r="J33">
            <v>0</v>
          </cell>
        </row>
        <row r="34">
          <cell r="B34" t="str">
            <v>134245</v>
          </cell>
          <cell r="D34" t="str">
            <v>A/R Misc-Cumberland</v>
          </cell>
          <cell r="F34">
            <v>0</v>
          </cell>
          <cell r="H34">
            <v>10000</v>
          </cell>
          <cell r="J34">
            <v>10000</v>
          </cell>
        </row>
        <row r="35">
          <cell r="B35" t="str">
            <v>134610</v>
          </cell>
          <cell r="D35" t="str">
            <v>Accts Rec - Damage Mains</v>
          </cell>
          <cell r="F35">
            <v>81362.14</v>
          </cell>
          <cell r="H35">
            <v>29322.41</v>
          </cell>
          <cell r="J35">
            <v>124334.97</v>
          </cell>
        </row>
        <row r="36">
          <cell r="B36" t="str">
            <v>139100</v>
          </cell>
          <cell r="D36" t="str">
            <v>Provision for Uncollectibles</v>
          </cell>
          <cell r="F36">
            <v>-275989.75</v>
          </cell>
          <cell r="H36">
            <v>-226901.3</v>
          </cell>
          <cell r="J36">
            <v>-525822.91</v>
          </cell>
        </row>
        <row r="37">
          <cell r="B37" t="str">
            <v>139160</v>
          </cell>
          <cell r="D37" t="str">
            <v>Net Chargeoffs - Poolers</v>
          </cell>
          <cell r="F37">
            <v>-85.12</v>
          </cell>
          <cell r="H37">
            <v>-85.12</v>
          </cell>
          <cell r="J37">
            <v>0</v>
          </cell>
        </row>
        <row r="38">
          <cell r="B38" t="str">
            <v>139200</v>
          </cell>
          <cell r="D38" t="str">
            <v>Reserve for Uncollectible Acct</v>
          </cell>
          <cell r="F38">
            <v>3.39</v>
          </cell>
          <cell r="H38">
            <v>3.39</v>
          </cell>
          <cell r="J38">
            <v>0</v>
          </cell>
        </row>
        <row r="39">
          <cell r="B39" t="str">
            <v>139610</v>
          </cell>
          <cell r="D39" t="str">
            <v>Provn for Uncoll - Damage Main</v>
          </cell>
          <cell r="F39">
            <v>-63525.81</v>
          </cell>
          <cell r="H39">
            <v>-47685.91</v>
          </cell>
          <cell r="J39">
            <v>-112943.37</v>
          </cell>
        </row>
        <row r="40">
          <cell r="D40" t="str">
            <v>Receivables</v>
          </cell>
          <cell r="F40">
            <v>7118609.9099999983</v>
          </cell>
          <cell r="H40">
            <v>1347007.07</v>
          </cell>
          <cell r="J40">
            <v>3572725.52</v>
          </cell>
        </row>
        <row r="41">
          <cell r="B41" t="str">
            <v>135450</v>
          </cell>
          <cell r="D41" t="str">
            <v>Interco Funding-Unrestricted</v>
          </cell>
          <cell r="F41">
            <v>12955860.810000001</v>
          </cell>
          <cell r="H41">
            <v>16403938.380000001</v>
          </cell>
          <cell r="J41">
            <v>2324668.85</v>
          </cell>
        </row>
        <row r="42">
          <cell r="B42" t="str">
            <v>135451</v>
          </cell>
          <cell r="D42" t="str">
            <v>Interco Funding - Restricted</v>
          </cell>
          <cell r="F42">
            <v>-7062374.71</v>
          </cell>
          <cell r="H42">
            <v>-2205105.4</v>
          </cell>
          <cell r="J42">
            <v>-3703157.64</v>
          </cell>
        </row>
        <row r="43">
          <cell r="B43" t="str">
            <v>136070</v>
          </cell>
          <cell r="D43" t="str">
            <v>Accts Receivable - Assoc Comp</v>
          </cell>
          <cell r="F43">
            <v>-64860.58</v>
          </cell>
          <cell r="H43">
            <v>-31090.84</v>
          </cell>
          <cell r="J43">
            <v>-11958.67</v>
          </cell>
        </row>
        <row r="44">
          <cell r="B44" t="str">
            <v>136071</v>
          </cell>
          <cell r="D44" t="str">
            <v>A/R Assoc Co - I/U Transfers</v>
          </cell>
          <cell r="F44">
            <v>-11507.09</v>
          </cell>
          <cell r="H44">
            <v>-7643.48</v>
          </cell>
          <cell r="J44">
            <v>-1258</v>
          </cell>
        </row>
        <row r="45">
          <cell r="B45" t="str">
            <v>136073</v>
          </cell>
          <cell r="D45" t="str">
            <v>Intercompany Chargebacks</v>
          </cell>
          <cell r="F45">
            <v>-736320.5</v>
          </cell>
          <cell r="H45">
            <v>-490623.24</v>
          </cell>
          <cell r="J45">
            <v>-395486.88</v>
          </cell>
        </row>
        <row r="46">
          <cell r="B46" t="str">
            <v>136990</v>
          </cell>
          <cell r="D46" t="str">
            <v>Intercompany Transfers - Debit</v>
          </cell>
          <cell r="F46">
            <v>0</v>
          </cell>
          <cell r="H46">
            <v>0</v>
          </cell>
          <cell r="J46">
            <v>1787192.34</v>
          </cell>
        </row>
        <row r="47">
          <cell r="D47" t="str">
            <v>Intercompany Receivables</v>
          </cell>
          <cell r="F47">
            <v>5080797.93</v>
          </cell>
          <cell r="H47">
            <v>13669475.42</v>
          </cell>
          <cell r="J47">
            <v>0</v>
          </cell>
        </row>
        <row r="48">
          <cell r="B48" t="str">
            <v>132100</v>
          </cell>
          <cell r="D48" t="str">
            <v>A/R Unbilled Revenue</v>
          </cell>
          <cell r="F48">
            <v>10017299</v>
          </cell>
          <cell r="H48">
            <v>1703347</v>
          </cell>
          <cell r="J48">
            <v>7382933</v>
          </cell>
        </row>
        <row r="49">
          <cell r="D49" t="str">
            <v>A/R Unbilled Revenue</v>
          </cell>
          <cell r="F49">
            <v>10017299</v>
          </cell>
          <cell r="H49">
            <v>1703347</v>
          </cell>
          <cell r="J49">
            <v>7382933</v>
          </cell>
        </row>
        <row r="50">
          <cell r="B50" t="str">
            <v>145300</v>
          </cell>
          <cell r="D50" t="str">
            <v>Materials and Operating Suppli</v>
          </cell>
          <cell r="F50">
            <v>177860.82</v>
          </cell>
          <cell r="H50">
            <v>210634.15</v>
          </cell>
          <cell r="J50">
            <v>189932.34</v>
          </cell>
        </row>
        <row r="51">
          <cell r="B51" t="str">
            <v>145340</v>
          </cell>
          <cell r="D51" t="str">
            <v>Stationery Supplies</v>
          </cell>
          <cell r="F51">
            <v>1004.48</v>
          </cell>
          <cell r="H51">
            <v>923.09</v>
          </cell>
          <cell r="J51">
            <v>107.61</v>
          </cell>
        </row>
        <row r="52">
          <cell r="B52" t="str">
            <v>145350</v>
          </cell>
          <cell r="D52" t="str">
            <v>Air Condition Parts</v>
          </cell>
          <cell r="F52">
            <v>119.17</v>
          </cell>
          <cell r="H52">
            <v>119.17</v>
          </cell>
          <cell r="J52">
            <v>119.17</v>
          </cell>
        </row>
        <row r="53">
          <cell r="B53" t="str">
            <v>145420</v>
          </cell>
          <cell r="D53" t="str">
            <v>Appliance Parts Inventory</v>
          </cell>
          <cell r="F53">
            <v>936.34</v>
          </cell>
          <cell r="H53">
            <v>939.06</v>
          </cell>
          <cell r="J53">
            <v>971.36</v>
          </cell>
        </row>
        <row r="54">
          <cell r="B54" t="str">
            <v>145600</v>
          </cell>
          <cell r="D54" t="str">
            <v>Inventory Suspense</v>
          </cell>
          <cell r="F54">
            <v>729</v>
          </cell>
          <cell r="H54">
            <v>729</v>
          </cell>
          <cell r="J54">
            <v>726.34</v>
          </cell>
        </row>
        <row r="55">
          <cell r="B55" t="str">
            <v>145700</v>
          </cell>
          <cell r="D55" t="str">
            <v>Gss Underground Storage</v>
          </cell>
          <cell r="F55">
            <v>4125629.23</v>
          </cell>
          <cell r="H55">
            <v>4661445.83</v>
          </cell>
          <cell r="J55">
            <v>12530805.210000001</v>
          </cell>
        </row>
        <row r="56">
          <cell r="B56" t="str">
            <v>145710</v>
          </cell>
          <cell r="D56" t="str">
            <v>Ss1 Underground Storage</v>
          </cell>
          <cell r="F56">
            <v>0.05</v>
          </cell>
          <cell r="H56">
            <v>0.05</v>
          </cell>
          <cell r="J56">
            <v>0.05</v>
          </cell>
        </row>
        <row r="57">
          <cell r="B57" t="str">
            <v>145720</v>
          </cell>
          <cell r="D57" t="str">
            <v>Wss Underground Storage</v>
          </cell>
          <cell r="F57">
            <v>1781726.17</v>
          </cell>
          <cell r="H57">
            <v>691406.15</v>
          </cell>
          <cell r="J57">
            <v>1441483.39</v>
          </cell>
        </row>
        <row r="58">
          <cell r="B58" t="str">
            <v>145900</v>
          </cell>
          <cell r="D58" t="str">
            <v>Liquefied Natural gas</v>
          </cell>
          <cell r="F58">
            <v>4949815.9800000004</v>
          </cell>
          <cell r="H58">
            <v>4436636.51</v>
          </cell>
          <cell r="J58">
            <v>4065611.96</v>
          </cell>
        </row>
        <row r="59">
          <cell r="B59" t="str">
            <v>145901</v>
          </cell>
          <cell r="D59" t="str">
            <v>LNG-Presentation Reclass</v>
          </cell>
          <cell r="F59">
            <v>980962</v>
          </cell>
          <cell r="H59">
            <v>980962</v>
          </cell>
          <cell r="J59">
            <v>980962</v>
          </cell>
        </row>
        <row r="60">
          <cell r="D60" t="str">
            <v>Inventories</v>
          </cell>
          <cell r="F60">
            <v>12018783.24</v>
          </cell>
          <cell r="H60">
            <v>10983795.01</v>
          </cell>
          <cell r="J60">
            <v>19210719.430000003</v>
          </cell>
        </row>
        <row r="61">
          <cell r="B61" t="str">
            <v>162202</v>
          </cell>
          <cell r="D61" t="str">
            <v>LNG Trucking</v>
          </cell>
          <cell r="F61">
            <v>835582.82</v>
          </cell>
          <cell r="H61">
            <v>835582.82</v>
          </cell>
          <cell r="J61">
            <v>1442636.34</v>
          </cell>
        </row>
        <row r="62">
          <cell r="B62" t="str">
            <v>162203</v>
          </cell>
          <cell r="D62" t="str">
            <v>Deferred Gas Cost-Gsr</v>
          </cell>
          <cell r="F62">
            <v>34581.47</v>
          </cell>
          <cell r="H62">
            <v>34581.47</v>
          </cell>
          <cell r="J62">
            <v>-299397.24</v>
          </cell>
        </row>
        <row r="63">
          <cell r="B63" t="str">
            <v>162204</v>
          </cell>
          <cell r="D63" t="str">
            <v>Deferred Gas Costs-Commod</v>
          </cell>
          <cell r="F63">
            <v>6317890.5999999996</v>
          </cell>
          <cell r="H63">
            <v>9844481.6300000008</v>
          </cell>
          <cell r="J63">
            <v>6108397.4500000002</v>
          </cell>
        </row>
        <row r="64">
          <cell r="B64" t="str">
            <v>162205</v>
          </cell>
          <cell r="D64" t="str">
            <v>Deferred Gas Cost-Demand</v>
          </cell>
          <cell r="F64">
            <v>375742.51</v>
          </cell>
          <cell r="H64">
            <v>1999928.33</v>
          </cell>
          <cell r="J64">
            <v>-1204101.04</v>
          </cell>
        </row>
        <row r="65">
          <cell r="D65" t="str">
            <v>Deferred Purchased Gas Adj</v>
          </cell>
          <cell r="F65">
            <v>7563797.3999999994</v>
          </cell>
          <cell r="H65">
            <v>12714574.250000002</v>
          </cell>
          <cell r="J65">
            <v>6047535.5100000007</v>
          </cell>
        </row>
        <row r="66">
          <cell r="D66" t="str">
            <v>Unrecovered Envir Resp Costs-Current</v>
          </cell>
        </row>
        <row r="67">
          <cell r="D67" t="str">
            <v>Unrecovered Pipeline Costs-Current</v>
          </cell>
          <cell r="F67">
            <v>0</v>
          </cell>
          <cell r="H67">
            <v>0</v>
          </cell>
          <cell r="J67">
            <v>0</v>
          </cell>
        </row>
        <row r="68">
          <cell r="D68" t="str">
            <v>Unrecovered Seasonal Rates</v>
          </cell>
        </row>
        <row r="69">
          <cell r="D69" t="str">
            <v>Energy Marketing and Risk Mgmt Asset</v>
          </cell>
        </row>
        <row r="70">
          <cell r="B70" t="str">
            <v>157100</v>
          </cell>
          <cell r="D70" t="str">
            <v>Insurance Prepayments</v>
          </cell>
          <cell r="F70">
            <v>27905</v>
          </cell>
          <cell r="H70">
            <v>0</v>
          </cell>
          <cell r="J70">
            <v>0</v>
          </cell>
        </row>
        <row r="71">
          <cell r="B71" t="str">
            <v>157101</v>
          </cell>
          <cell r="D71" t="str">
            <v>Macon LNG Turbine Maintenance</v>
          </cell>
          <cell r="F71">
            <v>489441</v>
          </cell>
          <cell r="H71">
            <v>291589.99</v>
          </cell>
          <cell r="J71">
            <v>6833.49</v>
          </cell>
        </row>
        <row r="72">
          <cell r="B72" t="str">
            <v>157400</v>
          </cell>
          <cell r="D72" t="str">
            <v>Prepayments - Other</v>
          </cell>
          <cell r="F72">
            <v>1425638.23</v>
          </cell>
          <cell r="H72">
            <v>1425638.23</v>
          </cell>
          <cell r="J72">
            <v>1282406.52</v>
          </cell>
        </row>
        <row r="73">
          <cell r="D73" t="str">
            <v>Other Current Assets</v>
          </cell>
          <cell r="F73">
            <v>1942984.23</v>
          </cell>
          <cell r="H73">
            <v>1717228.22</v>
          </cell>
          <cell r="J73">
            <v>1289240.01</v>
          </cell>
        </row>
        <row r="74">
          <cell r="D74" t="str">
            <v xml:space="preserve">  Total Current Assets</v>
          </cell>
          <cell r="F74">
            <v>44247573.379999995</v>
          </cell>
          <cell r="H74">
            <v>42222121.859999999</v>
          </cell>
          <cell r="J74">
            <v>37571172.789999999</v>
          </cell>
        </row>
        <row r="75">
          <cell r="D75" t="str">
            <v>Investment &amp; Equity in Assoc</v>
          </cell>
          <cell r="F75">
            <v>0</v>
          </cell>
          <cell r="H75">
            <v>0</v>
          </cell>
          <cell r="J75">
            <v>0</v>
          </cell>
        </row>
        <row r="76">
          <cell r="C76" t="str">
            <v>Property, Plant &amp; Equipment</v>
          </cell>
        </row>
        <row r="77">
          <cell r="B77" t="str">
            <v>100100</v>
          </cell>
          <cell r="D77" t="str">
            <v>Property and Plant in Service</v>
          </cell>
          <cell r="F77">
            <v>151294545.271</v>
          </cell>
          <cell r="H77">
            <v>150186914.84999999</v>
          </cell>
          <cell r="J77">
            <v>149793408.94</v>
          </cell>
        </row>
        <row r="78">
          <cell r="B78" t="str">
            <v>100400</v>
          </cell>
          <cell r="D78" t="str">
            <v>Acquisition Adjustment</v>
          </cell>
          <cell r="F78">
            <v>13355564.66</v>
          </cell>
          <cell r="H78">
            <v>13355564.66</v>
          </cell>
          <cell r="J78">
            <v>13355564.66</v>
          </cell>
        </row>
        <row r="79">
          <cell r="B79" t="str">
            <v>100401</v>
          </cell>
          <cell r="D79" t="str">
            <v>Acq Adj-Reclass non-plant item</v>
          </cell>
          <cell r="F79">
            <v>-1880781</v>
          </cell>
          <cell r="H79">
            <v>-1880781</v>
          </cell>
          <cell r="J79">
            <v>-1880781</v>
          </cell>
        </row>
        <row r="80">
          <cell r="D80" t="str">
            <v>Regulated Assets</v>
          </cell>
          <cell r="F80">
            <v>162769328.93099999</v>
          </cell>
          <cell r="H80">
            <v>161661698.50999999</v>
          </cell>
          <cell r="J80">
            <v>161268192.59999999</v>
          </cell>
        </row>
        <row r="81">
          <cell r="B81" t="str">
            <v>100120</v>
          </cell>
          <cell r="D81" t="str">
            <v>Construction Work in Progress</v>
          </cell>
          <cell r="F81">
            <v>4179005.5490000001</v>
          </cell>
          <cell r="H81">
            <v>4006149.73</v>
          </cell>
          <cell r="J81">
            <v>565506.82999999996</v>
          </cell>
        </row>
        <row r="82">
          <cell r="B82" t="str">
            <v>100121</v>
          </cell>
          <cell r="D82" t="str">
            <v>Capitalized Payroll - Utility</v>
          </cell>
          <cell r="F82">
            <v>718.72</v>
          </cell>
          <cell r="H82">
            <v>5009.57</v>
          </cell>
          <cell r="J82">
            <v>1197.49</v>
          </cell>
        </row>
        <row r="83">
          <cell r="D83" t="str">
            <v>Regulated Capital Projects</v>
          </cell>
          <cell r="F83">
            <v>4179724.2690000003</v>
          </cell>
          <cell r="H83">
            <v>4011159.3</v>
          </cell>
          <cell r="J83">
            <v>566704.31999999995</v>
          </cell>
        </row>
        <row r="84">
          <cell r="B84" t="str">
            <v>101000</v>
          </cell>
          <cell r="D84" t="str">
            <v>Contribution for Constr-Res</v>
          </cell>
          <cell r="F84">
            <v>-1857784.29</v>
          </cell>
          <cell r="H84">
            <v>-1962345.24</v>
          </cell>
          <cell r="J84">
            <v>-1940807.3</v>
          </cell>
        </row>
        <row r="85">
          <cell r="B85" t="str">
            <v>101100</v>
          </cell>
          <cell r="D85" t="str">
            <v>Contribution for Constr-Nonres</v>
          </cell>
          <cell r="F85">
            <v>-160288.43</v>
          </cell>
          <cell r="H85">
            <v>-282504.92</v>
          </cell>
          <cell r="J85">
            <v>-222337.18</v>
          </cell>
        </row>
        <row r="86">
          <cell r="B86" t="str">
            <v>101105</v>
          </cell>
          <cell r="D86" t="str">
            <v>Aid to Construction Billing</v>
          </cell>
          <cell r="F86">
            <v>-789.71</v>
          </cell>
          <cell r="H86">
            <v>-789.71</v>
          </cell>
          <cell r="J86">
            <v>1018.74</v>
          </cell>
        </row>
        <row r="87">
          <cell r="D87" t="str">
            <v>Contribution in Aid of Const</v>
          </cell>
          <cell r="F87">
            <v>-2018862.43</v>
          </cell>
          <cell r="H87">
            <v>-2245639.87</v>
          </cell>
          <cell r="J87">
            <v>-2162125.7400000002</v>
          </cell>
        </row>
        <row r="88">
          <cell r="B88" t="str">
            <v>100200</v>
          </cell>
          <cell r="D88" t="str">
            <v>Utility Plant in Service-Gas</v>
          </cell>
          <cell r="F88">
            <v>-61883777.32</v>
          </cell>
          <cell r="H88">
            <v>-60671077.18</v>
          </cell>
          <cell r="J88">
            <v>-57822942.960000001</v>
          </cell>
        </row>
        <row r="89">
          <cell r="B89" t="str">
            <v>100210</v>
          </cell>
          <cell r="D89" t="str">
            <v>Transportation Equipment</v>
          </cell>
          <cell r="F89">
            <v>26350.240000000002</v>
          </cell>
          <cell r="H89">
            <v>38253.019999999997</v>
          </cell>
          <cell r="J89">
            <v>75357.740000000005</v>
          </cell>
        </row>
        <row r="90">
          <cell r="B90" t="str">
            <v>100220</v>
          </cell>
          <cell r="D90" t="str">
            <v>Retirement Work in Progress</v>
          </cell>
          <cell r="F90">
            <v>79522</v>
          </cell>
          <cell r="H90">
            <v>70039.53</v>
          </cell>
          <cell r="J90">
            <v>133737.34</v>
          </cell>
        </row>
        <row r="91">
          <cell r="B91" t="str">
            <v>100410</v>
          </cell>
          <cell r="D91" t="str">
            <v>Accum Prov For Amort Of A</v>
          </cell>
          <cell r="F91">
            <v>-5617499</v>
          </cell>
          <cell r="H91">
            <v>-5617499</v>
          </cell>
          <cell r="J91">
            <v>-5617499</v>
          </cell>
        </row>
        <row r="92">
          <cell r="B92" t="str">
            <v>100411</v>
          </cell>
          <cell r="D92" t="str">
            <v>Acc Prov Amort Acq Adj-Reclass</v>
          </cell>
          <cell r="F92">
            <v>448804</v>
          </cell>
          <cell r="H92">
            <v>440930</v>
          </cell>
          <cell r="J92">
            <v>417309</v>
          </cell>
        </row>
        <row r="93">
          <cell r="D93" t="str">
            <v>Accumulated Depr - Regulated</v>
          </cell>
          <cell r="F93">
            <v>-66946600.079999998</v>
          </cell>
          <cell r="H93">
            <v>-65739353.629999995</v>
          </cell>
          <cell r="J93">
            <v>-62814037.879999995</v>
          </cell>
        </row>
        <row r="94">
          <cell r="D94" t="str">
            <v xml:space="preserve">  Total Regulated Assets-Net</v>
          </cell>
          <cell r="F94">
            <v>97983590.689999983</v>
          </cell>
          <cell r="H94">
            <v>97687864.310000002</v>
          </cell>
          <cell r="J94">
            <v>96858733.299999982</v>
          </cell>
        </row>
        <row r="95">
          <cell r="D95" t="str">
            <v>Nonregulated Assets</v>
          </cell>
        </row>
        <row r="96">
          <cell r="D96" t="str">
            <v>Nonregulated Capital Projects</v>
          </cell>
        </row>
        <row r="97">
          <cell r="D97" t="str">
            <v>Accumulated Depr - Nonregulated</v>
          </cell>
        </row>
        <row r="98">
          <cell r="D98" t="str">
            <v xml:space="preserve">  Total Nonregulated Assets-Net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 xml:space="preserve">  Total Property Plant &amp; Equipment</v>
          </cell>
          <cell r="F99">
            <v>97983590.689999983</v>
          </cell>
          <cell r="H99">
            <v>97687864.310000002</v>
          </cell>
          <cell r="J99">
            <v>96858733.299999982</v>
          </cell>
        </row>
        <row r="100">
          <cell r="C100" t="str">
            <v>Deferred Debits and Other Assets</v>
          </cell>
        </row>
        <row r="101">
          <cell r="D101" t="str">
            <v>Unrecovered Envir Response Costs</v>
          </cell>
        </row>
        <row r="102">
          <cell r="D102" t="str">
            <v>Unrecovered Pipeline Replacemnt Costs</v>
          </cell>
          <cell r="F102">
            <v>0</v>
          </cell>
          <cell r="H102">
            <v>0</v>
          </cell>
          <cell r="J102">
            <v>0</v>
          </cell>
        </row>
        <row r="103">
          <cell r="D103" t="str">
            <v>Goodwill</v>
          </cell>
          <cell r="F103">
            <v>0</v>
          </cell>
          <cell r="H103">
            <v>0</v>
          </cell>
          <cell r="J103">
            <v>0</v>
          </cell>
        </row>
        <row r="104">
          <cell r="D104" t="str">
            <v>Investment in Joint Ventures</v>
          </cell>
        </row>
        <row r="105">
          <cell r="D105" t="str">
            <v>Unrecovered Integrated Resource Plan</v>
          </cell>
        </row>
        <row r="106">
          <cell r="D106" t="str">
            <v>Unrecovered Postretirement Benefits</v>
          </cell>
        </row>
        <row r="107">
          <cell r="D107" t="str">
            <v>Intercompany Notes Receivables</v>
          </cell>
        </row>
        <row r="108">
          <cell r="B108" t="str">
            <v>157200</v>
          </cell>
          <cell r="D108" t="str">
            <v>Pension Asset</v>
          </cell>
          <cell r="F108">
            <v>0</v>
          </cell>
          <cell r="H108">
            <v>1146010.6000000001</v>
          </cell>
          <cell r="J108">
            <v>784857.17</v>
          </cell>
        </row>
        <row r="109">
          <cell r="D109" t="str">
            <v>Prepaid Pension Cost</v>
          </cell>
          <cell r="F109">
            <v>0</v>
          </cell>
          <cell r="H109">
            <v>1146010.6000000001</v>
          </cell>
          <cell r="J109">
            <v>784857.17</v>
          </cell>
        </row>
        <row r="110">
          <cell r="D110" t="str">
            <v>Unamortized Cost to Repurchase LTD</v>
          </cell>
        </row>
        <row r="111">
          <cell r="B111" t="str">
            <v>162035</v>
          </cell>
          <cell r="D111" t="str">
            <v>Coop Mktg SONAT</v>
          </cell>
          <cell r="F111">
            <v>-14751.65</v>
          </cell>
          <cell r="H111">
            <v>-13096.38</v>
          </cell>
          <cell r="J111">
            <v>14516.17</v>
          </cell>
        </row>
        <row r="112">
          <cell r="B112" t="str">
            <v>162175</v>
          </cell>
          <cell r="D112" t="str">
            <v>Stores Capital Clearing</v>
          </cell>
          <cell r="F112">
            <v>36327.839999999997</v>
          </cell>
          <cell r="H112">
            <v>33847.22</v>
          </cell>
          <cell r="J112">
            <v>15264.17</v>
          </cell>
        </row>
        <row r="113">
          <cell r="B113" t="str">
            <v>162178</v>
          </cell>
          <cell r="D113" t="str">
            <v>Transportation Capital Clearin</v>
          </cell>
          <cell r="F113">
            <v>2117.25</v>
          </cell>
          <cell r="H113">
            <v>1693.8</v>
          </cell>
          <cell r="J113">
            <v>423.45</v>
          </cell>
        </row>
        <row r="114">
          <cell r="B114" t="str">
            <v>162210</v>
          </cell>
          <cell r="D114" t="str">
            <v>Def Rate Case Exp 97</v>
          </cell>
          <cell r="F114">
            <v>-0.17</v>
          </cell>
          <cell r="H114">
            <v>-0.17</v>
          </cell>
          <cell r="J114">
            <v>-0.17</v>
          </cell>
        </row>
        <row r="115">
          <cell r="B115" t="str">
            <v>162999</v>
          </cell>
          <cell r="D115" t="str">
            <v>Other Deferred Debits</v>
          </cell>
          <cell r="F115">
            <v>451015</v>
          </cell>
          <cell r="H115">
            <v>458889</v>
          </cell>
          <cell r="J115">
            <v>482510</v>
          </cell>
        </row>
        <row r="116">
          <cell r="D116" t="str">
            <v>Other Assets</v>
          </cell>
          <cell r="F116">
            <v>474708.27</v>
          </cell>
          <cell r="H116">
            <v>481333.47</v>
          </cell>
          <cell r="J116">
            <v>512713.62</v>
          </cell>
        </row>
        <row r="117">
          <cell r="D117" t="str">
            <v xml:space="preserve">  Total Deferred Debits and Other Assets</v>
          </cell>
          <cell r="F117">
            <v>474708.27</v>
          </cell>
          <cell r="H117">
            <v>1627344.07</v>
          </cell>
          <cell r="J117">
            <v>1297570.79</v>
          </cell>
        </row>
        <row r="118">
          <cell r="D118" t="str">
            <v xml:space="preserve">  Total Assets</v>
          </cell>
          <cell r="F118">
            <v>142705872.34</v>
          </cell>
          <cell r="H118">
            <v>141537330.24000001</v>
          </cell>
          <cell r="J118">
            <v>135727476.87999997</v>
          </cell>
        </row>
        <row r="120">
          <cell r="C120" t="str">
            <v>Liabilities and Capitalization</v>
          </cell>
        </row>
        <row r="121">
          <cell r="C121" t="str">
            <v>Current Liabilities</v>
          </cell>
        </row>
        <row r="122">
          <cell r="B122" t="str">
            <v>225100</v>
          </cell>
          <cell r="D122" t="str">
            <v>General Accounts Payable</v>
          </cell>
          <cell r="F122">
            <v>-69835.88</v>
          </cell>
          <cell r="H122">
            <v>-71786.44</v>
          </cell>
          <cell r="J122">
            <v>-44770.23</v>
          </cell>
        </row>
        <row r="123">
          <cell r="B123" t="str">
            <v>225105</v>
          </cell>
          <cell r="D123" t="str">
            <v>AP - Inventory</v>
          </cell>
          <cell r="F123">
            <v>-25575.35</v>
          </cell>
          <cell r="H123">
            <v>-55988.73</v>
          </cell>
          <cell r="J123">
            <v>-31204.34</v>
          </cell>
        </row>
        <row r="124">
          <cell r="B124" t="str">
            <v>225120</v>
          </cell>
          <cell r="D124" t="str">
            <v>Accounts Payable - Accrued</v>
          </cell>
          <cell r="F124">
            <v>-1954167.97</v>
          </cell>
          <cell r="H124">
            <v>-1587496.25</v>
          </cell>
          <cell r="J124">
            <v>-72106.12</v>
          </cell>
        </row>
        <row r="125">
          <cell r="B125" t="str">
            <v>225125</v>
          </cell>
          <cell r="D125" t="str">
            <v>Inventory Accrual - Conversion</v>
          </cell>
          <cell r="F125">
            <v>540</v>
          </cell>
          <cell r="H125">
            <v>540</v>
          </cell>
          <cell r="J125">
            <v>540</v>
          </cell>
        </row>
        <row r="126">
          <cell r="B126" t="str">
            <v>225500</v>
          </cell>
          <cell r="D126" t="str">
            <v>Payroll Deductions</v>
          </cell>
          <cell r="F126">
            <v>347.78</v>
          </cell>
          <cell r="H126">
            <v>2530.73</v>
          </cell>
          <cell r="J126">
            <v>0</v>
          </cell>
        </row>
        <row r="127">
          <cell r="B127" t="str">
            <v>225501</v>
          </cell>
          <cell r="D127" t="str">
            <v>U S Savings Bonds Payable</v>
          </cell>
          <cell r="F127">
            <v>-30</v>
          </cell>
          <cell r="H127">
            <v>-10</v>
          </cell>
          <cell r="J127">
            <v>-40</v>
          </cell>
        </row>
        <row r="128">
          <cell r="B128" t="str">
            <v>225507</v>
          </cell>
          <cell r="D128" t="str">
            <v>One Pledge Club Atlanta</v>
          </cell>
          <cell r="F128">
            <v>-218</v>
          </cell>
          <cell r="H128">
            <v>-1337.52</v>
          </cell>
          <cell r="J128">
            <v>-262.92</v>
          </cell>
        </row>
        <row r="129">
          <cell r="B129" t="str">
            <v>225508</v>
          </cell>
          <cell r="D129" t="str">
            <v>Flame Club Payable</v>
          </cell>
          <cell r="F129">
            <v>-6</v>
          </cell>
          <cell r="H129">
            <v>0</v>
          </cell>
          <cell r="J129">
            <v>-6</v>
          </cell>
        </row>
        <row r="130">
          <cell r="B130" t="str">
            <v>225512</v>
          </cell>
          <cell r="D130" t="str">
            <v>Employee Stock Purchase Plan</v>
          </cell>
          <cell r="F130">
            <v>-1025</v>
          </cell>
          <cell r="H130">
            <v>-995</v>
          </cell>
          <cell r="J130">
            <v>0</v>
          </cell>
        </row>
        <row r="131">
          <cell r="B131" t="str">
            <v>225513</v>
          </cell>
          <cell r="D131" t="str">
            <v>Union Dues</v>
          </cell>
          <cell r="F131">
            <v>0</v>
          </cell>
          <cell r="H131">
            <v>-625</v>
          </cell>
          <cell r="J131">
            <v>0</v>
          </cell>
        </row>
        <row r="132">
          <cell r="B132" t="str">
            <v>225522</v>
          </cell>
          <cell r="D132" t="str">
            <v>H.E.A.T Payments</v>
          </cell>
          <cell r="F132">
            <v>-17</v>
          </cell>
          <cell r="H132">
            <v>-17</v>
          </cell>
          <cell r="J132">
            <v>-17</v>
          </cell>
        </row>
        <row r="133">
          <cell r="B133" t="str">
            <v>225526</v>
          </cell>
          <cell r="D133" t="str">
            <v>Employee Court Orders</v>
          </cell>
          <cell r="F133">
            <v>-1269.53</v>
          </cell>
          <cell r="H133">
            <v>0</v>
          </cell>
          <cell r="J133">
            <v>-530.53</v>
          </cell>
        </row>
        <row r="134">
          <cell r="B134" t="str">
            <v>225536</v>
          </cell>
          <cell r="D134" t="str">
            <v>Flx Ben Health Reim Payable</v>
          </cell>
          <cell r="F134">
            <v>-423.24</v>
          </cell>
          <cell r="H134">
            <v>-1147.23</v>
          </cell>
          <cell r="J134">
            <v>-2195.23</v>
          </cell>
        </row>
        <row r="135">
          <cell r="B135" t="str">
            <v>225537</v>
          </cell>
          <cell r="D135" t="str">
            <v>Flx Ben Dep Daycare Payable</v>
          </cell>
          <cell r="F135">
            <v>0</v>
          </cell>
          <cell r="H135">
            <v>-173.07</v>
          </cell>
          <cell r="J135">
            <v>-173.07</v>
          </cell>
        </row>
        <row r="136">
          <cell r="B136" t="str">
            <v>225546</v>
          </cell>
          <cell r="D136" t="str">
            <v>Health Care Reim Payable 2000</v>
          </cell>
          <cell r="F136">
            <v>134.38</v>
          </cell>
          <cell r="H136">
            <v>335.38</v>
          </cell>
          <cell r="J136">
            <v>-319.02</v>
          </cell>
        </row>
        <row r="137">
          <cell r="B137" t="str">
            <v>225547</v>
          </cell>
          <cell r="D137" t="str">
            <v>Dep Care Reim Payable</v>
          </cell>
          <cell r="F137">
            <v>717.43</v>
          </cell>
          <cell r="H137">
            <v>717.43</v>
          </cell>
          <cell r="J137">
            <v>236.64</v>
          </cell>
        </row>
        <row r="138">
          <cell r="D138" t="str">
            <v>Accounts Payable</v>
          </cell>
          <cell r="F138">
            <v>-2050828.38</v>
          </cell>
          <cell r="H138">
            <v>-1715452.7</v>
          </cell>
          <cell r="J138">
            <v>-150847.82</v>
          </cell>
        </row>
        <row r="139">
          <cell r="D139" t="str">
            <v>Short-Term Debt</v>
          </cell>
        </row>
        <row r="140">
          <cell r="B140" t="str">
            <v>230990</v>
          </cell>
          <cell r="D140" t="str">
            <v>Intercompany Trsfers - Credit</v>
          </cell>
          <cell r="F140">
            <v>0</v>
          </cell>
          <cell r="H140">
            <v>0</v>
          </cell>
          <cell r="J140">
            <v>-1787192.34</v>
          </cell>
        </row>
        <row r="141">
          <cell r="D141" t="str">
            <v>Intercompany Payables</v>
          </cell>
          <cell r="F141">
            <v>0</v>
          </cell>
          <cell r="H141">
            <v>0</v>
          </cell>
          <cell r="J141">
            <v>-1787192.34</v>
          </cell>
        </row>
        <row r="142">
          <cell r="B142" t="str">
            <v>235200</v>
          </cell>
          <cell r="D142" t="str">
            <v>Customer Deposits-Manual</v>
          </cell>
          <cell r="F142">
            <v>-1793749.54</v>
          </cell>
          <cell r="H142">
            <v>-1567738.39</v>
          </cell>
          <cell r="J142">
            <v>-1673427.9</v>
          </cell>
        </row>
        <row r="143">
          <cell r="D143" t="str">
            <v>Customer Deposits</v>
          </cell>
          <cell r="F143">
            <v>-1793749.54</v>
          </cell>
          <cell r="H143">
            <v>-1567738.39</v>
          </cell>
          <cell r="J143">
            <v>-1673427.9</v>
          </cell>
        </row>
        <row r="144">
          <cell r="B144" t="str">
            <v>241990</v>
          </cell>
          <cell r="D144" t="str">
            <v>Interest Acc-Customer Deposits</v>
          </cell>
          <cell r="F144">
            <v>-747142.66</v>
          </cell>
          <cell r="H144">
            <v>-734038.19</v>
          </cell>
          <cell r="J144">
            <v>-715443.1</v>
          </cell>
        </row>
        <row r="145">
          <cell r="D145" t="str">
            <v>Interest</v>
          </cell>
          <cell r="F145">
            <v>-747142.66</v>
          </cell>
          <cell r="H145">
            <v>-734038.19</v>
          </cell>
          <cell r="J145">
            <v>-715443.1</v>
          </cell>
        </row>
        <row r="146">
          <cell r="B146" t="str">
            <v>225200</v>
          </cell>
          <cell r="D146" t="str">
            <v>Payroll Payable</v>
          </cell>
          <cell r="F146">
            <v>-77633.98</v>
          </cell>
          <cell r="H146">
            <v>-42195.74</v>
          </cell>
          <cell r="J146">
            <v>-76717.45</v>
          </cell>
        </row>
        <row r="147">
          <cell r="B147" t="str">
            <v>225211</v>
          </cell>
          <cell r="D147" t="str">
            <v>Variable Compensation Payable</v>
          </cell>
          <cell r="F147">
            <v>-4066.68</v>
          </cell>
          <cell r="H147">
            <v>-4066.68</v>
          </cell>
          <cell r="J147">
            <v>-4066.68</v>
          </cell>
        </row>
        <row r="148">
          <cell r="B148" t="str">
            <v>238100</v>
          </cell>
          <cell r="D148" t="str">
            <v>Taxes Accrued-Federal Income</v>
          </cell>
          <cell r="F148">
            <v>-14727355.85</v>
          </cell>
          <cell r="H148">
            <v>-12319818.77</v>
          </cell>
          <cell r="J148">
            <v>-11829576.17</v>
          </cell>
        </row>
        <row r="149">
          <cell r="B149" t="str">
            <v>238101</v>
          </cell>
          <cell r="D149" t="str">
            <v>Taxes Accrued Other-FUI</v>
          </cell>
          <cell r="F149">
            <v>-852.42</v>
          </cell>
          <cell r="H149">
            <v>-99.67</v>
          </cell>
          <cell r="J149">
            <v>732.88</v>
          </cell>
        </row>
        <row r="150">
          <cell r="B150" t="str">
            <v>238102</v>
          </cell>
          <cell r="D150" t="str">
            <v>Taxes Accrued Other-FICA</v>
          </cell>
          <cell r="F150">
            <v>-7375.15</v>
          </cell>
          <cell r="H150">
            <v>0</v>
          </cell>
          <cell r="J150">
            <v>-7835.88</v>
          </cell>
        </row>
        <row r="151">
          <cell r="B151" t="str">
            <v>238103</v>
          </cell>
          <cell r="D151" t="str">
            <v>Tax Accr Othr-Real&amp;Pers. Prop.</v>
          </cell>
          <cell r="F151">
            <v>-2353374.86</v>
          </cell>
          <cell r="H151">
            <v>-2005136.57</v>
          </cell>
          <cell r="J151">
            <v>-2577828.6800000002</v>
          </cell>
        </row>
        <row r="152">
          <cell r="B152" t="str">
            <v>238104</v>
          </cell>
          <cell r="D152" t="str">
            <v>Tax Accr Other-W.VA.Prop.</v>
          </cell>
          <cell r="F152">
            <v>-1001787.74</v>
          </cell>
          <cell r="H152">
            <v>-875290.74</v>
          </cell>
          <cell r="J152">
            <v>-693233.39</v>
          </cell>
        </row>
        <row r="153">
          <cell r="B153" t="str">
            <v>238105</v>
          </cell>
          <cell r="D153" t="str">
            <v>Tax Accr Othr-SUI</v>
          </cell>
          <cell r="F153">
            <v>-8064.22</v>
          </cell>
          <cell r="H153">
            <v>-3231.26</v>
          </cell>
          <cell r="J153">
            <v>-7835.43</v>
          </cell>
        </row>
        <row r="154">
          <cell r="B154" t="str">
            <v>238106</v>
          </cell>
          <cell r="D154" t="str">
            <v>Tax Accru Othr-MotorFuelRd Tax</v>
          </cell>
          <cell r="F154">
            <v>2729</v>
          </cell>
          <cell r="H154">
            <v>2729</v>
          </cell>
          <cell r="J154">
            <v>2729</v>
          </cell>
        </row>
        <row r="155">
          <cell r="B155" t="str">
            <v>238200</v>
          </cell>
          <cell r="D155" t="str">
            <v>Taxes Accrued-State Income</v>
          </cell>
          <cell r="F155">
            <v>130356.96</v>
          </cell>
          <cell r="H155">
            <v>451780.49</v>
          </cell>
          <cell r="J155">
            <v>-24055.68</v>
          </cell>
        </row>
        <row r="156">
          <cell r="D156" t="str">
            <v>Other Accrued Liabilities</v>
          </cell>
          <cell r="F156">
            <v>-18047424.939999998</v>
          </cell>
          <cell r="H156">
            <v>-14795329.939999999</v>
          </cell>
          <cell r="J156">
            <v>-15217687.48</v>
          </cell>
        </row>
        <row r="157">
          <cell r="D157" t="str">
            <v>Redemption Requir - Preferred Stock</v>
          </cell>
        </row>
        <row r="158">
          <cell r="D158" t="str">
            <v>Deferred Purchase Gas Adj Credit</v>
          </cell>
          <cell r="F158">
            <v>0</v>
          </cell>
          <cell r="H158">
            <v>0</v>
          </cell>
          <cell r="J158">
            <v>0</v>
          </cell>
        </row>
        <row r="159">
          <cell r="D159" t="str">
            <v>Current Portion of Long Term Debt</v>
          </cell>
        </row>
        <row r="160">
          <cell r="D160" t="str">
            <v>Accrued Eviron Response-Current</v>
          </cell>
        </row>
        <row r="161">
          <cell r="D161" t="str">
            <v>Accrued Pipeline Replacement-Current</v>
          </cell>
          <cell r="F161">
            <v>0</v>
          </cell>
          <cell r="H161">
            <v>0</v>
          </cell>
          <cell r="J161">
            <v>0</v>
          </cell>
        </row>
        <row r="162">
          <cell r="D162" t="str">
            <v>Deferred Seasonal Rates</v>
          </cell>
        </row>
        <row r="163">
          <cell r="D163" t="str">
            <v>Energy Marketing and Risk Mgmt Liab</v>
          </cell>
        </row>
        <row r="164">
          <cell r="B164" t="str">
            <v>225151</v>
          </cell>
          <cell r="D164" t="str">
            <v>Unclaimed Cust Credits &amp; Chcks</v>
          </cell>
          <cell r="F164">
            <v>-65906.34</v>
          </cell>
          <cell r="H164">
            <v>-65906.34</v>
          </cell>
          <cell r="J164">
            <v>-51580.46</v>
          </cell>
        </row>
        <row r="165">
          <cell r="B165" t="str">
            <v>242010</v>
          </cell>
          <cell r="D165" t="str">
            <v>Education Tax 1</v>
          </cell>
          <cell r="F165">
            <v>0</v>
          </cell>
          <cell r="H165">
            <v>-14.67</v>
          </cell>
          <cell r="J165">
            <v>-14.67</v>
          </cell>
        </row>
        <row r="166">
          <cell r="B166" t="str">
            <v>242100</v>
          </cell>
          <cell r="D166" t="str">
            <v>Homestead Tax</v>
          </cell>
          <cell r="F166">
            <v>0</v>
          </cell>
          <cell r="H166">
            <v>-14.67</v>
          </cell>
          <cell r="J166">
            <v>-14.67</v>
          </cell>
        </row>
        <row r="167">
          <cell r="B167" t="str">
            <v>245500</v>
          </cell>
          <cell r="D167" t="str">
            <v>FICA Taxes Payable - EE</v>
          </cell>
          <cell r="F167">
            <v>-7375.15</v>
          </cell>
          <cell r="H167">
            <v>0</v>
          </cell>
          <cell r="J167">
            <v>-7835.58</v>
          </cell>
        </row>
        <row r="168">
          <cell r="B168" t="str">
            <v>245501</v>
          </cell>
          <cell r="D168" t="str">
            <v>Fed. Withholding Taxes -  EE</v>
          </cell>
          <cell r="F168">
            <v>-8526.85</v>
          </cell>
          <cell r="H168">
            <v>0</v>
          </cell>
          <cell r="J168">
            <v>-14180.3</v>
          </cell>
        </row>
        <row r="169">
          <cell r="B169" t="str">
            <v>245502</v>
          </cell>
          <cell r="D169" t="str">
            <v>State Withholding Tax - EE</v>
          </cell>
          <cell r="F169">
            <v>-1206.44</v>
          </cell>
          <cell r="H169">
            <v>-842.5</v>
          </cell>
          <cell r="J169">
            <v>-1500.46</v>
          </cell>
        </row>
        <row r="170">
          <cell r="B170" t="str">
            <v>245503</v>
          </cell>
          <cell r="D170" t="str">
            <v>State Sales &amp; Use Tax Payble</v>
          </cell>
          <cell r="F170">
            <v>-21517.26</v>
          </cell>
          <cell r="H170">
            <v>-16507.900000000001</v>
          </cell>
          <cell r="J170">
            <v>-33122.71</v>
          </cell>
        </row>
        <row r="171">
          <cell r="B171" t="str">
            <v>245504</v>
          </cell>
          <cell r="D171" t="str">
            <v>Marta Tax Payable</v>
          </cell>
          <cell r="F171">
            <v>-95.6</v>
          </cell>
          <cell r="H171">
            <v>-95.6</v>
          </cell>
          <cell r="J171">
            <v>-95.6</v>
          </cell>
        </row>
        <row r="172">
          <cell r="B172" t="str">
            <v>245511</v>
          </cell>
          <cell r="D172" t="str">
            <v>Taxes Payable-Tennessee S</v>
          </cell>
          <cell r="F172">
            <v>-238502.51</v>
          </cell>
          <cell r="H172">
            <v>-53012.9</v>
          </cell>
          <cell r="J172">
            <v>-121260.84</v>
          </cell>
        </row>
        <row r="173">
          <cell r="B173" t="str">
            <v>245512</v>
          </cell>
          <cell r="D173" t="str">
            <v>Taxes Payable- Tennesse U</v>
          </cell>
          <cell r="F173">
            <v>-49537.74</v>
          </cell>
          <cell r="H173">
            <v>-68029.7</v>
          </cell>
          <cell r="J173">
            <v>-36724.93</v>
          </cell>
        </row>
        <row r="174">
          <cell r="B174" t="str">
            <v>245513</v>
          </cell>
          <cell r="D174" t="str">
            <v>City Local Option Tax</v>
          </cell>
          <cell r="F174">
            <v>-3206.08</v>
          </cell>
          <cell r="H174">
            <v>-3205.37</v>
          </cell>
          <cell r="J174">
            <v>-2784.38</v>
          </cell>
        </row>
        <row r="175">
          <cell r="B175" t="str">
            <v>246010</v>
          </cell>
          <cell r="D175" t="str">
            <v>Franchise Requirements 1</v>
          </cell>
          <cell r="F175">
            <v>-46695.13</v>
          </cell>
          <cell r="H175">
            <v>-4907.51</v>
          </cell>
          <cell r="J175">
            <v>-25923.27</v>
          </cell>
        </row>
        <row r="176">
          <cell r="B176" t="str">
            <v>251100</v>
          </cell>
          <cell r="D176" t="str">
            <v>Purchased Gas Refunds Due</v>
          </cell>
          <cell r="F176">
            <v>-89101.69</v>
          </cell>
          <cell r="H176">
            <v>-89101.69</v>
          </cell>
          <cell r="J176">
            <v>-62406.27</v>
          </cell>
        </row>
        <row r="177">
          <cell r="B177" t="str">
            <v>251109</v>
          </cell>
          <cell r="D177" t="str">
            <v>Miscellaneous Accrued Lia</v>
          </cell>
          <cell r="F177">
            <v>-450000</v>
          </cell>
          <cell r="H177">
            <v>-450000</v>
          </cell>
          <cell r="J177">
            <v>-450000</v>
          </cell>
        </row>
        <row r="178">
          <cell r="B178" t="str">
            <v>251110</v>
          </cell>
          <cell r="D178" t="str">
            <v>Misc Accr Lia Imcr Commodity</v>
          </cell>
          <cell r="F178">
            <v>-592919.04000000004</v>
          </cell>
          <cell r="H178">
            <v>-689865.04</v>
          </cell>
          <cell r="J178">
            <v>-348541.04</v>
          </cell>
        </row>
        <row r="179">
          <cell r="B179" t="str">
            <v>278000</v>
          </cell>
          <cell r="D179" t="str">
            <v>Reserve For Maintenance LNG</v>
          </cell>
          <cell r="F179">
            <v>0</v>
          </cell>
          <cell r="H179">
            <v>0</v>
          </cell>
          <cell r="J179">
            <v>18876.400000000001</v>
          </cell>
        </row>
        <row r="180">
          <cell r="B180" t="str">
            <v>278001</v>
          </cell>
          <cell r="D180" t="str">
            <v>LNG Fire Damage Tracker - Chat</v>
          </cell>
          <cell r="F180">
            <v>9087.6200000000008</v>
          </cell>
          <cell r="H180">
            <v>9087.6200000000008</v>
          </cell>
          <cell r="J180">
            <v>0</v>
          </cell>
        </row>
        <row r="181">
          <cell r="D181" t="str">
            <v>Other Current Liabilities</v>
          </cell>
          <cell r="F181">
            <v>-1565502.21</v>
          </cell>
          <cell r="H181">
            <v>-1432416.27</v>
          </cell>
          <cell r="J181">
            <v>-1137108.78</v>
          </cell>
        </row>
        <row r="182">
          <cell r="D182" t="str">
            <v xml:space="preserve">  Total Current Liabilities</v>
          </cell>
          <cell r="F182">
            <v>-24204647.729999997</v>
          </cell>
          <cell r="H182">
            <v>-20244975.489999998</v>
          </cell>
          <cell r="J182">
            <v>-20681707.420000002</v>
          </cell>
        </row>
        <row r="183">
          <cell r="B183" t="str">
            <v>279100</v>
          </cell>
          <cell r="D183" t="str">
            <v>Accel Fed Tax Depr-Property</v>
          </cell>
          <cell r="F183">
            <v>-9519523.4199999999</v>
          </cell>
          <cell r="H183">
            <v>-9357685.8000000007</v>
          </cell>
          <cell r="J183">
            <v>-7603208.9400000004</v>
          </cell>
        </row>
        <row r="184">
          <cell r="B184" t="str">
            <v>279101</v>
          </cell>
          <cell r="D184" t="str">
            <v>Reg Tax Liability Reclass</v>
          </cell>
          <cell r="F184">
            <v>-2312300</v>
          </cell>
          <cell r="H184">
            <v>-2336640</v>
          </cell>
          <cell r="J184">
            <v>-2409659</v>
          </cell>
        </row>
        <row r="185">
          <cell r="B185" t="str">
            <v>279150</v>
          </cell>
          <cell r="D185" t="str">
            <v>Accel St Tax Depr-Property</v>
          </cell>
          <cell r="F185">
            <v>-345171</v>
          </cell>
          <cell r="H185">
            <v>-318543</v>
          </cell>
          <cell r="J185">
            <v>0</v>
          </cell>
        </row>
        <row r="186">
          <cell r="B186" t="str">
            <v>279200</v>
          </cell>
          <cell r="D186" t="str">
            <v>Other Timing Difference-Fed</v>
          </cell>
          <cell r="F186">
            <v>62822.73</v>
          </cell>
          <cell r="H186">
            <v>-946330.27</v>
          </cell>
          <cell r="J186">
            <v>-199396.27</v>
          </cell>
        </row>
        <row r="187">
          <cell r="B187" t="str">
            <v>279250</v>
          </cell>
          <cell r="D187" t="str">
            <v>Other Timing Differences-State</v>
          </cell>
          <cell r="F187">
            <v>163295</v>
          </cell>
          <cell r="H187">
            <v>-54785</v>
          </cell>
          <cell r="J187">
            <v>68493</v>
          </cell>
        </row>
        <row r="188">
          <cell r="D188" t="str">
            <v>Accumulated Deferred Income Tax</v>
          </cell>
          <cell r="F188">
            <v>-11950876.689999999</v>
          </cell>
          <cell r="H188">
            <v>-13013984.07</v>
          </cell>
          <cell r="J188">
            <v>-10143771.210000001</v>
          </cell>
        </row>
        <row r="189">
          <cell r="C189" t="str">
            <v>Long-Term Liabilities</v>
          </cell>
        </row>
        <row r="190">
          <cell r="D190" t="str">
            <v>Accrued Envir Response Costs</v>
          </cell>
        </row>
        <row r="191">
          <cell r="D191" t="str">
            <v>Accrued Pipeline Replacement Costs</v>
          </cell>
          <cell r="F191">
            <v>0</v>
          </cell>
          <cell r="H191">
            <v>0</v>
          </cell>
          <cell r="J191">
            <v>0</v>
          </cell>
        </row>
        <row r="192">
          <cell r="B192" t="str">
            <v>247020</v>
          </cell>
          <cell r="D192" t="str">
            <v>Pension Liability/Non-Qualifie</v>
          </cell>
          <cell r="F192">
            <v>-248546.79</v>
          </cell>
          <cell r="H192">
            <v>-263471.42</v>
          </cell>
          <cell r="J192">
            <v>-303981.13</v>
          </cell>
        </row>
        <row r="193">
          <cell r="B193" t="str">
            <v>247030</v>
          </cell>
          <cell r="D193" t="str">
            <v>Pension Liability/Qualified Pl</v>
          </cell>
          <cell r="F193">
            <v>1516363.26</v>
          </cell>
          <cell r="H193">
            <v>263471.42</v>
          </cell>
          <cell r="J193">
            <v>303981.13</v>
          </cell>
        </row>
        <row r="194">
          <cell r="D194" t="str">
            <v>Accrued Pension Costs</v>
          </cell>
          <cell r="F194">
            <v>1267816.47</v>
          </cell>
          <cell r="H194">
            <v>0</v>
          </cell>
          <cell r="J194">
            <v>0</v>
          </cell>
        </row>
        <row r="195">
          <cell r="B195" t="str">
            <v>248800</v>
          </cell>
          <cell r="D195" t="str">
            <v>Other Postretirement Benefits</v>
          </cell>
          <cell r="F195">
            <v>-1546324.94</v>
          </cell>
          <cell r="H195">
            <v>-1568799.85</v>
          </cell>
          <cell r="J195">
            <v>-1549452.73</v>
          </cell>
        </row>
        <row r="196">
          <cell r="D196" t="str">
            <v>Accrued Other Postretirement Benefits</v>
          </cell>
          <cell r="F196">
            <v>-1546324.94</v>
          </cell>
          <cell r="H196">
            <v>-1568799.85</v>
          </cell>
          <cell r="J196">
            <v>-1549452.73</v>
          </cell>
        </row>
        <row r="197">
          <cell r="D197" t="str">
            <v>Capital Lease Liability</v>
          </cell>
        </row>
        <row r="198">
          <cell r="D198" t="str">
            <v>Other Liabilities</v>
          </cell>
        </row>
        <row r="199">
          <cell r="D199" t="str">
            <v xml:space="preserve">  Total Long-Term Liabilities</v>
          </cell>
          <cell r="F199">
            <v>-278508.46999999997</v>
          </cell>
          <cell r="H199">
            <v>-1568799.85</v>
          </cell>
          <cell r="J199">
            <v>-1549452.73</v>
          </cell>
        </row>
        <row r="200">
          <cell r="D200" t="str">
            <v>Minority Interest</v>
          </cell>
        </row>
        <row r="201">
          <cell r="C201" t="str">
            <v>Deferred Credits</v>
          </cell>
        </row>
        <row r="202">
          <cell r="D202" t="str">
            <v>Unamortized Investment Tax Credit</v>
          </cell>
        </row>
        <row r="203">
          <cell r="B203" t="str">
            <v>259999</v>
          </cell>
          <cell r="D203" t="str">
            <v>Regulatory Tax Liability</v>
          </cell>
          <cell r="F203">
            <v>2312300</v>
          </cell>
          <cell r="H203">
            <v>2336640</v>
          </cell>
          <cell r="J203">
            <v>2409659</v>
          </cell>
        </row>
        <row r="204">
          <cell r="D204" t="str">
            <v>Regulatory Tax Liability</v>
          </cell>
          <cell r="F204">
            <v>2312300</v>
          </cell>
          <cell r="H204">
            <v>2336640</v>
          </cell>
          <cell r="J204">
            <v>2409659</v>
          </cell>
        </row>
        <row r="205">
          <cell r="B205" t="str">
            <v>255200</v>
          </cell>
          <cell r="D205" t="str">
            <v>Customer Adv Metro Region</v>
          </cell>
          <cell r="F205">
            <v>81433.42</v>
          </cell>
          <cell r="H205">
            <v>81433.42</v>
          </cell>
          <cell r="J205">
            <v>81433.42</v>
          </cell>
        </row>
        <row r="206">
          <cell r="B206" t="str">
            <v>255800</v>
          </cell>
          <cell r="D206" t="str">
            <v>Constr Adv-Ref</v>
          </cell>
          <cell r="F206">
            <v>-96956.28</v>
          </cell>
          <cell r="H206">
            <v>-96956.28</v>
          </cell>
          <cell r="J206">
            <v>-96956.28</v>
          </cell>
        </row>
        <row r="207">
          <cell r="B207" t="str">
            <v>255801</v>
          </cell>
          <cell r="D207" t="str">
            <v>Const Adv-Refundable-City</v>
          </cell>
          <cell r="F207">
            <v>-270871</v>
          </cell>
          <cell r="H207">
            <v>-270871</v>
          </cell>
          <cell r="J207">
            <v>-270871</v>
          </cell>
        </row>
        <row r="208">
          <cell r="D208" t="str">
            <v>Other Deferred Credits</v>
          </cell>
          <cell r="F208">
            <v>-286393.86</v>
          </cell>
          <cell r="H208">
            <v>-286393.86</v>
          </cell>
          <cell r="J208">
            <v>-286393.86</v>
          </cell>
        </row>
        <row r="209">
          <cell r="D209" t="str">
            <v xml:space="preserve">  Total Deferred Credits</v>
          </cell>
          <cell r="F209">
            <v>2025906.14</v>
          </cell>
          <cell r="H209">
            <v>2050246.14</v>
          </cell>
          <cell r="J209">
            <v>2123265.14</v>
          </cell>
        </row>
        <row r="210">
          <cell r="D210" t="str">
            <v>Equity from Parent</v>
          </cell>
          <cell r="F210">
            <v>0</v>
          </cell>
          <cell r="H210">
            <v>0</v>
          </cell>
          <cell r="J210">
            <v>0</v>
          </cell>
        </row>
        <row r="211">
          <cell r="C211" t="str">
            <v>Capitalization</v>
          </cell>
        </row>
        <row r="212">
          <cell r="D212" t="str">
            <v>Long-Term Debt</v>
          </cell>
          <cell r="F212">
            <v>0</v>
          </cell>
          <cell r="H212">
            <v>0</v>
          </cell>
          <cell r="J212">
            <v>0</v>
          </cell>
        </row>
        <row r="213">
          <cell r="D213" t="str">
            <v>Preferred Stock</v>
          </cell>
        </row>
        <row r="214">
          <cell r="B214" t="str">
            <v>200101</v>
          </cell>
          <cell r="D214" t="str">
            <v>Common Stock</v>
          </cell>
          <cell r="F214">
            <v>-10000</v>
          </cell>
          <cell r="H214">
            <v>-10000</v>
          </cell>
          <cell r="J214">
            <v>-10000</v>
          </cell>
        </row>
        <row r="215">
          <cell r="B215" t="str">
            <v>203101</v>
          </cell>
          <cell r="D215" t="str">
            <v>Premium on Common</v>
          </cell>
          <cell r="F215">
            <v>-35279455.719999999</v>
          </cell>
          <cell r="H215">
            <v>-35279455.719999999</v>
          </cell>
          <cell r="J215">
            <v>-35279455.719999999</v>
          </cell>
        </row>
        <row r="216">
          <cell r="B216" t="str">
            <v>203102</v>
          </cell>
          <cell r="D216" t="str">
            <v>Additional Paid-In-Capital</v>
          </cell>
          <cell r="F216">
            <v>-17881793.789999999</v>
          </cell>
          <cell r="H216">
            <v>-17881793.789999999</v>
          </cell>
          <cell r="J216">
            <v>-17881793.789999999</v>
          </cell>
        </row>
        <row r="217">
          <cell r="B217" t="str">
            <v>207100</v>
          </cell>
          <cell r="D217" t="str">
            <v>Unappropriated Ret Earnings</v>
          </cell>
          <cell r="F217">
            <v>-52304561.149999999</v>
          </cell>
          <cell r="H217">
            <v>-52304561.149999999</v>
          </cell>
          <cell r="J217">
            <v>-48405059.850000001</v>
          </cell>
        </row>
        <row r="218">
          <cell r="B218" t="str">
            <v>207200</v>
          </cell>
          <cell r="D218" t="str">
            <v>Balance Transferred from Incom</v>
          </cell>
          <cell r="F218">
            <v>-7004660.2199999997</v>
          </cell>
          <cell r="H218">
            <v>-4402074.9000000004</v>
          </cell>
          <cell r="J218">
            <v>-9519634.8000000007</v>
          </cell>
        </row>
        <row r="219">
          <cell r="B219" t="str">
            <v>207601</v>
          </cell>
          <cell r="D219" t="str">
            <v>Dividends Declared Parent/Sub</v>
          </cell>
          <cell r="F219">
            <v>4182725.29</v>
          </cell>
          <cell r="H219">
            <v>1118068.5900000001</v>
          </cell>
          <cell r="J219">
            <v>5620133.5</v>
          </cell>
        </row>
        <row r="220">
          <cell r="D220" t="str">
            <v>Common Stockholders Equity</v>
          </cell>
          <cell r="F220">
            <v>-108297745.58999999</v>
          </cell>
          <cell r="H220">
            <v>-108759816.97</v>
          </cell>
          <cell r="J220">
            <v>-105475810.66</v>
          </cell>
        </row>
        <row r="221">
          <cell r="D221" t="str">
            <v xml:space="preserve">  Total Capitalization</v>
          </cell>
          <cell r="F221">
            <v>-108297745.58999999</v>
          </cell>
          <cell r="H221">
            <v>-108759816.97</v>
          </cell>
          <cell r="J221">
            <v>-105475810.66</v>
          </cell>
        </row>
        <row r="222">
          <cell r="D222" t="str">
            <v xml:space="preserve">  Total Liabilities and Capitalization</v>
          </cell>
          <cell r="F222">
            <v>-142705872.33999997</v>
          </cell>
          <cell r="H222">
            <v>-141537330.24000001</v>
          </cell>
          <cell r="J222">
            <v>-135727476.88</v>
          </cell>
        </row>
      </sheetData>
      <sheetData sheetId="45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Notes"/>
      <sheetName val="Data Input"/>
      <sheetName val="Provision"/>
      <sheetName val="Provision As booked"/>
      <sheetName val="Old Deferred"/>
      <sheetName val="Old Deferred As Booked"/>
      <sheetName val="Deferred"/>
      <sheetName val="Deferred As Booked"/>
      <sheetName val="Tax Rollforward"/>
      <sheetName val="M &amp; E"/>
      <sheetName val="Club Dues"/>
      <sheetName val="Lobbying"/>
      <sheetName val="P-10 Fuel Tax-Form 4136"/>
      <sheetName val="Officer's Compensation"/>
      <sheetName val="P-14 Stock Options"/>
      <sheetName val="Severance"/>
      <sheetName val="T-4 NSP revised"/>
      <sheetName val="Bad Debt Reserve"/>
      <sheetName val="T-6 Restricted Stock"/>
      <sheetName val="Pension"/>
      <sheetName val="Accrued Bonus"/>
      <sheetName val="ERC"/>
      <sheetName val="T-13 OWIP-Sum"/>
      <sheetName val="T-13 OWIP-Rate Case"/>
      <sheetName val="T-13 OWIP-Dereg Edu"/>
      <sheetName val="T-13 OWIP-Sonat"/>
      <sheetName val="T-13 OWIP-Other"/>
      <sheetName val="T-13 OWIP-Rider"/>
      <sheetName val="Ad Valorem"/>
      <sheetName val="T-18 Pension SERP"/>
      <sheetName val="Taxes"/>
      <sheetName val="Accident Reserve"/>
      <sheetName val="T-25 PGA M-1"/>
      <sheetName val="T-27 FAS 112"/>
      <sheetName val="Initiation Fee"/>
      <sheetName val="T-30 FIFO M-1"/>
      <sheetName val="T-30 FIFO Detail"/>
      <sheetName val="T-30 FIFO explanation"/>
      <sheetName val="Lawrenceville"/>
      <sheetName val="T-35 MARTABUS - Final"/>
      <sheetName val="ERC Over(Under)"/>
      <sheetName val="T-38 Franchise"/>
      <sheetName val="T-39 Other"/>
      <sheetName val="FAS-106 Accrued"/>
      <sheetName val="FAS-106 Other"/>
      <sheetName val="Deferred Pension Gain"/>
      <sheetName val="Charitable Contr"/>
      <sheetName val="Insurance Reserve"/>
      <sheetName val="Property"/>
      <sheetName val="A-10 Software Amort Exp"/>
      <sheetName val="A-11 CIAC"/>
      <sheetName val="A-14 AFUDC M-1"/>
      <sheetName val="A-14 AFUDC-NonBase"/>
      <sheetName val="A-14 AFUDC-Total"/>
      <sheetName val="A-14 AFUDC-Distr"/>
      <sheetName val="A-14 AFUDC Land-LR"/>
      <sheetName val="A-14 AFUDC-Struc"/>
      <sheetName val="A-14 AFUDC-LNG"/>
      <sheetName val="A-14 AFUDC-Class"/>
      <sheetName val="A-14 AFUDC-Rate"/>
      <sheetName val="A-14 AFUDC-Int Exp"/>
      <sheetName val="A-14 AFUDC-Debt"/>
      <sheetName val="A-14 AFUDC 2001"/>
      <sheetName val="2002 AFUDC"/>
      <sheetName val="Data_GL7 (3)"/>
      <sheetName val="Data_GL7 (2)"/>
      <sheetName val="QUERY"/>
      <sheetName val="Combined Balance Sheet"/>
      <sheetName val="Balance Sheet (GL7)"/>
      <sheetName val="Balance Sheet (GL45)"/>
      <sheetName val="Combined Income Statement"/>
      <sheetName val="Income Statement (GL7)"/>
      <sheetName val="Income Statement (GL45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>
        <row r="12">
          <cell r="B12" t="str">
            <v>121110</v>
          </cell>
          <cell r="D12" t="str">
            <v>Transfer of Cash</v>
          </cell>
          <cell r="F12">
            <v>0</v>
          </cell>
          <cell r="H12">
            <v>0</v>
          </cell>
          <cell r="J12">
            <v>-89761.66</v>
          </cell>
        </row>
        <row r="13">
          <cell r="B13" t="str">
            <v>121111</v>
          </cell>
          <cell r="D13" t="str">
            <v>BANK OF AMERICA-ATLANTA (8588)</v>
          </cell>
          <cell r="F13">
            <v>0</v>
          </cell>
          <cell r="H13">
            <v>-530655.15</v>
          </cell>
          <cell r="J13">
            <v>-726289.05</v>
          </cell>
        </row>
        <row r="14">
          <cell r="B14" t="str">
            <v>121113</v>
          </cell>
          <cell r="D14" t="str">
            <v>SUNTRUST BANK - ATLANTA</v>
          </cell>
          <cell r="F14">
            <v>0</v>
          </cell>
          <cell r="H14">
            <v>0</v>
          </cell>
          <cell r="J14">
            <v>34120.29</v>
          </cell>
        </row>
        <row r="15">
          <cell r="B15" t="str">
            <v>121116</v>
          </cell>
          <cell r="D15" t="str">
            <v>BK OF AMERICA-TEXAS - CONCENTR</v>
          </cell>
          <cell r="F15">
            <v>-266361.31</v>
          </cell>
          <cell r="H15">
            <v>-265478.53000000003</v>
          </cell>
          <cell r="J15">
            <v>-79228.53</v>
          </cell>
        </row>
        <row r="16">
          <cell r="B16" t="str">
            <v>121117</v>
          </cell>
          <cell r="D16" t="str">
            <v>BK OF AMERICA- TEXAS -RETURNED</v>
          </cell>
          <cell r="F16">
            <v>0</v>
          </cell>
          <cell r="H16">
            <v>0</v>
          </cell>
          <cell r="J16">
            <v>12352.16</v>
          </cell>
        </row>
        <row r="17">
          <cell r="B17" t="str">
            <v>121120</v>
          </cell>
          <cell r="D17" t="str">
            <v>WACHOVIA - RETURNED CHECKS</v>
          </cell>
          <cell r="F17">
            <v>0</v>
          </cell>
          <cell r="H17">
            <v>0</v>
          </cell>
          <cell r="J17">
            <v>-1464.13</v>
          </cell>
        </row>
        <row r="18">
          <cell r="B18" t="str">
            <v>121139</v>
          </cell>
          <cell r="D18" t="str">
            <v>FEDERAL PAYMENT SYSTEM</v>
          </cell>
          <cell r="F18">
            <v>2920.51</v>
          </cell>
          <cell r="H18">
            <v>97372.93</v>
          </cell>
          <cell r="J18">
            <v>186678.01</v>
          </cell>
        </row>
        <row r="19">
          <cell r="B19" t="str">
            <v>121141</v>
          </cell>
          <cell r="D19" t="str">
            <v>TAX ACCT ZBA</v>
          </cell>
          <cell r="F19">
            <v>0</v>
          </cell>
          <cell r="H19">
            <v>0</v>
          </cell>
          <cell r="J19">
            <v>-1017237.27</v>
          </cell>
        </row>
        <row r="20">
          <cell r="B20" t="str">
            <v>121142</v>
          </cell>
          <cell r="D20" t="str">
            <v>RIGHT-OF-WAY</v>
          </cell>
          <cell r="F20">
            <v>0</v>
          </cell>
          <cell r="H20">
            <v>0</v>
          </cell>
          <cell r="J20">
            <v>7000</v>
          </cell>
        </row>
        <row r="21">
          <cell r="B21" t="str">
            <v>121163</v>
          </cell>
          <cell r="D21" t="str">
            <v>BK OF AMERICA-Cust Refund Acct</v>
          </cell>
          <cell r="F21">
            <v>0</v>
          </cell>
          <cell r="H21">
            <v>0</v>
          </cell>
          <cell r="J21">
            <v>-10742.78</v>
          </cell>
        </row>
        <row r="22">
          <cell r="B22" t="str">
            <v>121182</v>
          </cell>
          <cell r="D22" t="str">
            <v>MGP Macon Cleanup</v>
          </cell>
          <cell r="F22">
            <v>18635.11</v>
          </cell>
          <cell r="H22">
            <v>18635.11</v>
          </cell>
          <cell r="J22">
            <v>336984</v>
          </cell>
        </row>
        <row r="23">
          <cell r="B23" t="str">
            <v>121204</v>
          </cell>
          <cell r="D23" t="str">
            <v>AGLC - Payroll Account</v>
          </cell>
          <cell r="F23">
            <v>0</v>
          </cell>
          <cell r="H23">
            <v>0</v>
          </cell>
          <cell r="J23">
            <v>-31717.17</v>
          </cell>
        </row>
        <row r="24">
          <cell r="B24" t="str">
            <v>121230</v>
          </cell>
          <cell r="D24" t="str">
            <v>Payroll Funds-Special</v>
          </cell>
          <cell r="F24">
            <v>0</v>
          </cell>
          <cell r="H24">
            <v>0</v>
          </cell>
          <cell r="J24">
            <v>-59477.38</v>
          </cell>
        </row>
        <row r="25">
          <cell r="B25" t="str">
            <v>121300</v>
          </cell>
          <cell r="D25" t="str">
            <v>Mutual Savings CU-VISA-AGLC</v>
          </cell>
          <cell r="F25">
            <v>30486.22</v>
          </cell>
          <cell r="H25">
            <v>13481.18</v>
          </cell>
          <cell r="J25">
            <v>13791.29</v>
          </cell>
        </row>
        <row r="26">
          <cell r="B26" t="str">
            <v>122702</v>
          </cell>
          <cell r="D26" t="str">
            <v>Wachovia AGSC Gen Disburse</v>
          </cell>
          <cell r="F26">
            <v>0</v>
          </cell>
          <cell r="H26">
            <v>0</v>
          </cell>
          <cell r="J26">
            <v>-203512.57</v>
          </cell>
        </row>
        <row r="27">
          <cell r="B27" t="str">
            <v>122704</v>
          </cell>
          <cell r="D27" t="str">
            <v>Wachovia AGLC Right of Way</v>
          </cell>
          <cell r="F27">
            <v>-1850</v>
          </cell>
          <cell r="H27">
            <v>-5658.84</v>
          </cell>
          <cell r="J27">
            <v>-85696.34</v>
          </cell>
        </row>
        <row r="28">
          <cell r="B28" t="str">
            <v>122708</v>
          </cell>
          <cell r="D28" t="str">
            <v>1ST Union E BOX</v>
          </cell>
          <cell r="F28">
            <v>-66266.080000000002</v>
          </cell>
          <cell r="H28">
            <v>0</v>
          </cell>
          <cell r="J28">
            <v>0</v>
          </cell>
        </row>
        <row r="29">
          <cell r="D29" t="str">
            <v>Cash &amp; Cash Equivalents</v>
          </cell>
          <cell r="F29">
            <v>-282435.55</v>
          </cell>
          <cell r="H29">
            <v>-672303.29999999993</v>
          </cell>
          <cell r="J29">
            <v>-1714201.1300000001</v>
          </cell>
        </row>
        <row r="30">
          <cell r="B30" t="str">
            <v>132200</v>
          </cell>
          <cell r="D30" t="str">
            <v>Accts Receivable - Sales</v>
          </cell>
          <cell r="F30">
            <v>-1091.6500000000001</v>
          </cell>
          <cell r="H30">
            <v>47785.59</v>
          </cell>
          <cell r="J30">
            <v>58175.49</v>
          </cell>
        </row>
        <row r="31">
          <cell r="B31" t="str">
            <v>132205</v>
          </cell>
          <cell r="D31" t="str">
            <v>AR - Pooler/Marketer</v>
          </cell>
          <cell r="F31">
            <v>11773519.869999999</v>
          </cell>
          <cell r="H31">
            <v>3191291.09</v>
          </cell>
          <cell r="J31">
            <v>4159544.51</v>
          </cell>
        </row>
        <row r="32">
          <cell r="B32" t="str">
            <v>132300</v>
          </cell>
          <cell r="D32" t="str">
            <v>A/R Gas-GA Region 1</v>
          </cell>
          <cell r="F32">
            <v>-277.20999999999998</v>
          </cell>
          <cell r="H32">
            <v>6055.74</v>
          </cell>
          <cell r="J32">
            <v>6264.37</v>
          </cell>
        </row>
        <row r="33">
          <cell r="B33" t="str">
            <v>132400</v>
          </cell>
          <cell r="D33" t="str">
            <v>A/R Gas-GA Region 2</v>
          </cell>
          <cell r="F33">
            <v>227.57</v>
          </cell>
          <cell r="H33">
            <v>8847.68</v>
          </cell>
          <cell r="J33">
            <v>5605</v>
          </cell>
        </row>
        <row r="34">
          <cell r="B34" t="str">
            <v>132500</v>
          </cell>
          <cell r="D34" t="str">
            <v>A/R Gas-GA Region 3</v>
          </cell>
          <cell r="F34">
            <v>-189.96</v>
          </cell>
          <cell r="H34">
            <v>16142.2</v>
          </cell>
          <cell r="J34">
            <v>16514.3</v>
          </cell>
        </row>
        <row r="35">
          <cell r="B35" t="str">
            <v>132600</v>
          </cell>
          <cell r="D35" t="str">
            <v>A/R Gas-GA Region 4</v>
          </cell>
          <cell r="F35">
            <v>158.38999999999999</v>
          </cell>
          <cell r="H35">
            <v>9744.56</v>
          </cell>
          <cell r="J35">
            <v>11077.32</v>
          </cell>
        </row>
        <row r="36">
          <cell r="B36" t="str">
            <v>132610</v>
          </cell>
          <cell r="D36" t="str">
            <v>A/R Home Leak Repairs</v>
          </cell>
          <cell r="F36">
            <v>11303.02</v>
          </cell>
          <cell r="H36">
            <v>3477.11</v>
          </cell>
          <cell r="J36">
            <v>18548.599999999999</v>
          </cell>
        </row>
        <row r="37">
          <cell r="B37" t="str">
            <v>132620</v>
          </cell>
          <cell r="D37" t="str">
            <v>Encroachment to Right-of-Ways</v>
          </cell>
          <cell r="F37">
            <v>7960</v>
          </cell>
          <cell r="H37">
            <v>7960</v>
          </cell>
          <cell r="J37">
            <v>7960</v>
          </cell>
        </row>
        <row r="38">
          <cell r="B38" t="str">
            <v>132750</v>
          </cell>
          <cell r="D38" t="str">
            <v>A/R Energy Wise Loans</v>
          </cell>
          <cell r="F38">
            <v>0</v>
          </cell>
          <cell r="H38">
            <v>0</v>
          </cell>
          <cell r="J38">
            <v>139.75</v>
          </cell>
        </row>
        <row r="39">
          <cell r="B39" t="str">
            <v>132900</v>
          </cell>
          <cell r="D39" t="str">
            <v>Unpostable Cash</v>
          </cell>
          <cell r="F39">
            <v>-3749.07</v>
          </cell>
          <cell r="H39">
            <v>-1915.9</v>
          </cell>
          <cell r="J39">
            <v>-23986.28</v>
          </cell>
        </row>
        <row r="40">
          <cell r="B40" t="str">
            <v>132950</v>
          </cell>
          <cell r="D40" t="str">
            <v>Misc Adjustments-Gas</v>
          </cell>
          <cell r="F40">
            <v>3660.97</v>
          </cell>
          <cell r="H40">
            <v>-7241.23</v>
          </cell>
          <cell r="J40">
            <v>-3817.27</v>
          </cell>
        </row>
        <row r="41">
          <cell r="B41" t="str">
            <v>132951</v>
          </cell>
          <cell r="D41" t="str">
            <v>A/R Misc Billing</v>
          </cell>
          <cell r="F41">
            <v>73289.08</v>
          </cell>
          <cell r="H41">
            <v>93903.07</v>
          </cell>
          <cell r="J41">
            <v>557853.18000000005</v>
          </cell>
        </row>
        <row r="42">
          <cell r="B42" t="str">
            <v>132955</v>
          </cell>
          <cell r="D42" t="str">
            <v>A/R NGV Gas</v>
          </cell>
          <cell r="F42">
            <v>122557.05</v>
          </cell>
          <cell r="H42">
            <v>159170.16</v>
          </cell>
          <cell r="J42">
            <v>399569.66</v>
          </cell>
        </row>
        <row r="43">
          <cell r="B43" t="str">
            <v>132956</v>
          </cell>
          <cell r="D43" t="str">
            <v>A/R Fuel Net</v>
          </cell>
          <cell r="F43">
            <v>-158870.45000000001</v>
          </cell>
          <cell r="H43">
            <v>-169484.82</v>
          </cell>
          <cell r="J43">
            <v>-70199.92</v>
          </cell>
        </row>
        <row r="44">
          <cell r="B44" t="str">
            <v>132960</v>
          </cell>
          <cell r="D44" t="str">
            <v>A/R Commodity</v>
          </cell>
          <cell r="F44">
            <v>0</v>
          </cell>
          <cell r="H44">
            <v>0</v>
          </cell>
          <cell r="J44">
            <v>1173</v>
          </cell>
        </row>
        <row r="45">
          <cell r="B45" t="str">
            <v>132961</v>
          </cell>
          <cell r="D45" t="str">
            <v>A/R Commodity-Atl Gas Light Sv</v>
          </cell>
          <cell r="F45">
            <v>0</v>
          </cell>
          <cell r="H45">
            <v>0</v>
          </cell>
          <cell r="J45">
            <v>-7488</v>
          </cell>
        </row>
        <row r="46">
          <cell r="B46" t="str">
            <v>133220</v>
          </cell>
          <cell r="D46" t="str">
            <v>A/R Mdse-Metro Region</v>
          </cell>
          <cell r="F46">
            <v>0</v>
          </cell>
          <cell r="H46">
            <v>358.41</v>
          </cell>
          <cell r="J46">
            <v>358.41</v>
          </cell>
        </row>
        <row r="47">
          <cell r="B47" t="str">
            <v>133320</v>
          </cell>
          <cell r="D47" t="str">
            <v>A/R Mdse-GA Region 1</v>
          </cell>
          <cell r="F47">
            <v>0</v>
          </cell>
          <cell r="H47">
            <v>84.16</v>
          </cell>
          <cell r="J47">
            <v>84.16</v>
          </cell>
        </row>
        <row r="48">
          <cell r="B48" t="str">
            <v>133420</v>
          </cell>
          <cell r="D48" t="str">
            <v>A/R Mdse-GA Region 2</v>
          </cell>
          <cell r="F48">
            <v>0</v>
          </cell>
          <cell r="H48">
            <v>53.49</v>
          </cell>
          <cell r="J48">
            <v>53.49</v>
          </cell>
        </row>
        <row r="49">
          <cell r="B49" t="str">
            <v>133520</v>
          </cell>
          <cell r="D49" t="str">
            <v>A/R Mdse-GA Region 3</v>
          </cell>
          <cell r="F49">
            <v>0</v>
          </cell>
          <cell r="H49">
            <v>328.59</v>
          </cell>
          <cell r="J49">
            <v>328.59</v>
          </cell>
        </row>
        <row r="50">
          <cell r="B50" t="str">
            <v>133620</v>
          </cell>
          <cell r="D50" t="str">
            <v>A/R Mdse-GA Region 4</v>
          </cell>
          <cell r="F50">
            <v>-112.35</v>
          </cell>
          <cell r="H50">
            <v>-27.52</v>
          </cell>
          <cell r="J50">
            <v>-27.52</v>
          </cell>
        </row>
        <row r="51">
          <cell r="B51" t="str">
            <v>134051</v>
          </cell>
          <cell r="D51" t="str">
            <v>Cash Posting Clearing</v>
          </cell>
          <cell r="F51">
            <v>59068.06</v>
          </cell>
          <cell r="H51">
            <v>47417.73</v>
          </cell>
          <cell r="J51">
            <v>-142526.28</v>
          </cell>
        </row>
        <row r="52">
          <cell r="B52" t="str">
            <v>134053</v>
          </cell>
          <cell r="D52" t="str">
            <v>AGSC Cash Clearing - Miscellan</v>
          </cell>
          <cell r="F52">
            <v>184057.92</v>
          </cell>
          <cell r="H52">
            <v>103016.19</v>
          </cell>
          <cell r="J52">
            <v>-187845.58</v>
          </cell>
        </row>
        <row r="53">
          <cell r="B53" t="str">
            <v>134100</v>
          </cell>
          <cell r="D53" t="str">
            <v>Accts Receivable - Employee</v>
          </cell>
          <cell r="F53">
            <v>-10039.129999999999</v>
          </cell>
          <cell r="H53">
            <v>-15262.6</v>
          </cell>
          <cell r="J53">
            <v>-443.38</v>
          </cell>
        </row>
        <row r="54">
          <cell r="B54" t="str">
            <v>134200</v>
          </cell>
          <cell r="D54" t="str">
            <v>A/R Misc</v>
          </cell>
          <cell r="F54">
            <v>-806762.94</v>
          </cell>
          <cell r="H54">
            <v>126153.56</v>
          </cell>
          <cell r="J54">
            <v>-141380.54999999999</v>
          </cell>
        </row>
        <row r="55">
          <cell r="B55" t="str">
            <v>134205</v>
          </cell>
          <cell r="D55" t="str">
            <v>A/R Revenue-New Bus Develop</v>
          </cell>
          <cell r="F55">
            <v>146380.26</v>
          </cell>
          <cell r="H55">
            <v>383599.79</v>
          </cell>
          <cell r="J55">
            <v>512276.03</v>
          </cell>
        </row>
        <row r="56">
          <cell r="B56" t="str">
            <v>134230</v>
          </cell>
          <cell r="D56" t="str">
            <v>Federal Income Tax Receivable</v>
          </cell>
          <cell r="F56">
            <v>0</v>
          </cell>
          <cell r="H56">
            <v>0</v>
          </cell>
          <cell r="J56">
            <v>0</v>
          </cell>
        </row>
        <row r="57">
          <cell r="B57" t="str">
            <v>134240</v>
          </cell>
          <cell r="D57" t="str">
            <v>State Taxes Receivable</v>
          </cell>
          <cell r="F57">
            <v>0</v>
          </cell>
          <cell r="H57">
            <v>-263764.33</v>
          </cell>
          <cell r="J57">
            <v>8464.49</v>
          </cell>
        </row>
        <row r="58">
          <cell r="B58" t="str">
            <v>134610</v>
          </cell>
          <cell r="D58" t="str">
            <v>Accts Rec - Damage Mains</v>
          </cell>
          <cell r="F58">
            <v>913221.47</v>
          </cell>
          <cell r="H58">
            <v>1064877.5</v>
          </cell>
          <cell r="J58">
            <v>2648759.7999999998</v>
          </cell>
        </row>
        <row r="59">
          <cell r="B59" t="str">
            <v>139100</v>
          </cell>
          <cell r="D59" t="str">
            <v>Provision for Uncollectibles</v>
          </cell>
          <cell r="F59">
            <v>-486729.9</v>
          </cell>
          <cell r="H59">
            <v>-533503.1</v>
          </cell>
          <cell r="J59">
            <v>-216685.53</v>
          </cell>
        </row>
        <row r="60">
          <cell r="B60" t="str">
            <v>139150</v>
          </cell>
          <cell r="D60" t="str">
            <v>Prov Uncoll Accts-Mktr/Pooler</v>
          </cell>
          <cell r="F60">
            <v>-1500638.91</v>
          </cell>
          <cell r="H60">
            <v>-1500638.91</v>
          </cell>
          <cell r="J60">
            <v>-1990706.91</v>
          </cell>
        </row>
        <row r="61">
          <cell r="B61" t="str">
            <v>139160</v>
          </cell>
          <cell r="D61" t="str">
            <v>Net Chargeoffs - Poolers</v>
          </cell>
          <cell r="F61">
            <v>0</v>
          </cell>
          <cell r="H61">
            <v>0</v>
          </cell>
          <cell r="J61">
            <v>-522.02</v>
          </cell>
        </row>
        <row r="62">
          <cell r="B62" t="str">
            <v>139200</v>
          </cell>
          <cell r="D62" t="str">
            <v>Reserve for Uncollectible Acct</v>
          </cell>
          <cell r="F62">
            <v>-19323.3</v>
          </cell>
          <cell r="H62">
            <v>-17015.330000000002</v>
          </cell>
          <cell r="J62">
            <v>-28446.66</v>
          </cell>
        </row>
        <row r="63">
          <cell r="B63" t="str">
            <v>139610</v>
          </cell>
          <cell r="D63" t="str">
            <v>Provn for Uncoll - Damage Main</v>
          </cell>
          <cell r="F63">
            <v>-385115.33</v>
          </cell>
          <cell r="H63">
            <v>-432340.54</v>
          </cell>
          <cell r="J63">
            <v>-841851.38</v>
          </cell>
        </row>
        <row r="64">
          <cell r="D64" t="str">
            <v>Receivables</v>
          </cell>
          <cell r="F64">
            <v>9922503.459999999</v>
          </cell>
          <cell r="H64">
            <v>2329072.3400000008</v>
          </cell>
          <cell r="J64">
            <v>4756822.870000001</v>
          </cell>
        </row>
        <row r="65">
          <cell r="B65" t="str">
            <v>135110</v>
          </cell>
          <cell r="D65" t="str">
            <v>Notes - AGLR/AGLT</v>
          </cell>
          <cell r="F65">
            <v>0</v>
          </cell>
          <cell r="H65">
            <v>0</v>
          </cell>
          <cell r="J65">
            <v>-14890668.99</v>
          </cell>
        </row>
        <row r="66">
          <cell r="B66" t="str">
            <v>135450</v>
          </cell>
          <cell r="D66" t="str">
            <v>Interco Funding-Unrestricted</v>
          </cell>
          <cell r="F66">
            <v>-42741505</v>
          </cell>
          <cell r="H66">
            <v>2504150.9500000002</v>
          </cell>
          <cell r="J66">
            <v>-43218171.140000001</v>
          </cell>
        </row>
        <row r="67">
          <cell r="B67" t="str">
            <v>135451</v>
          </cell>
          <cell r="D67" t="str">
            <v>Interco Funding - Restricted</v>
          </cell>
          <cell r="F67">
            <v>32370120.039999999</v>
          </cell>
          <cell r="H67">
            <v>-3766928.07</v>
          </cell>
          <cell r="J67">
            <v>-11370585.98</v>
          </cell>
        </row>
        <row r="68">
          <cell r="B68" t="str">
            <v>136070</v>
          </cell>
          <cell r="D68" t="str">
            <v>Accts Receivable - Assoc Comp</v>
          </cell>
          <cell r="F68">
            <v>-289110.44</v>
          </cell>
          <cell r="H68">
            <v>-381655.61</v>
          </cell>
          <cell r="J68">
            <v>-377607.88</v>
          </cell>
        </row>
        <row r="69">
          <cell r="B69" t="str">
            <v>136071</v>
          </cell>
          <cell r="D69" t="str">
            <v>A/R Assoc Co - I/U Transfers</v>
          </cell>
          <cell r="F69">
            <v>-707308.8</v>
          </cell>
          <cell r="H69">
            <v>-628425.61</v>
          </cell>
          <cell r="J69">
            <v>721376.85</v>
          </cell>
        </row>
        <row r="70">
          <cell r="B70" t="str">
            <v>136072</v>
          </cell>
          <cell r="D70" t="str">
            <v>I/C - In-Transit</v>
          </cell>
          <cell r="F70">
            <v>-0.01</v>
          </cell>
          <cell r="H70">
            <v>0</v>
          </cell>
          <cell r="J70">
            <v>0</v>
          </cell>
        </row>
        <row r="71">
          <cell r="B71" t="str">
            <v>136073</v>
          </cell>
          <cell r="D71" t="str">
            <v>Intercompany Chargebacks</v>
          </cell>
          <cell r="F71">
            <v>-12079136.32</v>
          </cell>
          <cell r="H71">
            <v>-8801166.0800000001</v>
          </cell>
          <cell r="J71">
            <v>-8623032.0500000007</v>
          </cell>
        </row>
        <row r="72">
          <cell r="B72" t="str">
            <v>136900</v>
          </cell>
          <cell r="D72" t="str">
            <v>A/R-Chattanooga 1</v>
          </cell>
          <cell r="F72">
            <v>0</v>
          </cell>
          <cell r="H72">
            <v>0</v>
          </cell>
          <cell r="J72">
            <v>0</v>
          </cell>
        </row>
        <row r="73">
          <cell r="B73" t="str">
            <v>136990</v>
          </cell>
          <cell r="D73" t="str">
            <v>Intercompany Transfers - Debit</v>
          </cell>
          <cell r="F73">
            <v>19930519.530000001</v>
          </cell>
          <cell r="H73">
            <v>11074024.42</v>
          </cell>
          <cell r="J73">
            <v>77758689.189999998</v>
          </cell>
        </row>
        <row r="74">
          <cell r="D74" t="str">
            <v>Intercompany Receivables</v>
          </cell>
          <cell r="F74">
            <v>-3516421</v>
          </cell>
          <cell r="H74">
            <v>0</v>
          </cell>
          <cell r="J74">
            <v>0</v>
          </cell>
        </row>
        <row r="75">
          <cell r="B75" t="str">
            <v>132100</v>
          </cell>
          <cell r="D75" t="str">
            <v>A/R Unbilled Revenue</v>
          </cell>
          <cell r="F75">
            <v>0</v>
          </cell>
          <cell r="H75">
            <v>0</v>
          </cell>
          <cell r="J75">
            <v>-13684.74</v>
          </cell>
        </row>
        <row r="76">
          <cell r="D76" t="str">
            <v>A/R Unbilled Revenue</v>
          </cell>
          <cell r="F76">
            <v>0</v>
          </cell>
          <cell r="H76">
            <v>0</v>
          </cell>
          <cell r="J76">
            <v>-13684.74</v>
          </cell>
        </row>
        <row r="77">
          <cell r="B77" t="str">
            <v>145300</v>
          </cell>
          <cell r="D77" t="str">
            <v>Materials and Operating Suppli</v>
          </cell>
          <cell r="F77">
            <v>3399245.9</v>
          </cell>
          <cell r="H77">
            <v>3435132.92</v>
          </cell>
          <cell r="J77">
            <v>4175480.59</v>
          </cell>
        </row>
        <row r="78">
          <cell r="B78" t="str">
            <v>145330</v>
          </cell>
          <cell r="D78" t="str">
            <v>Vehicle Parts and Supplies</v>
          </cell>
          <cell r="F78">
            <v>5205.63</v>
          </cell>
          <cell r="H78">
            <v>5205.63</v>
          </cell>
          <cell r="J78">
            <v>7148.85</v>
          </cell>
        </row>
        <row r="79">
          <cell r="B79" t="str">
            <v>145340</v>
          </cell>
          <cell r="D79" t="str">
            <v>Stationery Supplies</v>
          </cell>
          <cell r="F79">
            <v>26848.94</v>
          </cell>
          <cell r="H79">
            <v>26685.25</v>
          </cell>
          <cell r="J79">
            <v>26946.560000000001</v>
          </cell>
        </row>
        <row r="80">
          <cell r="B80" t="str">
            <v>145350</v>
          </cell>
          <cell r="D80" t="str">
            <v>Air Condition Parts</v>
          </cell>
          <cell r="F80">
            <v>31536.73</v>
          </cell>
          <cell r="H80">
            <v>31536.73</v>
          </cell>
          <cell r="J80">
            <v>48043.8</v>
          </cell>
        </row>
        <row r="81">
          <cell r="B81" t="str">
            <v>145360</v>
          </cell>
          <cell r="D81" t="str">
            <v>CNG Refueling Supplies</v>
          </cell>
          <cell r="F81">
            <v>166275.26</v>
          </cell>
          <cell r="H81">
            <v>166275.26</v>
          </cell>
          <cell r="J81">
            <v>166275.26</v>
          </cell>
        </row>
        <row r="82">
          <cell r="B82" t="str">
            <v>145420</v>
          </cell>
          <cell r="D82" t="str">
            <v>Appliance Parts Inventory</v>
          </cell>
          <cell r="F82">
            <v>2097.89</v>
          </cell>
          <cell r="H82">
            <v>2215.9499999999998</v>
          </cell>
          <cell r="J82">
            <v>2832.56</v>
          </cell>
        </row>
        <row r="83">
          <cell r="B83" t="str">
            <v>145600</v>
          </cell>
          <cell r="D83" t="str">
            <v>Inventory Suspense</v>
          </cell>
          <cell r="F83">
            <v>-3806.97</v>
          </cell>
          <cell r="H83">
            <v>-3806.97</v>
          </cell>
          <cell r="J83">
            <v>176049.4</v>
          </cell>
        </row>
        <row r="84">
          <cell r="B84" t="str">
            <v>145785</v>
          </cell>
          <cell r="D84" t="str">
            <v>Marketers Accessible Ret Strg</v>
          </cell>
          <cell r="F84">
            <v>34926995.520000003</v>
          </cell>
          <cell r="H84">
            <v>43406326.310000002</v>
          </cell>
          <cell r="J84">
            <v>58060172.32</v>
          </cell>
        </row>
        <row r="85">
          <cell r="B85" t="str">
            <v>145786</v>
          </cell>
          <cell r="D85" t="str">
            <v>MARS 2</v>
          </cell>
          <cell r="F85">
            <v>0</v>
          </cell>
          <cell r="H85">
            <v>-885667.96</v>
          </cell>
          <cell r="J85">
            <v>35541250.759999998</v>
          </cell>
        </row>
        <row r="86">
          <cell r="B86" t="str">
            <v>145910</v>
          </cell>
          <cell r="D86" t="str">
            <v>LNG Peaking Inventory-Atlanta</v>
          </cell>
          <cell r="F86">
            <v>0.21</v>
          </cell>
          <cell r="H86">
            <v>0.21</v>
          </cell>
          <cell r="J86">
            <v>0.21</v>
          </cell>
        </row>
        <row r="87">
          <cell r="D87" t="str">
            <v>Inventories</v>
          </cell>
          <cell r="F87">
            <v>38554399.110000007</v>
          </cell>
          <cell r="H87">
            <v>46183903.330000006</v>
          </cell>
          <cell r="J87">
            <v>98204200.309999987</v>
          </cell>
        </row>
        <row r="88">
          <cell r="B88" t="str">
            <v>162204</v>
          </cell>
          <cell r="D88" t="str">
            <v>Deferred Gas Costs-Commod</v>
          </cell>
          <cell r="F88">
            <v>228.42</v>
          </cell>
          <cell r="H88">
            <v>228.42</v>
          </cell>
          <cell r="J88">
            <v>13357.89</v>
          </cell>
        </row>
        <row r="89">
          <cell r="B89" t="str">
            <v>162205</v>
          </cell>
          <cell r="D89" t="str">
            <v>Deferred Gas Cost-Demand</v>
          </cell>
          <cell r="F89">
            <v>0</v>
          </cell>
          <cell r="H89">
            <v>0</v>
          </cell>
          <cell r="J89">
            <v>342214.3</v>
          </cell>
        </row>
        <row r="90">
          <cell r="D90" t="str">
            <v>Deferred Purchased Gas Adj</v>
          </cell>
          <cell r="F90">
            <v>228.42</v>
          </cell>
          <cell r="H90">
            <v>228.42</v>
          </cell>
          <cell r="J90">
            <v>355572.19</v>
          </cell>
        </row>
        <row r="91">
          <cell r="B91" t="str">
            <v>158002</v>
          </cell>
          <cell r="D91" t="str">
            <v>MGP Current Asset</v>
          </cell>
          <cell r="F91">
            <v>13564000</v>
          </cell>
          <cell r="H91">
            <v>13222000</v>
          </cell>
          <cell r="J91">
            <v>0</v>
          </cell>
        </row>
        <row r="92">
          <cell r="D92" t="str">
            <v>Unrecovered Envir Resp Costs-Current</v>
          </cell>
          <cell r="F92">
            <v>13564000</v>
          </cell>
          <cell r="H92">
            <v>13222000</v>
          </cell>
          <cell r="J92">
            <v>0</v>
          </cell>
        </row>
        <row r="93">
          <cell r="B93" t="str">
            <v>158001</v>
          </cell>
          <cell r="D93" t="str">
            <v>Pipeline Rep ProgCurrent Asset</v>
          </cell>
          <cell r="F93">
            <v>15025821.51</v>
          </cell>
          <cell r="H93">
            <v>12679779.24</v>
          </cell>
          <cell r="J93">
            <v>0</v>
          </cell>
        </row>
        <row r="94">
          <cell r="B94" t="str">
            <v>162400</v>
          </cell>
          <cell r="D94" t="str">
            <v>Unrecovd Pipeline Stip. Costs</v>
          </cell>
          <cell r="F94">
            <v>20292452.219999999</v>
          </cell>
          <cell r="H94">
            <v>15540188.51</v>
          </cell>
          <cell r="J94">
            <v>8275415.4000000004</v>
          </cell>
        </row>
        <row r="95">
          <cell r="D95" t="str">
            <v>Unrecovered Pipeline Costs-Current</v>
          </cell>
          <cell r="F95">
            <v>35318273.729999997</v>
          </cell>
          <cell r="H95">
            <v>28219967.75</v>
          </cell>
          <cell r="J95">
            <v>8275415.4000000004</v>
          </cell>
        </row>
        <row r="96">
          <cell r="B96" t="str">
            <v>158003</v>
          </cell>
          <cell r="D96" t="str">
            <v>Unrecovered Seasaonal Rates</v>
          </cell>
          <cell r="F96">
            <v>9314131.0199999996</v>
          </cell>
          <cell r="H96">
            <v>8285759.8700000001</v>
          </cell>
          <cell r="J96">
            <v>0</v>
          </cell>
        </row>
        <row r="97">
          <cell r="D97" t="str">
            <v>Unrecovered Seasonal Rates</v>
          </cell>
          <cell r="F97">
            <v>9314131.0199999996</v>
          </cell>
          <cell r="H97">
            <v>8285759.8700000001</v>
          </cell>
          <cell r="J97">
            <v>0</v>
          </cell>
        </row>
        <row r="98">
          <cell r="D98" t="str">
            <v>Energy Marketing and Risk Mgmt Asset</v>
          </cell>
          <cell r="F98">
            <v>0</v>
          </cell>
          <cell r="H98">
            <v>0</v>
          </cell>
          <cell r="J98">
            <v>0</v>
          </cell>
        </row>
        <row r="99">
          <cell r="B99" t="str">
            <v>157100</v>
          </cell>
          <cell r="D99" t="str">
            <v>Insurance Prepayments</v>
          </cell>
          <cell r="F99">
            <v>0</v>
          </cell>
          <cell r="H99">
            <v>-0.01</v>
          </cell>
          <cell r="J99">
            <v>79604.63</v>
          </cell>
        </row>
        <row r="100">
          <cell r="B100" t="str">
            <v>157400</v>
          </cell>
          <cell r="D100" t="str">
            <v>Prepayments - Other</v>
          </cell>
          <cell r="F100">
            <v>222756.87</v>
          </cell>
          <cell r="H100">
            <v>12216.69</v>
          </cell>
          <cell r="J100">
            <v>1592.78</v>
          </cell>
        </row>
        <row r="101">
          <cell r="B101" t="str">
            <v>157401</v>
          </cell>
          <cell r="D101" t="str">
            <v>Percent of Completion Asset</v>
          </cell>
          <cell r="F101">
            <v>0</v>
          </cell>
          <cell r="H101">
            <v>3207.18</v>
          </cell>
          <cell r="J101">
            <v>0</v>
          </cell>
        </row>
        <row r="102">
          <cell r="B102" t="str">
            <v>157450</v>
          </cell>
          <cell r="D102" t="str">
            <v>Prepaid Taxes</v>
          </cell>
          <cell r="F102">
            <v>0</v>
          </cell>
          <cell r="H102">
            <v>0</v>
          </cell>
          <cell r="J102">
            <v>26880.61</v>
          </cell>
        </row>
        <row r="103">
          <cell r="B103" t="str">
            <v>158000</v>
          </cell>
          <cell r="D103" t="str">
            <v>Misc/Other Current Assets</v>
          </cell>
          <cell r="F103">
            <v>0</v>
          </cell>
          <cell r="H103">
            <v>0</v>
          </cell>
          <cell r="J103">
            <v>11248660.289999999</v>
          </cell>
        </row>
        <row r="104">
          <cell r="D104" t="str">
            <v>Other Current Assets</v>
          </cell>
          <cell r="F104">
            <v>222756.87</v>
          </cell>
          <cell r="H104">
            <v>15423.86</v>
          </cell>
          <cell r="J104">
            <v>11356738.309999999</v>
          </cell>
        </row>
        <row r="105">
          <cell r="D105" t="str">
            <v xml:space="preserve">  Total Current Assets</v>
          </cell>
          <cell r="F105">
            <v>103097436.05999999</v>
          </cell>
          <cell r="H105">
            <v>97584052.270000011</v>
          </cell>
          <cell r="J105">
            <v>121220863.20999999</v>
          </cell>
        </row>
        <row r="106">
          <cell r="B106" t="str">
            <v>111015</v>
          </cell>
          <cell r="D106" t="str">
            <v>Investment AGL Rome Holdings</v>
          </cell>
          <cell r="F106">
            <v>1058447.52</v>
          </cell>
          <cell r="H106">
            <v>1058447.52</v>
          </cell>
          <cell r="J106">
            <v>1058447.52</v>
          </cell>
        </row>
        <row r="107">
          <cell r="D107" t="str">
            <v>Investment &amp; Equity in Assoc</v>
          </cell>
          <cell r="F107">
            <v>1058447.52</v>
          </cell>
          <cell r="H107">
            <v>1058447.52</v>
          </cell>
          <cell r="J107">
            <v>1058447.52</v>
          </cell>
        </row>
        <row r="108">
          <cell r="C108" t="str">
            <v>Property, Plant &amp; Equipment</v>
          </cell>
        </row>
        <row r="109">
          <cell r="B109" t="str">
            <v>100100</v>
          </cell>
          <cell r="D109" t="str">
            <v>Property and Plant in Service</v>
          </cell>
          <cell r="F109">
            <v>2384177150.836</v>
          </cell>
          <cell r="H109">
            <v>2329114617.5599999</v>
          </cell>
          <cell r="J109">
            <v>2287211125.8099999</v>
          </cell>
        </row>
        <row r="110">
          <cell r="B110" t="str">
            <v>100140</v>
          </cell>
          <cell r="D110" t="str">
            <v>Plant In Svc-Adds To Leased Pr</v>
          </cell>
          <cell r="F110">
            <v>4991897.84</v>
          </cell>
          <cell r="H110">
            <v>4991861.84</v>
          </cell>
          <cell r="J110">
            <v>6096086.0700000003</v>
          </cell>
        </row>
        <row r="111">
          <cell r="B111" t="str">
            <v>107020</v>
          </cell>
          <cell r="D111" t="str">
            <v>Leased NGV Refuel Appliance</v>
          </cell>
          <cell r="F111">
            <v>8406.43</v>
          </cell>
          <cell r="H111">
            <v>8406.43</v>
          </cell>
          <cell r="J111">
            <v>8406.43</v>
          </cell>
        </row>
        <row r="112">
          <cell r="D112" t="str">
            <v>Regulated Assets</v>
          </cell>
          <cell r="F112">
            <v>2389177455.1059999</v>
          </cell>
          <cell r="H112">
            <v>2334114885.8299999</v>
          </cell>
          <cell r="J112">
            <v>2293315618.3099999</v>
          </cell>
        </row>
        <row r="113">
          <cell r="B113" t="str">
            <v>100120</v>
          </cell>
          <cell r="D113" t="str">
            <v>Construction Work in Progress</v>
          </cell>
          <cell r="F113">
            <v>74004798.584000006</v>
          </cell>
          <cell r="H113">
            <v>117183157.04000001</v>
          </cell>
          <cell r="J113">
            <v>86315384.209999993</v>
          </cell>
        </row>
        <row r="114">
          <cell r="B114" t="str">
            <v>100121</v>
          </cell>
          <cell r="D114" t="str">
            <v>Capitalized Payroll - Utility</v>
          </cell>
          <cell r="F114">
            <v>21944.76</v>
          </cell>
          <cell r="H114">
            <v>96899.1</v>
          </cell>
          <cell r="J114">
            <v>18879.97</v>
          </cell>
        </row>
        <row r="115">
          <cell r="D115" t="str">
            <v>Regulated Capital Projects</v>
          </cell>
          <cell r="F115">
            <v>74026743.344000012</v>
          </cell>
          <cell r="H115">
            <v>117280056.14</v>
          </cell>
          <cell r="J115">
            <v>86334264.179999992</v>
          </cell>
        </row>
        <row r="116">
          <cell r="B116" t="str">
            <v>101000</v>
          </cell>
          <cell r="D116" t="str">
            <v>Contribution for Constr-Res</v>
          </cell>
          <cell r="F116">
            <v>-7120313.4900000002</v>
          </cell>
          <cell r="H116">
            <v>-9614792.1999999993</v>
          </cell>
          <cell r="J116">
            <v>-9334809.9900000002</v>
          </cell>
        </row>
        <row r="117">
          <cell r="B117" t="str">
            <v>101100</v>
          </cell>
          <cell r="D117" t="str">
            <v>Contribution for Constr-Nonres</v>
          </cell>
          <cell r="F117">
            <v>-4920855.43</v>
          </cell>
          <cell r="H117">
            <v>-7609024.9800000004</v>
          </cell>
          <cell r="J117">
            <v>-6647037.3200000003</v>
          </cell>
        </row>
        <row r="118">
          <cell r="B118" t="str">
            <v>101120</v>
          </cell>
          <cell r="D118" t="str">
            <v>Contribution for DOT</v>
          </cell>
          <cell r="F118">
            <v>-123501.44</v>
          </cell>
          <cell r="H118">
            <v>-1233855</v>
          </cell>
          <cell r="J118">
            <v>-1130924.52</v>
          </cell>
        </row>
        <row r="119">
          <cell r="B119" t="str">
            <v>101130</v>
          </cell>
          <cell r="D119" t="str">
            <v>Contrib for Reloc of Facil</v>
          </cell>
          <cell r="F119">
            <v>1344</v>
          </cell>
          <cell r="H119">
            <v>-728639.02</v>
          </cell>
          <cell r="J119">
            <v>-479195.82</v>
          </cell>
        </row>
        <row r="120">
          <cell r="B120" t="str">
            <v>101200</v>
          </cell>
          <cell r="D120" t="str">
            <v>Contribution for Constr 6</v>
          </cell>
          <cell r="F120">
            <v>-9594526.3100000005</v>
          </cell>
          <cell r="H120">
            <v>-9594978.2699999996</v>
          </cell>
          <cell r="J120">
            <v>-9594526.3100000005</v>
          </cell>
        </row>
        <row r="121">
          <cell r="B121" t="str">
            <v>101300</v>
          </cell>
          <cell r="D121" t="str">
            <v>Contribution for Constr 7</v>
          </cell>
          <cell r="F121">
            <v>-878060.83</v>
          </cell>
          <cell r="H121">
            <v>-1062460.83</v>
          </cell>
          <cell r="J121">
            <v>-1062460.83</v>
          </cell>
        </row>
        <row r="122">
          <cell r="B122" t="str">
            <v>101400</v>
          </cell>
          <cell r="D122" t="str">
            <v>Contribution for Constr 8</v>
          </cell>
          <cell r="F122">
            <v>-1816921.33</v>
          </cell>
          <cell r="H122">
            <v>-1816921.33</v>
          </cell>
          <cell r="J122">
            <v>-1816921.33</v>
          </cell>
        </row>
        <row r="123">
          <cell r="B123" t="str">
            <v>101500</v>
          </cell>
          <cell r="D123" t="str">
            <v>Contribution for Constr 9</v>
          </cell>
          <cell r="F123">
            <v>-4774840.22</v>
          </cell>
          <cell r="H123">
            <v>-4774840.22</v>
          </cell>
          <cell r="J123">
            <v>-4774840.22</v>
          </cell>
        </row>
        <row r="124">
          <cell r="B124" t="str">
            <v>101600</v>
          </cell>
          <cell r="D124" t="str">
            <v>Contribution for Constr 10</v>
          </cell>
          <cell r="F124">
            <v>-1007749.5</v>
          </cell>
          <cell r="H124">
            <v>-1007749.5</v>
          </cell>
          <cell r="J124">
            <v>-1007749.5</v>
          </cell>
        </row>
        <row r="125">
          <cell r="B125" t="str">
            <v>101900</v>
          </cell>
          <cell r="D125" t="str">
            <v>Contribution For Const</v>
          </cell>
          <cell r="F125">
            <v>-10944145.66</v>
          </cell>
          <cell r="H125">
            <v>-10944145.66</v>
          </cell>
          <cell r="J125">
            <v>-10944145.66</v>
          </cell>
        </row>
        <row r="126">
          <cell r="D126" t="str">
            <v>Contribution in Aid of Const</v>
          </cell>
          <cell r="F126">
            <v>-41179570.209999993</v>
          </cell>
          <cell r="H126">
            <v>-48387407.00999999</v>
          </cell>
          <cell r="J126">
            <v>-46792611.5</v>
          </cell>
        </row>
        <row r="127">
          <cell r="B127" t="str">
            <v>100200</v>
          </cell>
          <cell r="D127" t="str">
            <v>Utility Plant in Service-Gas</v>
          </cell>
          <cell r="F127">
            <v>-817323408.63999999</v>
          </cell>
          <cell r="H127">
            <v>-805367866.63</v>
          </cell>
          <cell r="J127">
            <v>-772235270.45000005</v>
          </cell>
        </row>
        <row r="128">
          <cell r="B128" t="str">
            <v>100210</v>
          </cell>
          <cell r="D128" t="str">
            <v>Transportation Equipment</v>
          </cell>
          <cell r="F128">
            <v>-13340266.029999999</v>
          </cell>
          <cell r="H128">
            <v>-13947054.84</v>
          </cell>
          <cell r="J128">
            <v>-15138988.560000001</v>
          </cell>
        </row>
        <row r="129">
          <cell r="B129" t="str">
            <v>100220</v>
          </cell>
          <cell r="D129" t="str">
            <v>Retirement Work in Progress</v>
          </cell>
          <cell r="F129">
            <v>406648.28</v>
          </cell>
          <cell r="H129">
            <v>156139.97</v>
          </cell>
          <cell r="J129">
            <v>5063368.8899999997</v>
          </cell>
        </row>
        <row r="130">
          <cell r="B130" t="str">
            <v>100230</v>
          </cell>
          <cell r="D130" t="str">
            <v>Reserve For Dep Leas Prop</v>
          </cell>
          <cell r="F130">
            <v>-4157275.91</v>
          </cell>
          <cell r="H130">
            <v>-4144026.29</v>
          </cell>
          <cell r="J130">
            <v>-5116918.29</v>
          </cell>
        </row>
        <row r="131">
          <cell r="D131" t="str">
            <v>Accumulated Depr - Regulated</v>
          </cell>
          <cell r="F131">
            <v>-834414302.29999995</v>
          </cell>
          <cell r="H131">
            <v>-823302807.78999996</v>
          </cell>
          <cell r="J131">
            <v>-787427808.40999997</v>
          </cell>
        </row>
        <row r="132">
          <cell r="D132" t="str">
            <v xml:space="preserve">  Total Regulated Assets-Net</v>
          </cell>
          <cell r="F132">
            <v>1587610325.9399998</v>
          </cell>
          <cell r="H132">
            <v>1579704727.1700001</v>
          </cell>
          <cell r="J132">
            <v>1545429462.5799999</v>
          </cell>
        </row>
        <row r="133">
          <cell r="B133" t="str">
            <v>115010</v>
          </cell>
          <cell r="D133" t="str">
            <v>Rental Property</v>
          </cell>
          <cell r="F133">
            <v>0</v>
          </cell>
          <cell r="H133">
            <v>1507.26</v>
          </cell>
          <cell r="J133">
            <v>0</v>
          </cell>
        </row>
        <row r="134">
          <cell r="D134" t="str">
            <v>Nonregulated Assets</v>
          </cell>
          <cell r="F134">
            <v>0</v>
          </cell>
          <cell r="H134">
            <v>1507.26</v>
          </cell>
          <cell r="J134">
            <v>0</v>
          </cell>
        </row>
        <row r="135">
          <cell r="D135" t="str">
            <v>Nonregulated Capital Projects</v>
          </cell>
          <cell r="F135">
            <v>0</v>
          </cell>
          <cell r="H135">
            <v>0</v>
          </cell>
          <cell r="J135">
            <v>0</v>
          </cell>
        </row>
        <row r="136">
          <cell r="B136" t="str">
            <v>113200</v>
          </cell>
          <cell r="D136" t="str">
            <v>Accum Depr Nonutility Property</v>
          </cell>
          <cell r="F136">
            <v>-46.47</v>
          </cell>
          <cell r="H136">
            <v>-46.47</v>
          </cell>
          <cell r="J136">
            <v>0</v>
          </cell>
        </row>
        <row r="137">
          <cell r="D137" t="str">
            <v>Accumulated Depr - Nonregulated</v>
          </cell>
          <cell r="F137">
            <v>-46.47</v>
          </cell>
          <cell r="H137">
            <v>-46.47</v>
          </cell>
          <cell r="J137">
            <v>0</v>
          </cell>
        </row>
        <row r="138">
          <cell r="D138" t="str">
            <v xml:space="preserve">  Total Nonregulated Assets-Net</v>
          </cell>
          <cell r="F138">
            <v>-46.47</v>
          </cell>
          <cell r="H138">
            <v>1460.79</v>
          </cell>
          <cell r="J138">
            <v>0</v>
          </cell>
        </row>
        <row r="139">
          <cell r="D139" t="str">
            <v xml:space="preserve">  Total Property Plant &amp; Equipment</v>
          </cell>
          <cell r="F139">
            <v>1587610279.4699998</v>
          </cell>
          <cell r="H139">
            <v>1579706187.96</v>
          </cell>
          <cell r="J139">
            <v>1545429462.5799999</v>
          </cell>
        </row>
        <row r="140">
          <cell r="C140" t="str">
            <v>Deferred Debits and Other Assets</v>
          </cell>
        </row>
        <row r="141">
          <cell r="B141" t="str">
            <v>162300</v>
          </cell>
          <cell r="D141" t="str">
            <v>Unrec Envir Resp Costs</v>
          </cell>
          <cell r="F141">
            <v>91424331.769999996</v>
          </cell>
          <cell r="H141">
            <v>125382454.77</v>
          </cell>
          <cell r="J141">
            <v>171032522</v>
          </cell>
        </row>
        <row r="142">
          <cell r="B142" t="str">
            <v>162382</v>
          </cell>
          <cell r="D142" t="str">
            <v>UERC Unamort 7/93-6/94</v>
          </cell>
          <cell r="F142">
            <v>-7.0000000000000007E-2</v>
          </cell>
          <cell r="H142">
            <v>-7.0000000000000007E-2</v>
          </cell>
          <cell r="J142">
            <v>-7.0000000000000007E-2</v>
          </cell>
        </row>
        <row r="143">
          <cell r="B143" t="str">
            <v>162383</v>
          </cell>
          <cell r="D143" t="str">
            <v>UERC Unamort 7/94-6/95</v>
          </cell>
          <cell r="F143">
            <v>0.01</v>
          </cell>
          <cell r="H143">
            <v>0.01</v>
          </cell>
          <cell r="J143">
            <v>0.01</v>
          </cell>
        </row>
        <row r="144">
          <cell r="B144" t="str">
            <v>162384</v>
          </cell>
          <cell r="D144" t="str">
            <v>UERC Unamort 7/95-6/96</v>
          </cell>
          <cell r="F144">
            <v>-0.1</v>
          </cell>
          <cell r="H144">
            <v>-0.1</v>
          </cell>
          <cell r="J144">
            <v>-0.1</v>
          </cell>
        </row>
        <row r="145">
          <cell r="B145" t="str">
            <v>162385</v>
          </cell>
          <cell r="D145" t="str">
            <v>UERC Unamort 7/96-6/97</v>
          </cell>
          <cell r="F145">
            <v>0.02</v>
          </cell>
          <cell r="H145">
            <v>0.02</v>
          </cell>
          <cell r="J145">
            <v>24376.7</v>
          </cell>
        </row>
        <row r="146">
          <cell r="B146" t="str">
            <v>162386</v>
          </cell>
          <cell r="D146" t="str">
            <v>UERC Unamort 7/97-6/98</v>
          </cell>
          <cell r="F146">
            <v>81225.34</v>
          </cell>
          <cell r="H146">
            <v>3679251.66</v>
          </cell>
          <cell r="J146">
            <v>3838286.97</v>
          </cell>
        </row>
        <row r="147">
          <cell r="B147" t="str">
            <v>162387</v>
          </cell>
          <cell r="D147" t="str">
            <v>UERC Unamort 7/98-6/99</v>
          </cell>
          <cell r="F147">
            <v>4723650.54</v>
          </cell>
          <cell r="H147">
            <v>9047811.1699999999</v>
          </cell>
          <cell r="J147">
            <v>9341129.2699999996</v>
          </cell>
        </row>
        <row r="148">
          <cell r="B148" t="str">
            <v>162388</v>
          </cell>
          <cell r="D148" t="str">
            <v>MGP Outsource Expense</v>
          </cell>
          <cell r="F148">
            <v>2459375.14</v>
          </cell>
          <cell r="H148">
            <v>26891505.27</v>
          </cell>
          <cell r="J148">
            <v>35675974.609999999</v>
          </cell>
        </row>
        <row r="149">
          <cell r="B149" t="str">
            <v>162389</v>
          </cell>
          <cell r="D149" t="str">
            <v>UERC Unamort. 7/1999 - 6/2000</v>
          </cell>
          <cell r="F149">
            <v>6892962.9299999997</v>
          </cell>
          <cell r="H149">
            <v>10008029.380000001</v>
          </cell>
          <cell r="J149">
            <v>10296426.73</v>
          </cell>
        </row>
        <row r="150">
          <cell r="B150" t="str">
            <v>162390</v>
          </cell>
          <cell r="D150" t="str">
            <v>Recovery from Ratepayers</v>
          </cell>
          <cell r="F150">
            <v>16289428.75</v>
          </cell>
          <cell r="H150">
            <v>-0.05</v>
          </cell>
          <cell r="J150">
            <v>12092391.939999999</v>
          </cell>
        </row>
        <row r="151">
          <cell r="B151" t="str">
            <v>162391</v>
          </cell>
          <cell r="D151" t="str">
            <v>UERC Unamort 7/2000 - 6/2001</v>
          </cell>
          <cell r="F151">
            <v>18558587.34</v>
          </cell>
          <cell r="H151">
            <v>24037235.559999999</v>
          </cell>
          <cell r="J151">
            <v>-431417.56</v>
          </cell>
        </row>
        <row r="152">
          <cell r="B152" t="str">
            <v>162392</v>
          </cell>
          <cell r="D152" t="str">
            <v>UERC Unamort 7/2001 - 6/2002</v>
          </cell>
          <cell r="F152">
            <v>24421461.239999998</v>
          </cell>
          <cell r="H152">
            <v>0</v>
          </cell>
          <cell r="J152">
            <v>0</v>
          </cell>
        </row>
        <row r="153">
          <cell r="B153" t="str">
            <v>162610</v>
          </cell>
          <cell r="D153" t="str">
            <v>Program Management Cleanup Exp</v>
          </cell>
          <cell r="F153">
            <v>3329041.81</v>
          </cell>
          <cell r="H153">
            <v>2118248.38</v>
          </cell>
          <cell r="J153">
            <v>367892.62</v>
          </cell>
        </row>
        <row r="154">
          <cell r="B154" t="str">
            <v>162611</v>
          </cell>
          <cell r="D154" t="str">
            <v>Contractor Expense</v>
          </cell>
          <cell r="F154">
            <v>13948361.85</v>
          </cell>
          <cell r="H154">
            <v>1929512.16</v>
          </cell>
          <cell r="J154">
            <v>339131.61</v>
          </cell>
        </row>
        <row r="155">
          <cell r="B155" t="str">
            <v>162612</v>
          </cell>
          <cell r="D155" t="str">
            <v>Consultant Expense</v>
          </cell>
          <cell r="F155">
            <v>2002851.62</v>
          </cell>
          <cell r="H155">
            <v>764847.78</v>
          </cell>
          <cell r="J155">
            <v>-249638.36</v>
          </cell>
        </row>
        <row r="156">
          <cell r="B156" t="str">
            <v>162613</v>
          </cell>
          <cell r="D156" t="str">
            <v>Legal Environmental/Regulatory</v>
          </cell>
          <cell r="F156">
            <v>48125.33</v>
          </cell>
          <cell r="H156">
            <v>57535.74</v>
          </cell>
          <cell r="J156">
            <v>13098.91</v>
          </cell>
        </row>
        <row r="157">
          <cell r="B157" t="str">
            <v>162614</v>
          </cell>
          <cell r="D157" t="str">
            <v>Legal Litigation Expense</v>
          </cell>
          <cell r="F157">
            <v>472796.3</v>
          </cell>
          <cell r="H157">
            <v>770884.32</v>
          </cell>
          <cell r="J157">
            <v>291192.71000000002</v>
          </cell>
        </row>
        <row r="158">
          <cell r="B158" t="str">
            <v>162615</v>
          </cell>
          <cell r="D158" t="str">
            <v>Legal Expense</v>
          </cell>
          <cell r="F158">
            <v>481592.97</v>
          </cell>
          <cell r="H158">
            <v>774625.62</v>
          </cell>
          <cell r="J158">
            <v>464399.7</v>
          </cell>
        </row>
        <row r="159">
          <cell r="B159" t="str">
            <v>162616</v>
          </cell>
          <cell r="D159" t="str">
            <v>PropertyAcquisition/Settlement</v>
          </cell>
          <cell r="F159">
            <v>-2332643.1800000002</v>
          </cell>
          <cell r="H159">
            <v>552522.93999999994</v>
          </cell>
          <cell r="J159">
            <v>147565.51</v>
          </cell>
        </row>
        <row r="160">
          <cell r="D160" t="str">
            <v>Unrecovered Envir Response Costs</v>
          </cell>
          <cell r="F160">
            <v>182801149.61000004</v>
          </cell>
          <cell r="H160">
            <v>206014464.56</v>
          </cell>
          <cell r="J160">
            <v>243243333.19999996</v>
          </cell>
        </row>
        <row r="161">
          <cell r="B161" t="str">
            <v>161450</v>
          </cell>
          <cell r="D161" t="str">
            <v>Pipeline Replacement Reg Asset</v>
          </cell>
          <cell r="F161">
            <v>498974179.19999999</v>
          </cell>
          <cell r="H161">
            <v>461264190.47000003</v>
          </cell>
          <cell r="J161">
            <v>506665377.70999998</v>
          </cell>
        </row>
        <row r="162">
          <cell r="D162" t="str">
            <v>Unrecovered Pipeline Replacemnt Costs</v>
          </cell>
          <cell r="F162">
            <v>498974179.19999999</v>
          </cell>
          <cell r="H162">
            <v>461264190.47000003</v>
          </cell>
          <cell r="J162">
            <v>506665377.70999998</v>
          </cell>
        </row>
        <row r="163">
          <cell r="D163" t="str">
            <v>Investment in Joint Ventures</v>
          </cell>
          <cell r="F163">
            <v>0</v>
          </cell>
          <cell r="H163">
            <v>0</v>
          </cell>
          <cell r="J163">
            <v>0</v>
          </cell>
        </row>
        <row r="164">
          <cell r="D164" t="str">
            <v>Unrecovered Integrated Resource Plan</v>
          </cell>
          <cell r="F164">
            <v>0</v>
          </cell>
          <cell r="H164">
            <v>0</v>
          </cell>
          <cell r="J164">
            <v>0</v>
          </cell>
        </row>
        <row r="165">
          <cell r="B165" t="str">
            <v>162800</v>
          </cell>
          <cell r="D165" t="str">
            <v>Unrecovered Postretirement Ben</v>
          </cell>
          <cell r="F165">
            <v>6489213</v>
          </cell>
          <cell r="H165">
            <v>6641412</v>
          </cell>
          <cell r="J165">
            <v>7098009</v>
          </cell>
        </row>
        <row r="166">
          <cell r="D166" t="str">
            <v>Unrecovered Postretirement Benefits</v>
          </cell>
          <cell r="F166">
            <v>6489213</v>
          </cell>
          <cell r="H166">
            <v>6641412</v>
          </cell>
          <cell r="J166">
            <v>7098009</v>
          </cell>
        </row>
        <row r="167">
          <cell r="D167" t="str">
            <v>Intercompany Notes Receivables</v>
          </cell>
          <cell r="F167">
            <v>0</v>
          </cell>
          <cell r="H167">
            <v>0</v>
          </cell>
          <cell r="J167">
            <v>0</v>
          </cell>
        </row>
        <row r="168">
          <cell r="B168" t="str">
            <v>157200</v>
          </cell>
          <cell r="D168" t="str">
            <v>Pension Asset</v>
          </cell>
          <cell r="F168">
            <v>0</v>
          </cell>
          <cell r="H168">
            <v>-3072836.56</v>
          </cell>
          <cell r="J168">
            <v>-3107019.66</v>
          </cell>
        </row>
        <row r="169">
          <cell r="D169" t="str">
            <v>Prepaid Pension Cost</v>
          </cell>
          <cell r="F169">
            <v>0</v>
          </cell>
          <cell r="H169">
            <v>-3072836.56</v>
          </cell>
          <cell r="J169">
            <v>-3107019.66</v>
          </cell>
        </row>
        <row r="170">
          <cell r="D170" t="str">
            <v>Unamortized Cost to Repurchase LTD</v>
          </cell>
          <cell r="F170">
            <v>0</v>
          </cell>
          <cell r="H170">
            <v>0</v>
          </cell>
          <cell r="J170">
            <v>0</v>
          </cell>
        </row>
        <row r="171">
          <cell r="B171" t="str">
            <v>161300</v>
          </cell>
          <cell r="D171" t="str">
            <v>Unamort Debt Discount and Exp</v>
          </cell>
          <cell r="F171">
            <v>2341583.13</v>
          </cell>
          <cell r="H171">
            <v>2398444.3199999998</v>
          </cell>
          <cell r="J171">
            <v>2591141.0699999998</v>
          </cell>
        </row>
        <row r="172">
          <cell r="B172" t="str">
            <v>162000</v>
          </cell>
          <cell r="D172" t="str">
            <v>SONAT, INC.</v>
          </cell>
          <cell r="F172">
            <v>1297.04</v>
          </cell>
          <cell r="H172">
            <v>1297.04</v>
          </cell>
          <cell r="J172">
            <v>1297.04</v>
          </cell>
        </row>
        <row r="173">
          <cell r="B173" t="str">
            <v>162005</v>
          </cell>
          <cell r="D173" t="str">
            <v>York Triathlon</v>
          </cell>
          <cell r="F173">
            <v>-53974.9</v>
          </cell>
          <cell r="H173">
            <v>-53974.9</v>
          </cell>
          <cell r="J173">
            <v>-53974.9</v>
          </cell>
        </row>
        <row r="174">
          <cell r="B174" t="str">
            <v>162010</v>
          </cell>
          <cell r="D174" t="str">
            <v>Doe Grant</v>
          </cell>
          <cell r="F174">
            <v>-92779.99</v>
          </cell>
          <cell r="H174">
            <v>-92779.99</v>
          </cell>
          <cell r="J174">
            <v>-82129.47</v>
          </cell>
        </row>
        <row r="175">
          <cell r="B175" t="str">
            <v>162015</v>
          </cell>
          <cell r="D175" t="str">
            <v>Gri Grant</v>
          </cell>
          <cell r="F175">
            <v>-2777.28</v>
          </cell>
          <cell r="H175">
            <v>-5342.33</v>
          </cell>
          <cell r="J175">
            <v>7518.87</v>
          </cell>
        </row>
        <row r="176">
          <cell r="B176" t="str">
            <v>162020</v>
          </cell>
          <cell r="D176" t="str">
            <v>PCB Research</v>
          </cell>
          <cell r="F176">
            <v>-51136</v>
          </cell>
          <cell r="H176">
            <v>-51136</v>
          </cell>
          <cell r="J176">
            <v>-59337.75</v>
          </cell>
        </row>
        <row r="177">
          <cell r="B177" t="str">
            <v>162025</v>
          </cell>
          <cell r="D177" t="str">
            <v>Rate Case Expenses</v>
          </cell>
          <cell r="F177">
            <v>380832.15</v>
          </cell>
          <cell r="H177">
            <v>572185.71</v>
          </cell>
          <cell r="J177">
            <v>1148121.3899999999</v>
          </cell>
        </row>
        <row r="178">
          <cell r="B178" t="str">
            <v>162037</v>
          </cell>
          <cell r="D178" t="str">
            <v>Deferred Severance Expense</v>
          </cell>
          <cell r="F178">
            <v>0</v>
          </cell>
          <cell r="H178">
            <v>0</v>
          </cell>
          <cell r="J178">
            <v>1952566.2</v>
          </cell>
        </row>
        <row r="179">
          <cell r="B179" t="str">
            <v>162038</v>
          </cell>
          <cell r="D179" t="str">
            <v>Deferred Customer Service</v>
          </cell>
          <cell r="F179">
            <v>0</v>
          </cell>
          <cell r="H179">
            <v>0</v>
          </cell>
          <cell r="J179">
            <v>3668403.53</v>
          </cell>
        </row>
        <row r="180">
          <cell r="B180" t="str">
            <v>162039</v>
          </cell>
          <cell r="D180" t="str">
            <v>Deferred Property Sale/Lease</v>
          </cell>
          <cell r="F180">
            <v>0</v>
          </cell>
          <cell r="H180">
            <v>0</v>
          </cell>
          <cell r="J180">
            <v>41181.5</v>
          </cell>
        </row>
        <row r="181">
          <cell r="B181" t="str">
            <v>162044</v>
          </cell>
          <cell r="D181" t="str">
            <v>Energy America - Titan</v>
          </cell>
          <cell r="F181">
            <v>659.33</v>
          </cell>
          <cell r="H181">
            <v>-37552.94</v>
          </cell>
          <cell r="J181">
            <v>-121279.55</v>
          </cell>
        </row>
        <row r="182">
          <cell r="B182" t="str">
            <v>162046</v>
          </cell>
          <cell r="D182" t="str">
            <v>Warner Robins AFB Meter Reloca</v>
          </cell>
          <cell r="F182">
            <v>-56428.02</v>
          </cell>
          <cell r="H182">
            <v>-56428.02</v>
          </cell>
          <cell r="J182">
            <v>360073.58</v>
          </cell>
        </row>
        <row r="183">
          <cell r="B183" t="str">
            <v>162048</v>
          </cell>
          <cell r="D183" t="str">
            <v>Property Tax Refund Filings</v>
          </cell>
          <cell r="F183">
            <v>62976.79</v>
          </cell>
          <cell r="H183">
            <v>55232.51</v>
          </cell>
          <cell r="J183">
            <v>-16050.56</v>
          </cell>
        </row>
        <row r="184">
          <cell r="B184" t="str">
            <v>162065</v>
          </cell>
          <cell r="D184" t="str">
            <v>ERC Match</v>
          </cell>
          <cell r="F184">
            <v>76769.67</v>
          </cell>
          <cell r="H184">
            <v>492263.93</v>
          </cell>
          <cell r="J184">
            <v>198555.42</v>
          </cell>
        </row>
        <row r="185">
          <cell r="B185" t="str">
            <v>162070</v>
          </cell>
          <cell r="D185" t="str">
            <v>Franchise Expense Match</v>
          </cell>
          <cell r="F185">
            <v>111406.69</v>
          </cell>
          <cell r="H185">
            <v>166727.93</v>
          </cell>
          <cell r="J185">
            <v>156808.64000000001</v>
          </cell>
        </row>
        <row r="186">
          <cell r="B186" t="str">
            <v>162075</v>
          </cell>
          <cell r="D186" t="str">
            <v>MARS</v>
          </cell>
          <cell r="F186">
            <v>1439673.2</v>
          </cell>
          <cell r="H186">
            <v>1781704.05</v>
          </cell>
          <cell r="J186">
            <v>1498429.09</v>
          </cell>
        </row>
        <row r="187">
          <cell r="B187" t="str">
            <v>162077</v>
          </cell>
          <cell r="D187" t="str">
            <v>RETAINED STORAGE - MARS</v>
          </cell>
          <cell r="F187">
            <v>374577.3</v>
          </cell>
          <cell r="H187">
            <v>-995428.64</v>
          </cell>
          <cell r="J187">
            <v>3703941.22</v>
          </cell>
        </row>
        <row r="188">
          <cell r="B188" t="str">
            <v>162079</v>
          </cell>
          <cell r="D188" t="str">
            <v>FT Credit-PipelineCapacitRelea</v>
          </cell>
          <cell r="F188">
            <v>-53403.78</v>
          </cell>
          <cell r="H188">
            <v>-135636.28</v>
          </cell>
          <cell r="J188">
            <v>-17701.990000000002</v>
          </cell>
        </row>
        <row r="189">
          <cell r="B189" t="str">
            <v>162080</v>
          </cell>
          <cell r="D189" t="str">
            <v>IBSS</v>
          </cell>
          <cell r="F189">
            <v>-18871.21</v>
          </cell>
          <cell r="H189">
            <v>11128.62</v>
          </cell>
          <cell r="J189">
            <v>-2936.95</v>
          </cell>
        </row>
        <row r="190">
          <cell r="B190" t="str">
            <v>162085</v>
          </cell>
          <cell r="D190" t="str">
            <v>Customer Education Recovery</v>
          </cell>
          <cell r="F190">
            <v>-418164.38</v>
          </cell>
          <cell r="H190">
            <v>-406662.39</v>
          </cell>
          <cell r="J190">
            <v>-336807.34</v>
          </cell>
        </row>
        <row r="191">
          <cell r="B191" t="str">
            <v>162093</v>
          </cell>
          <cell r="D191" t="str">
            <v>IBSS DEMAND</v>
          </cell>
          <cell r="F191">
            <v>729422.88</v>
          </cell>
          <cell r="H191">
            <v>973536.23</v>
          </cell>
          <cell r="J191">
            <v>-24998.38</v>
          </cell>
        </row>
        <row r="192">
          <cell r="B192" t="str">
            <v>162095</v>
          </cell>
          <cell r="D192" t="str">
            <v>IBSS-Injection Charge</v>
          </cell>
          <cell r="F192">
            <v>28609.27</v>
          </cell>
          <cell r="H192">
            <v>50895.27</v>
          </cell>
          <cell r="J192">
            <v>-127675.02</v>
          </cell>
        </row>
        <row r="193">
          <cell r="B193" t="str">
            <v>162140</v>
          </cell>
          <cell r="D193" t="str">
            <v>Transportation Clearing</v>
          </cell>
          <cell r="F193">
            <v>14476.95</v>
          </cell>
          <cell r="H193">
            <v>13393.64</v>
          </cell>
          <cell r="J193">
            <v>11952.69</v>
          </cell>
        </row>
        <row r="194">
          <cell r="B194" t="str">
            <v>162175</v>
          </cell>
          <cell r="D194" t="str">
            <v>Stores Capital Clearing</v>
          </cell>
          <cell r="F194">
            <v>475186.84</v>
          </cell>
          <cell r="H194">
            <v>435443.28</v>
          </cell>
          <cell r="J194">
            <v>142036.04</v>
          </cell>
        </row>
        <row r="195">
          <cell r="B195" t="str">
            <v>162176</v>
          </cell>
          <cell r="D195" t="str">
            <v>Engineering Capital Clearing</v>
          </cell>
          <cell r="F195">
            <v>4.08</v>
          </cell>
          <cell r="H195">
            <v>4.08</v>
          </cell>
          <cell r="J195">
            <v>4.08</v>
          </cell>
        </row>
        <row r="196">
          <cell r="B196" t="str">
            <v>162177</v>
          </cell>
          <cell r="D196" t="str">
            <v>Operations Services Clearing</v>
          </cell>
          <cell r="F196">
            <v>121.23</v>
          </cell>
          <cell r="H196">
            <v>0</v>
          </cell>
          <cell r="J196">
            <v>0</v>
          </cell>
        </row>
        <row r="197">
          <cell r="B197" t="str">
            <v>162178</v>
          </cell>
          <cell r="D197" t="str">
            <v>Transportation Capital Clearin</v>
          </cell>
          <cell r="F197">
            <v>1983.6</v>
          </cell>
          <cell r="H197">
            <v>1068.3</v>
          </cell>
          <cell r="J197">
            <v>0</v>
          </cell>
        </row>
        <row r="198">
          <cell r="B198" t="str">
            <v>162179</v>
          </cell>
          <cell r="D198" t="str">
            <v>A&amp;G Salaries Capital Clearing</v>
          </cell>
          <cell r="F198">
            <v>17.309999999999999</v>
          </cell>
          <cell r="H198">
            <v>17.309999999999999</v>
          </cell>
          <cell r="J198">
            <v>18.04</v>
          </cell>
        </row>
        <row r="199">
          <cell r="B199" t="str">
            <v>162180</v>
          </cell>
          <cell r="D199" t="str">
            <v>A&amp;G Expenses Capital Clearing</v>
          </cell>
          <cell r="F199">
            <v>1349.07</v>
          </cell>
          <cell r="H199">
            <v>1349.07</v>
          </cell>
          <cell r="J199">
            <v>3.52</v>
          </cell>
        </row>
        <row r="200">
          <cell r="B200" t="str">
            <v>162185</v>
          </cell>
          <cell r="D200" t="str">
            <v>A&amp;G Salary Capitalized-Pension</v>
          </cell>
          <cell r="F200">
            <v>39.68</v>
          </cell>
          <cell r="H200">
            <v>39.68</v>
          </cell>
          <cell r="J200">
            <v>39.68</v>
          </cell>
        </row>
        <row r="201">
          <cell r="B201" t="str">
            <v>162186</v>
          </cell>
          <cell r="D201" t="str">
            <v>A&amp;G Salary Capitalized-Benefit</v>
          </cell>
          <cell r="F201">
            <v>71.48</v>
          </cell>
          <cell r="H201">
            <v>71.48</v>
          </cell>
          <cell r="J201">
            <v>71.599999999999994</v>
          </cell>
        </row>
        <row r="202">
          <cell r="B202" t="str">
            <v>162187</v>
          </cell>
          <cell r="D202" t="str">
            <v>A&amp;GSalaryCap-Post Retirement</v>
          </cell>
          <cell r="F202">
            <v>59.47</v>
          </cell>
          <cell r="H202">
            <v>59.47</v>
          </cell>
          <cell r="J202">
            <v>59.57</v>
          </cell>
        </row>
        <row r="203">
          <cell r="B203" t="str">
            <v>162188</v>
          </cell>
          <cell r="D203" t="str">
            <v>A&amp;G Salary Cap-Payroll Taxes</v>
          </cell>
          <cell r="F203">
            <v>1.3</v>
          </cell>
          <cell r="H203">
            <v>1.3</v>
          </cell>
          <cell r="J203">
            <v>1.42</v>
          </cell>
        </row>
        <row r="204">
          <cell r="B204" t="str">
            <v>162200</v>
          </cell>
          <cell r="D204" t="str">
            <v>Other Work in Progress-Misc</v>
          </cell>
          <cell r="F204">
            <v>13916.59</v>
          </cell>
          <cell r="H204">
            <v>250044.79</v>
          </cell>
          <cell r="J204">
            <v>230000</v>
          </cell>
        </row>
        <row r="205">
          <cell r="B205" t="str">
            <v>162250</v>
          </cell>
          <cell r="D205" t="str">
            <v>Defer Earn Review FY2002</v>
          </cell>
          <cell r="F205">
            <v>720112.32</v>
          </cell>
          <cell r="H205">
            <v>811779</v>
          </cell>
          <cell r="J205">
            <v>451992.23</v>
          </cell>
        </row>
        <row r="206">
          <cell r="B206" t="str">
            <v>162450</v>
          </cell>
          <cell r="D206" t="str">
            <v>ATPI Capitalized Clearing</v>
          </cell>
          <cell r="F206">
            <v>0</v>
          </cell>
          <cell r="H206">
            <v>0</v>
          </cell>
          <cell r="J206">
            <v>0</v>
          </cell>
        </row>
        <row r="207">
          <cell r="B207" t="str">
            <v>162720</v>
          </cell>
          <cell r="D207" t="str">
            <v>Unrecovered Worker's Compensat</v>
          </cell>
          <cell r="F207">
            <v>100</v>
          </cell>
          <cell r="H207">
            <v>1350923.8</v>
          </cell>
          <cell r="J207">
            <v>1833956.29</v>
          </cell>
        </row>
        <row r="208">
          <cell r="B208" t="str">
            <v>162810</v>
          </cell>
          <cell r="D208" t="str">
            <v>Y2K Expenses</v>
          </cell>
          <cell r="F208">
            <v>655570.69999999995</v>
          </cell>
          <cell r="H208">
            <v>983169.08</v>
          </cell>
          <cell r="J208">
            <v>1965964.22</v>
          </cell>
        </row>
        <row r="209">
          <cell r="B209" t="str">
            <v>162999</v>
          </cell>
          <cell r="D209" t="str">
            <v>Other Deferred Debits</v>
          </cell>
          <cell r="F209">
            <v>747535.56</v>
          </cell>
          <cell r="H209">
            <v>1834941.49</v>
          </cell>
          <cell r="J209">
            <v>842891.91</v>
          </cell>
        </row>
        <row r="210">
          <cell r="D210" t="str">
            <v>Other Assets</v>
          </cell>
          <cell r="F210">
            <v>7430818.0699999984</v>
          </cell>
          <cell r="H210">
            <v>10350779.889999999</v>
          </cell>
          <cell r="J210">
            <v>19964136.929999996</v>
          </cell>
        </row>
        <row r="211">
          <cell r="D211" t="str">
            <v xml:space="preserve">  Total Deferred Debits and Other Assets</v>
          </cell>
          <cell r="F211">
            <v>695695359.88</v>
          </cell>
          <cell r="H211">
            <v>681198010.36000001</v>
          </cell>
          <cell r="J211">
            <v>773863837.17999995</v>
          </cell>
        </row>
        <row r="212">
          <cell r="D212" t="str">
            <v xml:space="preserve">  Total Assets</v>
          </cell>
          <cell r="F212">
            <v>2387461522.9299998</v>
          </cell>
          <cell r="H212">
            <v>2359546698.1100001</v>
          </cell>
          <cell r="J212">
            <v>2441572610.4899998</v>
          </cell>
        </row>
        <row r="214">
          <cell r="C214" t="str">
            <v>Liabilities and Capitalization</v>
          </cell>
        </row>
        <row r="215">
          <cell r="C215" t="str">
            <v>Current Liabilities</v>
          </cell>
        </row>
        <row r="216">
          <cell r="B216" t="str">
            <v>225100</v>
          </cell>
          <cell r="D216" t="str">
            <v>General Accounts Payable</v>
          </cell>
          <cell r="F216">
            <v>-618745.67000000004</v>
          </cell>
          <cell r="H216">
            <v>-338695.41</v>
          </cell>
          <cell r="J216">
            <v>-606462.84</v>
          </cell>
        </row>
        <row r="217">
          <cell r="B217" t="str">
            <v>225101</v>
          </cell>
          <cell r="D217" t="str">
            <v>A/P Misc Estimated Liability</v>
          </cell>
          <cell r="F217">
            <v>411.73</v>
          </cell>
          <cell r="H217">
            <v>411.73</v>
          </cell>
          <cell r="J217">
            <v>411.73</v>
          </cell>
        </row>
        <row r="218">
          <cell r="B218" t="str">
            <v>225105</v>
          </cell>
          <cell r="D218" t="str">
            <v>AP - Inventory</v>
          </cell>
          <cell r="F218">
            <v>388796.98</v>
          </cell>
          <cell r="H218">
            <v>389242.07</v>
          </cell>
          <cell r="J218">
            <v>473762.37</v>
          </cell>
        </row>
        <row r="219">
          <cell r="B219" t="str">
            <v>225115</v>
          </cell>
          <cell r="D219" t="str">
            <v>O &amp; M Receipt Accrual</v>
          </cell>
          <cell r="F219">
            <v>0</v>
          </cell>
          <cell r="H219">
            <v>0</v>
          </cell>
          <cell r="J219">
            <v>0</v>
          </cell>
        </row>
        <row r="220">
          <cell r="B220" t="str">
            <v>225120</v>
          </cell>
          <cell r="D220" t="str">
            <v>Accounts Payable - Accrued</v>
          </cell>
          <cell r="F220">
            <v>-7674481.8200000003</v>
          </cell>
          <cell r="H220">
            <v>-5168317.16</v>
          </cell>
          <cell r="J220">
            <v>-6560335.1799999997</v>
          </cell>
        </row>
        <row r="221">
          <cell r="B221" t="str">
            <v>225125</v>
          </cell>
          <cell r="D221" t="str">
            <v>Inventory Accrual - Conversion</v>
          </cell>
          <cell r="F221">
            <v>16006.34</v>
          </cell>
          <cell r="H221">
            <v>1.53</v>
          </cell>
          <cell r="J221">
            <v>-1485930.7</v>
          </cell>
        </row>
        <row r="222">
          <cell r="B222" t="str">
            <v>225150</v>
          </cell>
          <cell r="D222" t="str">
            <v>A/P Returned Checks</v>
          </cell>
          <cell r="F222">
            <v>2068.16</v>
          </cell>
          <cell r="H222">
            <v>2737.43</v>
          </cell>
          <cell r="J222">
            <v>1038.02</v>
          </cell>
        </row>
        <row r="223">
          <cell r="B223" t="str">
            <v>225155</v>
          </cell>
          <cell r="D223" t="str">
            <v>BCS Unpostables</v>
          </cell>
          <cell r="F223">
            <v>86.41</v>
          </cell>
          <cell r="H223">
            <v>86.41</v>
          </cell>
          <cell r="J223">
            <v>86.41</v>
          </cell>
        </row>
        <row r="224">
          <cell r="B224" t="str">
            <v>225170</v>
          </cell>
          <cell r="D224" t="str">
            <v>Flash Pay Errors</v>
          </cell>
          <cell r="F224">
            <v>-2010.75</v>
          </cell>
          <cell r="H224">
            <v>-2010.75</v>
          </cell>
          <cell r="J224">
            <v>-2010.75</v>
          </cell>
        </row>
        <row r="225">
          <cell r="B225" t="str">
            <v>225500</v>
          </cell>
          <cell r="D225" t="str">
            <v>Payroll Deductions</v>
          </cell>
          <cell r="F225">
            <v>-41538.449999999997</v>
          </cell>
          <cell r="H225">
            <v>-21639.81</v>
          </cell>
          <cell r="J225">
            <v>-18014.2</v>
          </cell>
        </row>
        <row r="226">
          <cell r="B226" t="str">
            <v>225501</v>
          </cell>
          <cell r="D226" t="str">
            <v>U S Savings Bonds Payable</v>
          </cell>
          <cell r="F226">
            <v>-4914.05</v>
          </cell>
          <cell r="H226">
            <v>-3384.05</v>
          </cell>
          <cell r="J226">
            <v>-5578.35</v>
          </cell>
        </row>
        <row r="227">
          <cell r="B227" t="str">
            <v>225502</v>
          </cell>
          <cell r="D227" t="str">
            <v>Mutual Savings Credit Union</v>
          </cell>
          <cell r="F227">
            <v>281.29000000000002</v>
          </cell>
          <cell r="H227">
            <v>281.29000000000002</v>
          </cell>
          <cell r="J227">
            <v>281.29000000000002</v>
          </cell>
        </row>
        <row r="228">
          <cell r="B228" t="str">
            <v>225507</v>
          </cell>
          <cell r="D228" t="str">
            <v>One Pledge Club Atlanta</v>
          </cell>
          <cell r="F228">
            <v>-3869.22</v>
          </cell>
          <cell r="H228">
            <v>-22715.72</v>
          </cell>
          <cell r="J228">
            <v>-4465.1000000000004</v>
          </cell>
        </row>
        <row r="229">
          <cell r="B229" t="str">
            <v>225508</v>
          </cell>
          <cell r="D229" t="str">
            <v>Flame Club Payable</v>
          </cell>
          <cell r="F229">
            <v>-252</v>
          </cell>
          <cell r="H229">
            <v>6</v>
          </cell>
          <cell r="J229">
            <v>-366</v>
          </cell>
        </row>
        <row r="230">
          <cell r="B230" t="str">
            <v>225512</v>
          </cell>
          <cell r="D230" t="str">
            <v>Employee Stock Purchase Plan</v>
          </cell>
          <cell r="F230">
            <v>-6559.97</v>
          </cell>
          <cell r="H230">
            <v>-6500</v>
          </cell>
          <cell r="J230">
            <v>-469.7</v>
          </cell>
        </row>
        <row r="231">
          <cell r="B231" t="str">
            <v>225513</v>
          </cell>
          <cell r="D231" t="str">
            <v>Union Dues</v>
          </cell>
          <cell r="F231">
            <v>0</v>
          </cell>
          <cell r="H231">
            <v>-5108</v>
          </cell>
          <cell r="J231">
            <v>469.7</v>
          </cell>
        </row>
        <row r="232">
          <cell r="B232" t="str">
            <v>225514</v>
          </cell>
          <cell r="D232" t="str">
            <v>Flame Club/Savannah Payable</v>
          </cell>
          <cell r="F232">
            <v>-104.65</v>
          </cell>
          <cell r="H232">
            <v>0</v>
          </cell>
          <cell r="J232">
            <v>-119</v>
          </cell>
        </row>
        <row r="233">
          <cell r="B233" t="str">
            <v>225521</v>
          </cell>
          <cell r="D233" t="str">
            <v>P.A.C Payable</v>
          </cell>
          <cell r="F233">
            <v>-233</v>
          </cell>
          <cell r="H233">
            <v>0</v>
          </cell>
          <cell r="J233">
            <v>-322.69</v>
          </cell>
        </row>
        <row r="234">
          <cell r="B234" t="str">
            <v>225522</v>
          </cell>
          <cell r="D234" t="str">
            <v>H.E.A.T Payments</v>
          </cell>
          <cell r="F234">
            <v>166</v>
          </cell>
          <cell r="H234">
            <v>165</v>
          </cell>
          <cell r="J234">
            <v>146</v>
          </cell>
        </row>
        <row r="235">
          <cell r="B235" t="str">
            <v>225526</v>
          </cell>
          <cell r="D235" t="str">
            <v>Employee Court Orders</v>
          </cell>
          <cell r="F235">
            <v>-12397.35</v>
          </cell>
          <cell r="H235">
            <v>2913.19</v>
          </cell>
          <cell r="J235">
            <v>-12599.78</v>
          </cell>
        </row>
        <row r="236">
          <cell r="B236" t="str">
            <v>225527</v>
          </cell>
          <cell r="D236" t="str">
            <v>Flame Club-Augusta</v>
          </cell>
          <cell r="F236">
            <v>-24</v>
          </cell>
          <cell r="H236">
            <v>0</v>
          </cell>
          <cell r="J236">
            <v>0</v>
          </cell>
        </row>
        <row r="237">
          <cell r="B237" t="str">
            <v>225536</v>
          </cell>
          <cell r="D237" t="str">
            <v>Flx Ben Health Reim Payable</v>
          </cell>
          <cell r="F237">
            <v>-2689.01</v>
          </cell>
          <cell r="H237">
            <v>-4658.93</v>
          </cell>
          <cell r="J237">
            <v>-17245.48</v>
          </cell>
        </row>
        <row r="238">
          <cell r="B238" t="str">
            <v>225537</v>
          </cell>
          <cell r="D238" t="str">
            <v>Flx Ben Dep Daycare Payable</v>
          </cell>
          <cell r="F238">
            <v>-505</v>
          </cell>
          <cell r="H238">
            <v>1480.68</v>
          </cell>
          <cell r="J238">
            <v>227.68</v>
          </cell>
        </row>
        <row r="239">
          <cell r="B239" t="str">
            <v>225546</v>
          </cell>
          <cell r="D239" t="str">
            <v>Health Care Reim Payable 2000</v>
          </cell>
          <cell r="F239">
            <v>-22596.03</v>
          </cell>
          <cell r="H239">
            <v>-21116.42</v>
          </cell>
          <cell r="J239">
            <v>-9066.36</v>
          </cell>
        </row>
        <row r="240">
          <cell r="B240" t="str">
            <v>225547</v>
          </cell>
          <cell r="D240" t="str">
            <v>Dep Care Reim Payable</v>
          </cell>
          <cell r="F240">
            <v>-8136.76</v>
          </cell>
          <cell r="H240">
            <v>-8957.0300000000007</v>
          </cell>
          <cell r="J240">
            <v>-5589.87</v>
          </cell>
        </row>
        <row r="241">
          <cell r="D241" t="str">
            <v>Accounts Payable</v>
          </cell>
          <cell r="F241">
            <v>-7991240.8199999994</v>
          </cell>
          <cell r="H241">
            <v>-5205777.9499999993</v>
          </cell>
          <cell r="J241">
            <v>-8252152.8000000017</v>
          </cell>
        </row>
        <row r="242">
          <cell r="D242" t="str">
            <v>Short-Term Debt</v>
          </cell>
          <cell r="F242">
            <v>0</v>
          </cell>
          <cell r="H242">
            <v>0</v>
          </cell>
          <cell r="J242">
            <v>0</v>
          </cell>
        </row>
        <row r="243">
          <cell r="B243" t="str">
            <v>230070</v>
          </cell>
          <cell r="D243" t="str">
            <v>Accounts Payable - Assoc Comp</v>
          </cell>
          <cell r="F243">
            <v>0</v>
          </cell>
          <cell r="H243">
            <v>0</v>
          </cell>
          <cell r="J243">
            <v>0</v>
          </cell>
        </row>
        <row r="244">
          <cell r="B244" t="str">
            <v>230990</v>
          </cell>
          <cell r="D244" t="str">
            <v>Intercompany Trsfers - Credit</v>
          </cell>
          <cell r="F244">
            <v>-19930519.530000001</v>
          </cell>
          <cell r="H244">
            <v>-11074024.42</v>
          </cell>
          <cell r="J244">
            <v>-77758689.189999998</v>
          </cell>
        </row>
        <row r="245">
          <cell r="D245" t="str">
            <v>Intercompany Payables</v>
          </cell>
          <cell r="F245">
            <v>-19930519.530000001</v>
          </cell>
          <cell r="H245">
            <v>-11074024.42</v>
          </cell>
          <cell r="J245">
            <v>-77758689.189999998</v>
          </cell>
        </row>
        <row r="246">
          <cell r="B246" t="str">
            <v>235200</v>
          </cell>
          <cell r="D246" t="str">
            <v>Customer Deposits-Manual</v>
          </cell>
          <cell r="F246">
            <v>-4212000</v>
          </cell>
          <cell r="H246">
            <v>-3615000</v>
          </cell>
          <cell r="J246">
            <v>-185000</v>
          </cell>
        </row>
        <row r="247">
          <cell r="B247" t="str">
            <v>236200</v>
          </cell>
          <cell r="D247" t="str">
            <v>Customer Deposits-Metro Region</v>
          </cell>
          <cell r="F247">
            <v>87</v>
          </cell>
          <cell r="H247">
            <v>105</v>
          </cell>
          <cell r="J247">
            <v>68830.64</v>
          </cell>
        </row>
        <row r="248">
          <cell r="B248" t="str">
            <v>236300</v>
          </cell>
          <cell r="D248" t="str">
            <v>Customer Deposits GA Region 1</v>
          </cell>
          <cell r="F248">
            <v>0</v>
          </cell>
          <cell r="H248">
            <v>0</v>
          </cell>
          <cell r="J248">
            <v>-5117.3999999999996</v>
          </cell>
        </row>
        <row r="249">
          <cell r="B249" t="str">
            <v>236400</v>
          </cell>
          <cell r="D249" t="str">
            <v>Customer Deposits GA Region 2</v>
          </cell>
          <cell r="F249">
            <v>0</v>
          </cell>
          <cell r="H249">
            <v>0</v>
          </cell>
          <cell r="J249">
            <v>-107014.84</v>
          </cell>
        </row>
        <row r="250">
          <cell r="B250" t="str">
            <v>236500</v>
          </cell>
          <cell r="D250" t="str">
            <v>Customer Deposits GA Region 3</v>
          </cell>
          <cell r="F250">
            <v>0</v>
          </cell>
          <cell r="H250">
            <v>0</v>
          </cell>
          <cell r="J250">
            <v>-19884.46</v>
          </cell>
        </row>
        <row r="251">
          <cell r="B251" t="str">
            <v>236600</v>
          </cell>
          <cell r="D251" t="str">
            <v>Customer Deposits GA Region 4</v>
          </cell>
          <cell r="F251">
            <v>0</v>
          </cell>
          <cell r="H251">
            <v>0</v>
          </cell>
          <cell r="J251">
            <v>-11643.5</v>
          </cell>
        </row>
        <row r="252">
          <cell r="D252" t="str">
            <v>Customer Deposits</v>
          </cell>
          <cell r="F252">
            <v>-4211913</v>
          </cell>
          <cell r="H252">
            <v>-3614895</v>
          </cell>
          <cell r="J252">
            <v>-259829.55999999997</v>
          </cell>
        </row>
        <row r="253">
          <cell r="B253" t="str">
            <v>239300</v>
          </cell>
          <cell r="D253" t="str">
            <v>Medium Term Notes</v>
          </cell>
          <cell r="F253">
            <v>-7941602.1699999999</v>
          </cell>
          <cell r="H253">
            <v>-17584185.719999999</v>
          </cell>
          <cell r="J253">
            <v>-9768353.2599999998</v>
          </cell>
        </row>
        <row r="254">
          <cell r="B254" t="str">
            <v>240010</v>
          </cell>
          <cell r="D254" t="str">
            <v>Interest Acc N/P-Bk of America</v>
          </cell>
          <cell r="F254">
            <v>11234.43</v>
          </cell>
          <cell r="H254">
            <v>11234.43</v>
          </cell>
          <cell r="J254">
            <v>0</v>
          </cell>
        </row>
        <row r="255">
          <cell r="B255" t="str">
            <v>241990</v>
          </cell>
          <cell r="D255" t="str">
            <v>Interest Acc-Customer Deposits</v>
          </cell>
          <cell r="F255">
            <v>-108880.62</v>
          </cell>
          <cell r="H255">
            <v>-65853.960000000006</v>
          </cell>
          <cell r="J255">
            <v>-46530.14</v>
          </cell>
        </row>
        <row r="256">
          <cell r="B256" t="str">
            <v>242200</v>
          </cell>
          <cell r="D256" t="str">
            <v>Interest Accrued-ERC Recovery</v>
          </cell>
          <cell r="F256">
            <v>-81409.56</v>
          </cell>
          <cell r="H256">
            <v>-68054.899999999994</v>
          </cell>
          <cell r="J256">
            <v>-112182.73</v>
          </cell>
        </row>
        <row r="257">
          <cell r="D257" t="str">
            <v>Interest</v>
          </cell>
          <cell r="F257">
            <v>-8120657.9199999999</v>
          </cell>
          <cell r="H257">
            <v>-17706860.149999999</v>
          </cell>
          <cell r="J257">
            <v>-9927066.1300000008</v>
          </cell>
        </row>
        <row r="258">
          <cell r="B258" t="str">
            <v>225200</v>
          </cell>
          <cell r="D258" t="str">
            <v>Payroll Payable</v>
          </cell>
          <cell r="F258">
            <v>-1292740.2</v>
          </cell>
          <cell r="H258">
            <v>-908888.97</v>
          </cell>
          <cell r="J258">
            <v>-1373287.33</v>
          </cell>
        </row>
        <row r="259">
          <cell r="B259" t="str">
            <v>225210</v>
          </cell>
          <cell r="D259" t="str">
            <v>Accrued Severance Pay</v>
          </cell>
          <cell r="F259">
            <v>-22232.43</v>
          </cell>
          <cell r="H259">
            <v>0</v>
          </cell>
          <cell r="J259">
            <v>53881.68</v>
          </cell>
        </row>
        <row r="260">
          <cell r="B260" t="str">
            <v>238100</v>
          </cell>
          <cell r="D260" t="str">
            <v>Taxes Accrued-Federal Income</v>
          </cell>
          <cell r="F260">
            <v>-91408923.159999996</v>
          </cell>
          <cell r="H260">
            <v>-32990214.140000001</v>
          </cell>
          <cell r="J260">
            <v>-22441565.5</v>
          </cell>
        </row>
        <row r="261">
          <cell r="B261" t="str">
            <v>238101</v>
          </cell>
          <cell r="D261" t="str">
            <v>Taxes Accrued Other-FUI</v>
          </cell>
          <cell r="F261">
            <v>-116297.67</v>
          </cell>
          <cell r="H261">
            <v>-102743.27</v>
          </cell>
          <cell r="J261">
            <v>-116996.46</v>
          </cell>
        </row>
        <row r="262">
          <cell r="B262" t="str">
            <v>238102</v>
          </cell>
          <cell r="D262" t="str">
            <v>Taxes Accrued Other-FICA</v>
          </cell>
          <cell r="F262">
            <v>-145239.43</v>
          </cell>
          <cell r="H262">
            <v>-64813.32</v>
          </cell>
          <cell r="J262">
            <v>-164532.81</v>
          </cell>
        </row>
        <row r="263">
          <cell r="B263" t="str">
            <v>238103</v>
          </cell>
          <cell r="D263" t="str">
            <v>Tax Accr Othr-Real&amp;Pers. Prop.</v>
          </cell>
          <cell r="F263">
            <v>-10291825.83</v>
          </cell>
          <cell r="H263">
            <v>-12213261.640000001</v>
          </cell>
          <cell r="J263">
            <v>-7497363.0599999996</v>
          </cell>
        </row>
        <row r="264">
          <cell r="B264" t="str">
            <v>238104</v>
          </cell>
          <cell r="D264" t="str">
            <v>Tax Accr Other-W.VA.Prop.</v>
          </cell>
          <cell r="F264">
            <v>40267.040000000001</v>
          </cell>
          <cell r="H264">
            <v>40317.040000000001</v>
          </cell>
          <cell r="J264">
            <v>25179.03</v>
          </cell>
        </row>
        <row r="265">
          <cell r="B265" t="str">
            <v>238105</v>
          </cell>
          <cell r="D265" t="str">
            <v>Tax Accr Othr-SUI</v>
          </cell>
          <cell r="F265">
            <v>-247.82</v>
          </cell>
          <cell r="H265">
            <v>-247.82</v>
          </cell>
          <cell r="J265">
            <v>-258.56</v>
          </cell>
        </row>
        <row r="266">
          <cell r="B266" t="str">
            <v>238150</v>
          </cell>
          <cell r="D266" t="str">
            <v>Other Income Tax Payable</v>
          </cell>
          <cell r="F266">
            <v>-0.17</v>
          </cell>
          <cell r="H266">
            <v>0</v>
          </cell>
          <cell r="J266">
            <v>0</v>
          </cell>
        </row>
        <row r="267">
          <cell r="B267" t="str">
            <v>238200</v>
          </cell>
          <cell r="D267" t="str">
            <v>Taxes Accrued-State Income</v>
          </cell>
          <cell r="F267">
            <v>3317413.8</v>
          </cell>
          <cell r="H267">
            <v>162342.06</v>
          </cell>
          <cell r="J267">
            <v>-2610391.7599999998</v>
          </cell>
        </row>
        <row r="268">
          <cell r="D268" t="str">
            <v>Other Accrued Liabilities</v>
          </cell>
          <cell r="F268">
            <v>-99919825.86999999</v>
          </cell>
          <cell r="H268">
            <v>-46077510.060000002</v>
          </cell>
          <cell r="J268">
            <v>-34125334.769999996</v>
          </cell>
        </row>
        <row r="269">
          <cell r="D269" t="str">
            <v>Redemption Requir - Preferred Stock</v>
          </cell>
          <cell r="F269">
            <v>0</v>
          </cell>
          <cell r="H269">
            <v>0</v>
          </cell>
          <cell r="J269">
            <v>0</v>
          </cell>
        </row>
        <row r="270">
          <cell r="D270" t="str">
            <v>Deferred Purchase Gas Adj Credit</v>
          </cell>
          <cell r="F270">
            <v>0</v>
          </cell>
          <cell r="H270">
            <v>0</v>
          </cell>
          <cell r="J270">
            <v>0</v>
          </cell>
        </row>
        <row r="271">
          <cell r="B271" t="str">
            <v>220000</v>
          </cell>
          <cell r="D271" t="str">
            <v>Med Term Notes Due w/in 1 Year</v>
          </cell>
          <cell r="F271">
            <v>-30000000</v>
          </cell>
          <cell r="H271">
            <v>-48000000</v>
          </cell>
          <cell r="J271">
            <v>-93000000</v>
          </cell>
        </row>
        <row r="272">
          <cell r="D272" t="str">
            <v>Current Portion of Long Term Debt</v>
          </cell>
          <cell r="F272">
            <v>-30000000</v>
          </cell>
          <cell r="H272">
            <v>-48000000</v>
          </cell>
          <cell r="J272">
            <v>-93000000</v>
          </cell>
        </row>
        <row r="273">
          <cell r="B273" t="str">
            <v>251113</v>
          </cell>
          <cell r="D273" t="str">
            <v>MGP Current Liability</v>
          </cell>
          <cell r="F273">
            <v>-41300000</v>
          </cell>
          <cell r="H273">
            <v>-21160760</v>
          </cell>
          <cell r="J273">
            <v>0</v>
          </cell>
        </row>
        <row r="274">
          <cell r="D274" t="str">
            <v>Accrued Eviron Response-Current</v>
          </cell>
          <cell r="F274">
            <v>-41300000</v>
          </cell>
          <cell r="H274">
            <v>-21160760</v>
          </cell>
          <cell r="J274">
            <v>0</v>
          </cell>
        </row>
        <row r="275">
          <cell r="B275" t="str">
            <v>251107</v>
          </cell>
          <cell r="D275" t="str">
            <v>Pipeline Rep Prog Curr liab</v>
          </cell>
          <cell r="F275">
            <v>-49999999.75</v>
          </cell>
          <cell r="H275">
            <v>-65473001</v>
          </cell>
          <cell r="J275">
            <v>0</v>
          </cell>
        </row>
        <row r="276">
          <cell r="D276" t="str">
            <v>Accrued Pipeline Replacement-Current</v>
          </cell>
          <cell r="F276">
            <v>-49999999.75</v>
          </cell>
          <cell r="H276">
            <v>-65473001</v>
          </cell>
          <cell r="J276">
            <v>0</v>
          </cell>
        </row>
        <row r="277">
          <cell r="B277" t="str">
            <v>252997</v>
          </cell>
          <cell r="D277" t="str">
            <v>Deferred Revs-SeasonalRateDsgn</v>
          </cell>
          <cell r="F277">
            <v>0</v>
          </cell>
          <cell r="H277">
            <v>0</v>
          </cell>
          <cell r="J277">
            <v>0</v>
          </cell>
        </row>
        <row r="278">
          <cell r="D278" t="str">
            <v>Deferred Seasonal Rates</v>
          </cell>
          <cell r="F278">
            <v>0</v>
          </cell>
          <cell r="H278">
            <v>0</v>
          </cell>
          <cell r="J278">
            <v>0</v>
          </cell>
        </row>
        <row r="279">
          <cell r="D279" t="str">
            <v>Energy Marketing and Risk Mgmt Liab</v>
          </cell>
          <cell r="F279">
            <v>0</v>
          </cell>
          <cell r="H279">
            <v>0</v>
          </cell>
          <cell r="J279">
            <v>0</v>
          </cell>
        </row>
        <row r="280">
          <cell r="B280" t="str">
            <v>225151</v>
          </cell>
          <cell r="D280" t="str">
            <v>Unclaimed Cust Credits &amp; Chcks</v>
          </cell>
          <cell r="F280">
            <v>-1765712.7</v>
          </cell>
          <cell r="H280">
            <v>-2105742.2400000002</v>
          </cell>
          <cell r="J280">
            <v>-2053208.91</v>
          </cell>
        </row>
        <row r="281">
          <cell r="B281" t="str">
            <v>242010</v>
          </cell>
          <cell r="D281" t="str">
            <v>Education Tax 1</v>
          </cell>
          <cell r="F281">
            <v>-12.75</v>
          </cell>
          <cell r="H281">
            <v>-29.55</v>
          </cell>
          <cell r="J281">
            <v>-30.33</v>
          </cell>
        </row>
        <row r="282">
          <cell r="B282" t="str">
            <v>242050</v>
          </cell>
          <cell r="D282" t="str">
            <v>Education Tax 5</v>
          </cell>
          <cell r="F282">
            <v>0</v>
          </cell>
          <cell r="H282">
            <v>-4.76</v>
          </cell>
          <cell r="J282">
            <v>-4.76</v>
          </cell>
        </row>
        <row r="283">
          <cell r="B283" t="str">
            <v>242100</v>
          </cell>
          <cell r="D283" t="str">
            <v>Homestead Tax</v>
          </cell>
          <cell r="F283">
            <v>0</v>
          </cell>
          <cell r="H283">
            <v>-100.55</v>
          </cell>
          <cell r="J283">
            <v>-100.55</v>
          </cell>
        </row>
        <row r="284">
          <cell r="B284" t="str">
            <v>244000</v>
          </cell>
          <cell r="D284" t="str">
            <v>Special Option Tax</v>
          </cell>
          <cell r="F284">
            <v>-112.42</v>
          </cell>
          <cell r="H284">
            <v>-24184.49</v>
          </cell>
          <cell r="J284">
            <v>-29473.200000000001</v>
          </cell>
        </row>
        <row r="285">
          <cell r="B285" t="str">
            <v>244010</v>
          </cell>
          <cell r="D285" t="str">
            <v>Special Option Tax 1</v>
          </cell>
          <cell r="F285">
            <v>0</v>
          </cell>
          <cell r="H285">
            <v>1630.46</v>
          </cell>
          <cell r="J285">
            <v>1629.97</v>
          </cell>
        </row>
        <row r="286">
          <cell r="B286" t="str">
            <v>245010</v>
          </cell>
          <cell r="D286" t="str">
            <v>Local Option Tax 1</v>
          </cell>
          <cell r="F286">
            <v>15292.38</v>
          </cell>
          <cell r="H286">
            <v>38669.61</v>
          </cell>
          <cell r="J286">
            <v>13178.96</v>
          </cell>
        </row>
        <row r="287">
          <cell r="B287" t="str">
            <v>245040</v>
          </cell>
          <cell r="D287" t="str">
            <v>Local Option Tax 4</v>
          </cell>
          <cell r="F287">
            <v>0</v>
          </cell>
          <cell r="H287">
            <v>-0.12</v>
          </cell>
          <cell r="J287">
            <v>-0.12</v>
          </cell>
        </row>
        <row r="288">
          <cell r="B288" t="str">
            <v>245050</v>
          </cell>
          <cell r="D288" t="str">
            <v>Local Option Tax 5</v>
          </cell>
          <cell r="F288">
            <v>0</v>
          </cell>
          <cell r="H288">
            <v>165.99</v>
          </cell>
          <cell r="J288">
            <v>165.99</v>
          </cell>
        </row>
        <row r="289">
          <cell r="B289" t="str">
            <v>245500</v>
          </cell>
          <cell r="D289" t="str">
            <v>FICA Taxes Payable - EE</v>
          </cell>
          <cell r="F289">
            <v>-122642.05</v>
          </cell>
          <cell r="H289">
            <v>0</v>
          </cell>
          <cell r="J289">
            <v>-143017.82999999999</v>
          </cell>
        </row>
        <row r="290">
          <cell r="B290" t="str">
            <v>245501</v>
          </cell>
          <cell r="D290" t="str">
            <v>Fed. Withholding Taxes -  EE</v>
          </cell>
          <cell r="F290">
            <v>-105604.41</v>
          </cell>
          <cell r="H290">
            <v>0</v>
          </cell>
          <cell r="J290">
            <v>-197861.48</v>
          </cell>
        </row>
        <row r="291">
          <cell r="B291" t="str">
            <v>245502</v>
          </cell>
          <cell r="D291" t="str">
            <v>State Withholding Tax - EE</v>
          </cell>
          <cell r="F291">
            <v>-245716.95</v>
          </cell>
          <cell r="H291">
            <v>-142841.72</v>
          </cell>
          <cell r="J291">
            <v>-255366.32</v>
          </cell>
        </row>
        <row r="292">
          <cell r="B292" t="str">
            <v>245503</v>
          </cell>
          <cell r="D292" t="str">
            <v>State Sales &amp; Use Tax Payble</v>
          </cell>
          <cell r="F292">
            <v>113083.89</v>
          </cell>
          <cell r="H292">
            <v>4625.76</v>
          </cell>
          <cell r="J292">
            <v>64581.27</v>
          </cell>
        </row>
        <row r="293">
          <cell r="B293" t="str">
            <v>245504</v>
          </cell>
          <cell r="D293" t="str">
            <v>Marta Tax Payable</v>
          </cell>
          <cell r="F293">
            <v>26463.8</v>
          </cell>
          <cell r="H293">
            <v>-763.71</v>
          </cell>
          <cell r="J293">
            <v>-2918.93</v>
          </cell>
        </row>
        <row r="294">
          <cell r="B294" t="str">
            <v>245509</v>
          </cell>
          <cell r="D294" t="str">
            <v>State Motor Fuel Tax Payable</v>
          </cell>
          <cell r="F294">
            <v>0</v>
          </cell>
          <cell r="H294">
            <v>0</v>
          </cell>
          <cell r="J294">
            <v>-2256.11</v>
          </cell>
        </row>
        <row r="295">
          <cell r="B295" t="str">
            <v>245510</v>
          </cell>
          <cell r="D295" t="str">
            <v>Federal Motor Fuel Tax Payable</v>
          </cell>
          <cell r="F295">
            <v>0</v>
          </cell>
          <cell r="H295">
            <v>0</v>
          </cell>
          <cell r="J295">
            <v>2725.02</v>
          </cell>
        </row>
        <row r="296">
          <cell r="B296" t="str">
            <v>245511</v>
          </cell>
          <cell r="D296" t="str">
            <v>Taxes Payable-Tennessee S</v>
          </cell>
          <cell r="F296">
            <v>0</v>
          </cell>
          <cell r="H296">
            <v>0</v>
          </cell>
          <cell r="J296">
            <v>0</v>
          </cell>
        </row>
        <row r="297">
          <cell r="B297" t="str">
            <v>245512</v>
          </cell>
          <cell r="D297" t="str">
            <v>Taxes Payable- Tennesse U</v>
          </cell>
          <cell r="F297">
            <v>0</v>
          </cell>
          <cell r="H297">
            <v>0</v>
          </cell>
          <cell r="J297">
            <v>-64.3</v>
          </cell>
        </row>
        <row r="298">
          <cell r="B298" t="str">
            <v>245516</v>
          </cell>
          <cell r="D298" t="str">
            <v>Educational Tax Payable</v>
          </cell>
          <cell r="F298">
            <v>18905.419999999998</v>
          </cell>
          <cell r="H298">
            <v>-8122.69</v>
          </cell>
          <cell r="J298">
            <v>-12054.95</v>
          </cell>
        </row>
        <row r="299">
          <cell r="B299" t="str">
            <v>245517</v>
          </cell>
          <cell r="D299" t="str">
            <v>Homestead Tax Payable</v>
          </cell>
          <cell r="F299">
            <v>23731.09</v>
          </cell>
          <cell r="H299">
            <v>-3676.43</v>
          </cell>
          <cell r="J299">
            <v>-5458.2</v>
          </cell>
        </row>
        <row r="300">
          <cell r="B300" t="str">
            <v>246010</v>
          </cell>
          <cell r="D300" t="str">
            <v>Franchise Requirements 1</v>
          </cell>
          <cell r="F300">
            <v>-3313859.56</v>
          </cell>
          <cell r="H300">
            <v>-3409717.04</v>
          </cell>
          <cell r="J300">
            <v>-3386593.74</v>
          </cell>
        </row>
        <row r="301">
          <cell r="B301" t="str">
            <v>246040</v>
          </cell>
          <cell r="D301" t="str">
            <v>Franchise Requirements 4</v>
          </cell>
          <cell r="F301">
            <v>0</v>
          </cell>
          <cell r="H301">
            <v>0</v>
          </cell>
          <cell r="J301">
            <v>-0.01</v>
          </cell>
        </row>
        <row r="302">
          <cell r="B302" t="str">
            <v>246110</v>
          </cell>
          <cell r="D302" t="str">
            <v>Franchise Requirements 11</v>
          </cell>
          <cell r="F302">
            <v>0</v>
          </cell>
          <cell r="H302">
            <v>0</v>
          </cell>
          <cell r="J302">
            <v>-4217.76</v>
          </cell>
        </row>
        <row r="303">
          <cell r="B303" t="str">
            <v>250020</v>
          </cell>
          <cell r="D303" t="str">
            <v>Ret Sav Plus/Co Matching</v>
          </cell>
          <cell r="F303">
            <v>-174014.45</v>
          </cell>
          <cell r="H303">
            <v>0</v>
          </cell>
          <cell r="J303">
            <v>0</v>
          </cell>
        </row>
        <row r="304">
          <cell r="B304" t="str">
            <v>250030</v>
          </cell>
          <cell r="D304" t="str">
            <v>Ret Sav Plus/Employee Portion</v>
          </cell>
          <cell r="F304">
            <v>-305245.90999999997</v>
          </cell>
          <cell r="H304">
            <v>0</v>
          </cell>
          <cell r="J304">
            <v>0</v>
          </cell>
        </row>
        <row r="305">
          <cell r="B305" t="str">
            <v>250050</v>
          </cell>
          <cell r="D305" t="str">
            <v>Ret Sav Plus/General Loan</v>
          </cell>
          <cell r="F305">
            <v>-124942.03</v>
          </cell>
          <cell r="H305">
            <v>0</v>
          </cell>
          <cell r="J305">
            <v>0</v>
          </cell>
        </row>
        <row r="306">
          <cell r="B306" t="str">
            <v>251103</v>
          </cell>
          <cell r="D306" t="str">
            <v>Percent of CompletionLiability</v>
          </cell>
          <cell r="F306">
            <v>0</v>
          </cell>
          <cell r="H306">
            <v>-191618.43</v>
          </cell>
          <cell r="J306">
            <v>-13240.76</v>
          </cell>
        </row>
        <row r="307">
          <cell r="B307" t="str">
            <v>251109</v>
          </cell>
          <cell r="D307" t="str">
            <v>Miscellaneous Accrued Lia</v>
          </cell>
          <cell r="F307">
            <v>0</v>
          </cell>
          <cell r="H307">
            <v>-9029.73</v>
          </cell>
          <cell r="J307">
            <v>0</v>
          </cell>
        </row>
        <row r="308">
          <cell r="B308" t="str">
            <v>251112</v>
          </cell>
          <cell r="D308" t="str">
            <v>Misc Current &amp; Accrued Liabili</v>
          </cell>
          <cell r="F308">
            <v>0</v>
          </cell>
          <cell r="H308">
            <v>0</v>
          </cell>
          <cell r="J308">
            <v>0</v>
          </cell>
        </row>
        <row r="309">
          <cell r="B309" t="str">
            <v>251115</v>
          </cell>
          <cell r="D309" t="str">
            <v>Marketer/Pooler True-Up</v>
          </cell>
          <cell r="F309">
            <v>-3980507.6</v>
          </cell>
          <cell r="H309">
            <v>136686.13</v>
          </cell>
          <cell r="J309">
            <v>-1340895.82</v>
          </cell>
        </row>
        <row r="310">
          <cell r="B310" t="str">
            <v>251200</v>
          </cell>
          <cell r="D310" t="str">
            <v>Universal Service Fund Liab</v>
          </cell>
          <cell r="F310">
            <v>-5664488.8100000005</v>
          </cell>
          <cell r="H310">
            <v>-2448439.5499999998</v>
          </cell>
          <cell r="J310">
            <v>-2487905.29</v>
          </cell>
        </row>
        <row r="311">
          <cell r="B311" t="str">
            <v>251210</v>
          </cell>
          <cell r="D311" t="str">
            <v>USF Refund Clearing Account</v>
          </cell>
          <cell r="F311">
            <v>0</v>
          </cell>
          <cell r="H311">
            <v>134</v>
          </cell>
          <cell r="J311">
            <v>-124516</v>
          </cell>
        </row>
        <row r="312">
          <cell r="B312" t="str">
            <v>251300</v>
          </cell>
          <cell r="D312" t="str">
            <v>USF Cash Out</v>
          </cell>
          <cell r="F312">
            <v>-96463.09</v>
          </cell>
          <cell r="H312">
            <v>-140178</v>
          </cell>
          <cell r="J312">
            <v>104011.43</v>
          </cell>
        </row>
        <row r="313">
          <cell r="B313" t="str">
            <v>251830</v>
          </cell>
          <cell r="D313" t="str">
            <v>Def Pens Gain-Current Portion</v>
          </cell>
          <cell r="F313">
            <v>0</v>
          </cell>
          <cell r="H313">
            <v>0</v>
          </cell>
          <cell r="J313">
            <v>-381749.99</v>
          </cell>
        </row>
        <row r="314">
          <cell r="B314" t="str">
            <v>277000</v>
          </cell>
          <cell r="D314" t="str">
            <v>Injuries and Damages Provisio</v>
          </cell>
          <cell r="F314">
            <v>-1230733</v>
          </cell>
          <cell r="H314">
            <v>-1315766</v>
          </cell>
          <cell r="J314">
            <v>-1315766</v>
          </cell>
        </row>
        <row r="315">
          <cell r="B315" t="str">
            <v>277050</v>
          </cell>
          <cell r="D315" t="str">
            <v>Provision for Workers Comp</v>
          </cell>
          <cell r="F315">
            <v>-1253710.8</v>
          </cell>
          <cell r="H315">
            <v>-1785908.8</v>
          </cell>
          <cell r="J315">
            <v>-2268941.29</v>
          </cell>
        </row>
        <row r="316">
          <cell r="B316" t="str">
            <v>277060</v>
          </cell>
          <cell r="D316" t="str">
            <v>Provision Post Employment Exp</v>
          </cell>
          <cell r="F316">
            <v>-166000</v>
          </cell>
          <cell r="H316">
            <v>-166000</v>
          </cell>
          <cell r="J316">
            <v>-166000</v>
          </cell>
        </row>
        <row r="317">
          <cell r="B317" t="str">
            <v>277310</v>
          </cell>
          <cell r="D317" t="str">
            <v>Expenses-Workers Compensatio</v>
          </cell>
          <cell r="F317">
            <v>74545</v>
          </cell>
          <cell r="H317">
            <v>74545</v>
          </cell>
          <cell r="J317">
            <v>74545</v>
          </cell>
        </row>
        <row r="318">
          <cell r="B318" t="str">
            <v>278500</v>
          </cell>
          <cell r="D318" t="str">
            <v>Reserve for Health Insurance</v>
          </cell>
          <cell r="F318">
            <v>-800600</v>
          </cell>
          <cell r="H318">
            <v>-800600</v>
          </cell>
          <cell r="J318">
            <v>-800600</v>
          </cell>
        </row>
        <row r="319">
          <cell r="D319" t="str">
            <v>Other Current Liabilities</v>
          </cell>
          <cell r="F319">
            <v>-19078344.949999999</v>
          </cell>
          <cell r="H319">
            <v>-12296266.860000001</v>
          </cell>
          <cell r="J319">
            <v>-14731405.010000002</v>
          </cell>
        </row>
        <row r="320">
          <cell r="D320" t="str">
            <v xml:space="preserve">  Total Current Liabilities</v>
          </cell>
          <cell r="F320">
            <v>-280552501.83999997</v>
          </cell>
          <cell r="H320">
            <v>-230609095.44</v>
          </cell>
          <cell r="J320">
            <v>-238054477.45999998</v>
          </cell>
        </row>
        <row r="321">
          <cell r="B321" t="str">
            <v>279100</v>
          </cell>
          <cell r="D321" t="str">
            <v>Accel Fed Tax Depr-Property</v>
          </cell>
          <cell r="F321">
            <v>-228801465.78999999</v>
          </cell>
          <cell r="H321">
            <v>-219286677.41</v>
          </cell>
          <cell r="J321">
            <v>-218270479.27000001</v>
          </cell>
        </row>
        <row r="322">
          <cell r="B322" t="str">
            <v>279101</v>
          </cell>
          <cell r="D322" t="str">
            <v>Reg Tax Liability Reclass</v>
          </cell>
          <cell r="F322">
            <v>15877800</v>
          </cell>
          <cell r="H322">
            <v>16118190</v>
          </cell>
          <cell r="J322">
            <v>16830327</v>
          </cell>
        </row>
        <row r="323">
          <cell r="B323" t="str">
            <v>279150</v>
          </cell>
          <cell r="D323" t="str">
            <v>Accel St Tax Depr-Property</v>
          </cell>
          <cell r="F323">
            <v>-17608104.510000002</v>
          </cell>
          <cell r="H323">
            <v>-23221172.02</v>
          </cell>
          <cell r="J323">
            <v>-22684791.550000001</v>
          </cell>
        </row>
        <row r="324">
          <cell r="B324" t="str">
            <v>279200</v>
          </cell>
          <cell r="D324" t="str">
            <v>Other Timing Difference-Fed</v>
          </cell>
          <cell r="F324">
            <v>-56733950.960000001</v>
          </cell>
          <cell r="H324">
            <v>-46968284.960000001</v>
          </cell>
          <cell r="J324">
            <v>-23843281.25</v>
          </cell>
        </row>
        <row r="325">
          <cell r="B325" t="str">
            <v>279250</v>
          </cell>
          <cell r="D325" t="str">
            <v>Other Timing Differences-State</v>
          </cell>
          <cell r="F325">
            <v>-19217588.010000002</v>
          </cell>
          <cell r="H325">
            <v>-19074673.010000002</v>
          </cell>
          <cell r="J325">
            <v>-3926764.47</v>
          </cell>
        </row>
        <row r="326">
          <cell r="D326" t="str">
            <v>Accumulated Deferred Income Tax</v>
          </cell>
          <cell r="F326">
            <v>-306483309.26999998</v>
          </cell>
          <cell r="H326">
            <v>-292432617.39999998</v>
          </cell>
          <cell r="J326">
            <v>-251894989.54000002</v>
          </cell>
        </row>
        <row r="327">
          <cell r="C327" t="str">
            <v>Long-Term Liabilities</v>
          </cell>
        </row>
        <row r="328">
          <cell r="B328" t="str">
            <v>248300</v>
          </cell>
          <cell r="D328" t="str">
            <v>Environmental Response Costs</v>
          </cell>
          <cell r="F328">
            <v>-63688331.770000003</v>
          </cell>
          <cell r="H328">
            <v>-117443694.77</v>
          </cell>
          <cell r="J328">
            <v>-171032522</v>
          </cell>
        </row>
        <row r="329">
          <cell r="D329" t="str">
            <v>Accrued Envir Response Costs</v>
          </cell>
          <cell r="F329">
            <v>-63688331.770000003</v>
          </cell>
          <cell r="H329">
            <v>-117443694.77</v>
          </cell>
          <cell r="J329">
            <v>-171032522</v>
          </cell>
        </row>
        <row r="330">
          <cell r="B330" t="str">
            <v>247010</v>
          </cell>
          <cell r="D330" t="str">
            <v>Retirement Annuity Purchase Cs</v>
          </cell>
          <cell r="F330">
            <v>-3119846.69</v>
          </cell>
          <cell r="H330">
            <v>-3120659.99</v>
          </cell>
          <cell r="J330">
            <v>-3123083.45</v>
          </cell>
        </row>
        <row r="331">
          <cell r="B331" t="str">
            <v>247020</v>
          </cell>
          <cell r="D331" t="str">
            <v>Pension Liability/Non-Qualifie</v>
          </cell>
          <cell r="F331">
            <v>-1871841.51</v>
          </cell>
          <cell r="H331">
            <v>-1883542.43</v>
          </cell>
          <cell r="J331">
            <v>-1915302.07</v>
          </cell>
        </row>
        <row r="332">
          <cell r="B332" t="str">
            <v>247030</v>
          </cell>
          <cell r="D332" t="str">
            <v>Pension Liability/Qualified Pl</v>
          </cell>
          <cell r="F332">
            <v>1931365.86</v>
          </cell>
          <cell r="H332">
            <v>5004202.42</v>
          </cell>
          <cell r="J332">
            <v>5038385.5199999996</v>
          </cell>
        </row>
        <row r="333">
          <cell r="D333" t="str">
            <v>Accrued Pension Costs</v>
          </cell>
          <cell r="F333">
            <v>-3060322.34</v>
          </cell>
          <cell r="H333">
            <v>0</v>
          </cell>
          <cell r="J333">
            <v>0</v>
          </cell>
        </row>
        <row r="334">
          <cell r="B334" t="str">
            <v>248800</v>
          </cell>
          <cell r="D334" t="str">
            <v>Other Postretirement Benefits</v>
          </cell>
          <cell r="F334">
            <v>-34651949.170000002</v>
          </cell>
          <cell r="H334">
            <v>-34651015.270000003</v>
          </cell>
          <cell r="J334">
            <v>-34033377.640000001</v>
          </cell>
        </row>
        <row r="335">
          <cell r="D335" t="str">
            <v>Accrued Other Postretirement Benefits</v>
          </cell>
          <cell r="F335">
            <v>-34651949.170000002</v>
          </cell>
          <cell r="H335">
            <v>-34651015.270000003</v>
          </cell>
          <cell r="J335">
            <v>-34033377.640000001</v>
          </cell>
        </row>
        <row r="336">
          <cell r="D336" t="str">
            <v>Capital Lease Liability</v>
          </cell>
          <cell r="F336">
            <v>0</v>
          </cell>
          <cell r="H336">
            <v>0</v>
          </cell>
          <cell r="J336">
            <v>0</v>
          </cell>
        </row>
        <row r="337">
          <cell r="B337" t="str">
            <v>248302</v>
          </cell>
          <cell r="D337" t="str">
            <v>Pipeline Replacement Reg Liab</v>
          </cell>
          <cell r="F337">
            <v>-464000000.95999998</v>
          </cell>
          <cell r="H337">
            <v>-408470968.70999998</v>
          </cell>
          <cell r="J337">
            <v>-506665377.70999998</v>
          </cell>
        </row>
        <row r="338">
          <cell r="D338" t="str">
            <v>Other Liabilities</v>
          </cell>
          <cell r="F338">
            <v>-464000000.95999998</v>
          </cell>
          <cell r="H338">
            <v>-408470968.70999998</v>
          </cell>
          <cell r="J338">
            <v>-506665377.70999998</v>
          </cell>
        </row>
        <row r="339">
          <cell r="D339" t="str">
            <v xml:space="preserve">  Total Long-Term Liabilities</v>
          </cell>
          <cell r="F339">
            <v>-565400604.24000001</v>
          </cell>
          <cell r="H339">
            <v>-560565678.75</v>
          </cell>
          <cell r="J339">
            <v>-711731277.3499999</v>
          </cell>
        </row>
        <row r="340">
          <cell r="D340" t="str">
            <v>Minority Interest</v>
          </cell>
          <cell r="F340">
            <v>0</v>
          </cell>
          <cell r="H340">
            <v>0</v>
          </cell>
          <cell r="J340">
            <v>0</v>
          </cell>
        </row>
        <row r="341">
          <cell r="C341" t="str">
            <v>Deferred Credits</v>
          </cell>
        </row>
        <row r="342">
          <cell r="B342" t="str">
            <v>259200</v>
          </cell>
          <cell r="D342" t="str">
            <v>Unamort Inv Credit 3% Other</v>
          </cell>
          <cell r="F342">
            <v>88.12</v>
          </cell>
          <cell r="H342">
            <v>-2482.25</v>
          </cell>
          <cell r="J342">
            <v>-10193.36</v>
          </cell>
        </row>
        <row r="343">
          <cell r="B343" t="str">
            <v>259210</v>
          </cell>
          <cell r="D343" t="str">
            <v>Unamort Inv Cred</v>
          </cell>
          <cell r="F343">
            <v>-0.13</v>
          </cell>
          <cell r="H343">
            <v>-0.13</v>
          </cell>
          <cell r="J343">
            <v>-0.13</v>
          </cell>
        </row>
        <row r="344">
          <cell r="B344" t="str">
            <v>259250</v>
          </cell>
          <cell r="D344" t="str">
            <v>Unamort Inv Credit Other</v>
          </cell>
          <cell r="F344">
            <v>-20217939.07</v>
          </cell>
          <cell r="H344">
            <v>-20540777.77</v>
          </cell>
          <cell r="J344">
            <v>-21509293.870000001</v>
          </cell>
        </row>
        <row r="345">
          <cell r="D345" t="str">
            <v>Unamortized Investment Tax Credit</v>
          </cell>
          <cell r="F345">
            <v>-20217851.080000002</v>
          </cell>
          <cell r="H345">
            <v>-20543260.149999999</v>
          </cell>
          <cell r="J345">
            <v>-21519487.359999999</v>
          </cell>
        </row>
        <row r="346">
          <cell r="B346" t="str">
            <v>259999</v>
          </cell>
          <cell r="D346" t="str">
            <v>Regulatory Tax Liability</v>
          </cell>
          <cell r="F346">
            <v>-15877800</v>
          </cell>
          <cell r="H346">
            <v>-16118190</v>
          </cell>
          <cell r="J346">
            <v>-16830327</v>
          </cell>
        </row>
        <row r="347">
          <cell r="D347" t="str">
            <v>Regulatory Tax Liability</v>
          </cell>
          <cell r="F347">
            <v>-15877800</v>
          </cell>
          <cell r="H347">
            <v>-16118190</v>
          </cell>
          <cell r="J347">
            <v>-16830327</v>
          </cell>
        </row>
        <row r="348">
          <cell r="B348" t="str">
            <v>255000</v>
          </cell>
          <cell r="D348" t="str">
            <v>Residential Advances</v>
          </cell>
          <cell r="F348">
            <v>0</v>
          </cell>
          <cell r="H348">
            <v>-792200.38</v>
          </cell>
          <cell r="J348">
            <v>-792200.38</v>
          </cell>
        </row>
        <row r="349">
          <cell r="B349" t="str">
            <v>255100</v>
          </cell>
          <cell r="D349" t="str">
            <v>Non Residential Advances</v>
          </cell>
          <cell r="F349">
            <v>0</v>
          </cell>
          <cell r="H349">
            <v>-909303.53</v>
          </cell>
          <cell r="J349">
            <v>-909303.53</v>
          </cell>
        </row>
        <row r="350">
          <cell r="B350" t="str">
            <v>255200</v>
          </cell>
          <cell r="D350" t="str">
            <v>Customer Adv Metro Region</v>
          </cell>
          <cell r="F350">
            <v>0</v>
          </cell>
          <cell r="H350">
            <v>-201771.68</v>
          </cell>
          <cell r="J350">
            <v>-201771.68</v>
          </cell>
        </row>
        <row r="351">
          <cell r="B351" t="str">
            <v>255300</v>
          </cell>
          <cell r="D351" t="str">
            <v>Customer Adv GA Region 1</v>
          </cell>
          <cell r="F351">
            <v>0</v>
          </cell>
          <cell r="H351">
            <v>-161765.09</v>
          </cell>
          <cell r="J351">
            <v>-161765.09</v>
          </cell>
        </row>
        <row r="352">
          <cell r="B352" t="str">
            <v>255400</v>
          </cell>
          <cell r="D352" t="str">
            <v>Customer Adv GA Region 2</v>
          </cell>
          <cell r="F352">
            <v>0</v>
          </cell>
          <cell r="H352">
            <v>-20657.38</v>
          </cell>
          <cell r="J352">
            <v>-20657.38</v>
          </cell>
        </row>
        <row r="353">
          <cell r="B353" t="str">
            <v>255500</v>
          </cell>
          <cell r="D353" t="str">
            <v>Customer Adv GA Region 3</v>
          </cell>
          <cell r="F353">
            <v>0</v>
          </cell>
          <cell r="H353">
            <v>-319048.51</v>
          </cell>
          <cell r="J353">
            <v>-319048.51</v>
          </cell>
        </row>
        <row r="354">
          <cell r="B354" t="str">
            <v>255600</v>
          </cell>
          <cell r="D354" t="str">
            <v>Customer Adv GA Region 4</v>
          </cell>
          <cell r="F354">
            <v>0</v>
          </cell>
          <cell r="H354">
            <v>-68672.75</v>
          </cell>
          <cell r="J354">
            <v>-68672.75</v>
          </cell>
        </row>
        <row r="355">
          <cell r="B355" t="str">
            <v>258820</v>
          </cell>
          <cell r="D355" t="str">
            <v>Lawrenceville Prepay</v>
          </cell>
          <cell r="F355">
            <v>-1552083.03</v>
          </cell>
          <cell r="H355">
            <v>-1583333.04</v>
          </cell>
          <cell r="J355">
            <v>-1677083.07</v>
          </cell>
        </row>
        <row r="356">
          <cell r="B356" t="str">
            <v>258899</v>
          </cell>
          <cell r="D356" t="str">
            <v>Misc/Other Deferred Credits</v>
          </cell>
          <cell r="F356">
            <v>-747535.56</v>
          </cell>
          <cell r="H356">
            <v>-1834941.49</v>
          </cell>
          <cell r="J356">
            <v>-842891.91</v>
          </cell>
        </row>
        <row r="357">
          <cell r="D357" t="str">
            <v>Other Deferred Credits</v>
          </cell>
          <cell r="F357">
            <v>-2299618.59</v>
          </cell>
          <cell r="H357">
            <v>-5891693.8500000006</v>
          </cell>
          <cell r="J357">
            <v>-4993394.3000000007</v>
          </cell>
        </row>
        <row r="358">
          <cell r="D358" t="str">
            <v xml:space="preserve">  Total Deferred Credits</v>
          </cell>
          <cell r="F358">
            <v>-38395269.670000002</v>
          </cell>
          <cell r="H358">
            <v>-42553144</v>
          </cell>
          <cell r="J358">
            <v>-43343208.659999996</v>
          </cell>
        </row>
        <row r="359">
          <cell r="D359" t="str">
            <v>Equity from Parent</v>
          </cell>
          <cell r="F359">
            <v>0</v>
          </cell>
          <cell r="H359">
            <v>0</v>
          </cell>
          <cell r="J359">
            <v>0</v>
          </cell>
        </row>
        <row r="360">
          <cell r="C360" t="str">
            <v>Capitalization</v>
          </cell>
        </row>
        <row r="361">
          <cell r="B361" t="str">
            <v>215300</v>
          </cell>
          <cell r="D361" t="str">
            <v>Medium Term Notes</v>
          </cell>
          <cell r="F361">
            <v>-467000000</v>
          </cell>
          <cell r="H361">
            <v>-497000000</v>
          </cell>
          <cell r="J361">
            <v>-497000000</v>
          </cell>
        </row>
        <row r="362">
          <cell r="D362" t="str">
            <v>Long-Term Debt</v>
          </cell>
          <cell r="F362">
            <v>-467000000</v>
          </cell>
          <cell r="H362">
            <v>-497000000</v>
          </cell>
          <cell r="J362">
            <v>-497000000</v>
          </cell>
        </row>
        <row r="363">
          <cell r="D363" t="str">
            <v>Preferred Stock</v>
          </cell>
          <cell r="F363">
            <v>0</v>
          </cell>
          <cell r="H363">
            <v>0</v>
          </cell>
          <cell r="J363">
            <v>0</v>
          </cell>
        </row>
        <row r="364">
          <cell r="B364" t="str">
            <v>200101</v>
          </cell>
          <cell r="D364" t="str">
            <v>Common Stock</v>
          </cell>
          <cell r="F364">
            <v>-276762075</v>
          </cell>
          <cell r="H364">
            <v>-276762075</v>
          </cell>
          <cell r="J364">
            <v>-276762075</v>
          </cell>
        </row>
        <row r="365">
          <cell r="B365" t="str">
            <v>203101</v>
          </cell>
          <cell r="D365" t="str">
            <v>Premium on Common</v>
          </cell>
          <cell r="F365">
            <v>-163635700</v>
          </cell>
          <cell r="H365">
            <v>-163635700</v>
          </cell>
          <cell r="J365">
            <v>-163635700</v>
          </cell>
        </row>
        <row r="366">
          <cell r="B366" t="str">
            <v>203102</v>
          </cell>
          <cell r="D366" t="str">
            <v>Additional Paid-In-Capital</v>
          </cell>
          <cell r="F366">
            <v>-174621296.94</v>
          </cell>
          <cell r="H366">
            <v>-174621296.94</v>
          </cell>
          <cell r="J366">
            <v>-174621296.94</v>
          </cell>
        </row>
        <row r="367">
          <cell r="B367" t="str">
            <v>203500</v>
          </cell>
          <cell r="D367" t="str">
            <v>Pref Capital Stock 4.72%</v>
          </cell>
          <cell r="F367">
            <v>-26430</v>
          </cell>
          <cell r="H367">
            <v>-26430</v>
          </cell>
          <cell r="J367">
            <v>-26430</v>
          </cell>
        </row>
        <row r="368">
          <cell r="B368" t="str">
            <v>203700</v>
          </cell>
          <cell r="D368" t="str">
            <v>Pref Capital Stock 5%</v>
          </cell>
          <cell r="F368">
            <v>153416.67000000001</v>
          </cell>
          <cell r="H368">
            <v>153416.67000000001</v>
          </cell>
          <cell r="J368">
            <v>153416.67000000001</v>
          </cell>
        </row>
        <row r="369">
          <cell r="B369" t="str">
            <v>206200</v>
          </cell>
          <cell r="D369" t="str">
            <v>Gn Reacq Cap Stk 4.44 Pr</v>
          </cell>
          <cell r="F369">
            <v>-430727.5</v>
          </cell>
          <cell r="H369">
            <v>-430727.5</v>
          </cell>
          <cell r="J369">
            <v>-430727.5</v>
          </cell>
        </row>
        <row r="370">
          <cell r="B370" t="str">
            <v>206400</v>
          </cell>
          <cell r="D370" t="str">
            <v>Gn Reacq Cap Stk 4.60 Pr</v>
          </cell>
          <cell r="F370">
            <v>-240612.5</v>
          </cell>
          <cell r="H370">
            <v>-240612.5</v>
          </cell>
          <cell r="J370">
            <v>-240612.5</v>
          </cell>
        </row>
        <row r="371">
          <cell r="B371" t="str">
            <v>206500</v>
          </cell>
          <cell r="D371" t="str">
            <v>Gn Reacq Cap Stk 4.72 Pr</v>
          </cell>
          <cell r="F371">
            <v>-1026275</v>
          </cell>
          <cell r="H371">
            <v>-1026275</v>
          </cell>
          <cell r="J371">
            <v>-1026275</v>
          </cell>
        </row>
        <row r="372">
          <cell r="B372" t="str">
            <v>206800</v>
          </cell>
          <cell r="D372" t="str">
            <v>Gn Reacq Cap Stk 8.32 Pr</v>
          </cell>
          <cell r="F372">
            <v>-271781.18</v>
          </cell>
          <cell r="H372">
            <v>-271781.18</v>
          </cell>
          <cell r="J372">
            <v>-271781.18</v>
          </cell>
        </row>
        <row r="373">
          <cell r="B373" t="str">
            <v>206900</v>
          </cell>
          <cell r="D373" t="str">
            <v>Gn Reacq Cap Stk 7.84 Pr</v>
          </cell>
          <cell r="F373">
            <v>-327701.27</v>
          </cell>
          <cell r="H373">
            <v>-327701.27</v>
          </cell>
          <cell r="J373">
            <v>-327701.27</v>
          </cell>
        </row>
        <row r="374">
          <cell r="B374" t="str">
            <v>207100</v>
          </cell>
          <cell r="D374" t="str">
            <v>Unappropriated Ret Earnings</v>
          </cell>
          <cell r="F374">
            <v>-82359474.760000005</v>
          </cell>
          <cell r="H374">
            <v>-82359474.760000005</v>
          </cell>
          <cell r="J374">
            <v>-62904257.159999996</v>
          </cell>
        </row>
        <row r="375">
          <cell r="B375" t="str">
            <v>207200</v>
          </cell>
          <cell r="D375" t="str">
            <v>Balance Transferred from Incom</v>
          </cell>
          <cell r="F375">
            <v>-78791682.310000002</v>
          </cell>
          <cell r="H375">
            <v>-61026766.359999999</v>
          </cell>
          <cell r="J375">
            <v>-94513737.120000005</v>
          </cell>
        </row>
        <row r="376">
          <cell r="B376" t="str">
            <v>207600</v>
          </cell>
          <cell r="D376" t="str">
            <v>Dividends Declared-Common Stoc</v>
          </cell>
          <cell r="F376">
            <v>0</v>
          </cell>
          <cell r="H376">
            <v>0</v>
          </cell>
          <cell r="J376">
            <v>14890668.99</v>
          </cell>
        </row>
        <row r="377">
          <cell r="B377" t="str">
            <v>207601</v>
          </cell>
          <cell r="D377" t="str">
            <v>Dividends Declared Parent/Sub</v>
          </cell>
          <cell r="F377">
            <v>48710501.880000003</v>
          </cell>
          <cell r="H377">
            <v>24189261.32</v>
          </cell>
          <cell r="J377">
            <v>60167850.530000001</v>
          </cell>
        </row>
        <row r="378">
          <cell r="D378" t="str">
            <v>Common Stockholders Equity</v>
          </cell>
          <cell r="F378">
            <v>-729629837.90999997</v>
          </cell>
          <cell r="H378">
            <v>-736386162.51999998</v>
          </cell>
          <cell r="J378">
            <v>-699548657.48000002</v>
          </cell>
        </row>
        <row r="379">
          <cell r="D379" t="str">
            <v xml:space="preserve">  Total Capitalization</v>
          </cell>
          <cell r="F379">
            <v>-1196629837.9099998</v>
          </cell>
          <cell r="H379">
            <v>-1233386162.52</v>
          </cell>
          <cell r="J379">
            <v>-1196548657.48</v>
          </cell>
        </row>
        <row r="380">
          <cell r="D380" t="str">
            <v xml:space="preserve">  Total Liabilities and Capitalization</v>
          </cell>
          <cell r="F380">
            <v>-2387461522.9299998</v>
          </cell>
          <cell r="H380">
            <v>-2359546698.1099997</v>
          </cell>
          <cell r="J380">
            <v>-2441572610.4899998</v>
          </cell>
        </row>
        <row r="382">
          <cell r="H382">
            <v>2359546698.1100001</v>
          </cell>
          <cell r="J382">
            <v>2441572610.4899998</v>
          </cell>
        </row>
        <row r="385">
          <cell r="B385" t="str">
            <v>Note:  Accounts 158001, 161450, 251107, and 248302 all offset each other, no adjustment is needed as there is no income statement impact.</v>
          </cell>
        </row>
      </sheetData>
      <sheetData sheetId="69"/>
      <sheetData sheetId="70"/>
      <sheetData sheetId="71"/>
      <sheetData sheetId="72"/>
      <sheetData sheetId="7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Club Dues"/>
      <sheetName val="Depreciation"/>
      <sheetName val="Pension SERP"/>
      <sheetName val="NSP"/>
      <sheetName val="Restricted Stock"/>
      <sheetName val="Fines and Penalties"/>
      <sheetName val="Balance Sheet"/>
      <sheetName val="Income Statement"/>
      <sheetName val="LTSIP"/>
      <sheetName val="Payable CF"/>
      <sheetName val="Perm-Qtly"/>
      <sheetName val="Timing-Qtly"/>
      <sheetName val="Timing1"/>
      <sheetName val="Download"/>
      <sheetName val="is"/>
      <sheetName val="bs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600120</v>
          </cell>
          <cell r="C18" t="str">
            <v>Pay-A&amp;G Salaries</v>
          </cell>
          <cell r="E18">
            <v>836324.41</v>
          </cell>
          <cell r="F18">
            <v>484300.74</v>
          </cell>
          <cell r="G18">
            <v>0</v>
          </cell>
        </row>
        <row r="19">
          <cell r="B19" t="str">
            <v>670050</v>
          </cell>
          <cell r="C19" t="str">
            <v>Utilities</v>
          </cell>
          <cell r="E19">
            <v>0</v>
          </cell>
          <cell r="F19">
            <v>0</v>
          </cell>
          <cell r="G19">
            <v>450.03</v>
          </cell>
        </row>
        <row r="20">
          <cell r="B20" t="str">
            <v>670100</v>
          </cell>
          <cell r="C20" t="str">
            <v>Office &amp; Administrative</v>
          </cell>
          <cell r="E20">
            <v>826.5</v>
          </cell>
          <cell r="F20">
            <v>0</v>
          </cell>
          <cell r="G20">
            <v>71.02</v>
          </cell>
        </row>
        <row r="21">
          <cell r="B21" t="str">
            <v>670102</v>
          </cell>
          <cell r="C21" t="str">
            <v>Development &amp; Training-Acctg.</v>
          </cell>
          <cell r="E21">
            <v>795</v>
          </cell>
          <cell r="F21">
            <v>0</v>
          </cell>
          <cell r="G21">
            <v>0</v>
          </cell>
        </row>
        <row r="22">
          <cell r="B22" t="str">
            <v>670130</v>
          </cell>
          <cell r="C22" t="str">
            <v>Bank Service Charges</v>
          </cell>
          <cell r="E22">
            <v>1371.9</v>
          </cell>
          <cell r="F22">
            <v>1371.9</v>
          </cell>
          <cell r="G22">
            <v>1176.77</v>
          </cell>
        </row>
        <row r="23">
          <cell r="B23" t="str">
            <v>670200</v>
          </cell>
          <cell r="C23" t="str">
            <v>Outside Svcs Employed</v>
          </cell>
          <cell r="E23">
            <v>16824.060000000001</v>
          </cell>
          <cell r="F23">
            <v>2784.03</v>
          </cell>
          <cell r="G23">
            <v>0</v>
          </cell>
        </row>
        <row r="24">
          <cell r="B24" t="str">
            <v>670402</v>
          </cell>
          <cell r="C24" t="str">
            <v>Outside Legal Services</v>
          </cell>
          <cell r="E24">
            <v>560510.96</v>
          </cell>
          <cell r="F24">
            <v>430003.83</v>
          </cell>
          <cell r="G24">
            <v>285309.3</v>
          </cell>
        </row>
        <row r="25">
          <cell r="B25" t="str">
            <v>670403</v>
          </cell>
          <cell r="C25" t="str">
            <v>Miscellaneous Legal Services</v>
          </cell>
          <cell r="E25">
            <v>53699.79</v>
          </cell>
          <cell r="F25">
            <v>50522.8</v>
          </cell>
          <cell r="G25">
            <v>34894.339999999997</v>
          </cell>
        </row>
        <row r="26">
          <cell r="B26" t="str">
            <v>670505</v>
          </cell>
          <cell r="C26" t="str">
            <v>Flex Vacation Deductions</v>
          </cell>
          <cell r="E26">
            <v>-1086.6400000000001</v>
          </cell>
          <cell r="F26">
            <v>-767.04</v>
          </cell>
          <cell r="G26">
            <v>-63.92</v>
          </cell>
        </row>
        <row r="27">
          <cell r="B27" t="str">
            <v>670530</v>
          </cell>
          <cell r="C27" t="str">
            <v>Retirement Savings Plus Plan</v>
          </cell>
          <cell r="E27">
            <v>-37</v>
          </cell>
          <cell r="F27">
            <v>-25</v>
          </cell>
          <cell r="G27">
            <v>-1</v>
          </cell>
        </row>
        <row r="28">
          <cell r="B28" t="str">
            <v>670590</v>
          </cell>
          <cell r="C28" t="str">
            <v>Bonus</v>
          </cell>
          <cell r="E28">
            <v>62500</v>
          </cell>
          <cell r="F28">
            <v>0</v>
          </cell>
          <cell r="G28">
            <v>0</v>
          </cell>
        </row>
        <row r="29">
          <cell r="B29" t="str">
            <v>670600</v>
          </cell>
          <cell r="C29" t="str">
            <v>Franchise  Requirements</v>
          </cell>
          <cell r="E29">
            <v>9809</v>
          </cell>
          <cell r="F29">
            <v>9809</v>
          </cell>
          <cell r="G29">
            <v>0</v>
          </cell>
        </row>
        <row r="30">
          <cell r="B30" t="str">
            <v>670805</v>
          </cell>
          <cell r="C30" t="str">
            <v>Association&amp;Club Dues-Employee</v>
          </cell>
          <cell r="E30">
            <v>60</v>
          </cell>
          <cell r="F30">
            <v>60</v>
          </cell>
          <cell r="G30">
            <v>0</v>
          </cell>
        </row>
        <row r="31">
          <cell r="B31" t="str">
            <v>670841</v>
          </cell>
          <cell r="C31" t="str">
            <v>Fines &amp; Penalties</v>
          </cell>
          <cell r="E31">
            <v>1054.93</v>
          </cell>
          <cell r="F31">
            <v>0</v>
          </cell>
          <cell r="G31">
            <v>0</v>
          </cell>
        </row>
        <row r="32">
          <cell r="B32" t="str">
            <v>670850</v>
          </cell>
          <cell r="C32" t="str">
            <v>Outside Services -Facilities</v>
          </cell>
          <cell r="E32">
            <v>1195</v>
          </cell>
          <cell r="F32">
            <v>0</v>
          </cell>
          <cell r="G32">
            <v>0</v>
          </cell>
        </row>
        <row r="33">
          <cell r="B33" t="str">
            <v>670855</v>
          </cell>
          <cell r="C33" t="str">
            <v>Travel Expense</v>
          </cell>
          <cell r="E33">
            <v>33599.22</v>
          </cell>
          <cell r="F33">
            <v>5418.16</v>
          </cell>
          <cell r="G33">
            <v>0</v>
          </cell>
        </row>
        <row r="34">
          <cell r="B34" t="str">
            <v>670856</v>
          </cell>
          <cell r="C34" t="str">
            <v>Meals and Entertainment</v>
          </cell>
          <cell r="E34">
            <v>1966.26</v>
          </cell>
          <cell r="F34">
            <v>303.47000000000003</v>
          </cell>
          <cell r="G34">
            <v>0</v>
          </cell>
        </row>
        <row r="35">
          <cell r="B35" t="str">
            <v>670911</v>
          </cell>
          <cell r="C35" t="str">
            <v>Equipment Lease</v>
          </cell>
          <cell r="E35">
            <v>19.27</v>
          </cell>
          <cell r="F35">
            <v>19.27</v>
          </cell>
          <cell r="G35">
            <v>0</v>
          </cell>
        </row>
        <row r="36">
          <cell r="C36" t="str">
            <v>Operation Expenses</v>
          </cell>
          <cell r="E36">
            <v>1579432.66</v>
          </cell>
          <cell r="F36">
            <v>983801.16</v>
          </cell>
          <cell r="G36">
            <v>321836.53999999998</v>
          </cell>
        </row>
        <row r="37">
          <cell r="C37" t="str">
            <v>Maintenance Expenses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Capitalized &amp; Distributed Exp</v>
          </cell>
          <cell r="E38">
            <v>0</v>
          </cell>
          <cell r="F38">
            <v>0</v>
          </cell>
          <cell r="G38">
            <v>0</v>
          </cell>
        </row>
        <row r="39">
          <cell r="B39" t="str">
            <v>671001</v>
          </cell>
          <cell r="C39" t="str">
            <v>AGLR Alloc 401K Benefits</v>
          </cell>
          <cell r="E39">
            <v>30464.18</v>
          </cell>
          <cell r="F39">
            <v>18633.32</v>
          </cell>
          <cell r="G39">
            <v>0</v>
          </cell>
        </row>
        <row r="40">
          <cell r="B40" t="str">
            <v>671009</v>
          </cell>
          <cell r="C40" t="str">
            <v>AGLR Alloc Cost of Capital</v>
          </cell>
          <cell r="E40">
            <v>991.71</v>
          </cell>
          <cell r="F40">
            <v>713.82</v>
          </cell>
          <cell r="G40">
            <v>288.73</v>
          </cell>
        </row>
        <row r="41">
          <cell r="B41" t="str">
            <v>671010</v>
          </cell>
          <cell r="C41" t="str">
            <v>AGLR Alloc Health Benefits</v>
          </cell>
          <cell r="E41">
            <v>107851.53</v>
          </cell>
          <cell r="F41">
            <v>59007.71</v>
          </cell>
          <cell r="G41">
            <v>0</v>
          </cell>
        </row>
        <row r="42">
          <cell r="B42" t="str">
            <v>671011</v>
          </cell>
          <cell r="C42" t="str">
            <v>AGLR Alloc Pension Benefits</v>
          </cell>
          <cell r="E42">
            <v>63783.6</v>
          </cell>
          <cell r="F42">
            <v>53381.09</v>
          </cell>
          <cell r="G42">
            <v>0</v>
          </cell>
        </row>
        <row r="43">
          <cell r="B43" t="str">
            <v>671012</v>
          </cell>
          <cell r="C43" t="str">
            <v>AGLR Alloc Other Benefits</v>
          </cell>
          <cell r="E43">
            <v>120184.46</v>
          </cell>
          <cell r="F43">
            <v>74829.990000000005</v>
          </cell>
          <cell r="G43">
            <v>0</v>
          </cell>
        </row>
        <row r="44">
          <cell r="B44" t="str">
            <v>671400</v>
          </cell>
          <cell r="C44" t="str">
            <v>Info Svcs Lights On Chargeback</v>
          </cell>
          <cell r="E44">
            <v>38432.33</v>
          </cell>
          <cell r="F44">
            <v>29144.55</v>
          </cell>
          <cell r="G44">
            <v>15996.15</v>
          </cell>
        </row>
        <row r="45">
          <cell r="B45" t="str">
            <v>671403</v>
          </cell>
          <cell r="C45" t="str">
            <v>Direct Assigned Chargeback</v>
          </cell>
          <cell r="E45">
            <v>197859.20000000001</v>
          </cell>
          <cell r="F45">
            <v>183030.33</v>
          </cell>
          <cell r="G45">
            <v>23679.14</v>
          </cell>
        </row>
        <row r="46">
          <cell r="B46" t="str">
            <v>671404</v>
          </cell>
          <cell r="C46" t="str">
            <v>Allocated-Distributed Chargebk</v>
          </cell>
          <cell r="E46">
            <v>36858.19</v>
          </cell>
          <cell r="F46">
            <v>7957.48</v>
          </cell>
          <cell r="G46">
            <v>2601.91</v>
          </cell>
        </row>
        <row r="47">
          <cell r="B47" t="str">
            <v>671408</v>
          </cell>
          <cell r="C47" t="str">
            <v>PC Printer Leases Allocated</v>
          </cell>
          <cell r="E47">
            <v>3103</v>
          </cell>
          <cell r="F47">
            <v>2193</v>
          </cell>
          <cell r="G47">
            <v>0</v>
          </cell>
        </row>
        <row r="48">
          <cell r="C48" t="str">
            <v>Allocated Costs</v>
          </cell>
          <cell r="E48">
            <v>599528.19999999995</v>
          </cell>
          <cell r="F48">
            <v>428891.29</v>
          </cell>
          <cell r="G48">
            <v>42565.93</v>
          </cell>
        </row>
        <row r="49">
          <cell r="B49" t="str">
            <v>425000</v>
          </cell>
          <cell r="C49" t="str">
            <v>Depreciation Expense</v>
          </cell>
          <cell r="E49">
            <v>309.27999999999997</v>
          </cell>
          <cell r="F49">
            <v>206.19</v>
          </cell>
          <cell r="G49">
            <v>103.11</v>
          </cell>
        </row>
        <row r="50">
          <cell r="C50" t="str">
            <v>Depreciation and Amortization</v>
          </cell>
          <cell r="E50">
            <v>309.27999999999997</v>
          </cell>
          <cell r="F50">
            <v>206.19</v>
          </cell>
          <cell r="G50">
            <v>103.11</v>
          </cell>
        </row>
        <row r="51">
          <cell r="B51" t="str">
            <v>427100</v>
          </cell>
          <cell r="C51" t="str">
            <v>General Tax Expense-Payroll</v>
          </cell>
          <cell r="E51">
            <v>104810.7</v>
          </cell>
          <cell r="F51">
            <v>67299.289999999994</v>
          </cell>
          <cell r="G51">
            <v>3948.32</v>
          </cell>
        </row>
        <row r="52">
          <cell r="C52" t="str">
            <v>Taxes Other Than Income</v>
          </cell>
          <cell r="E52">
            <v>104810.7</v>
          </cell>
          <cell r="F52">
            <v>67299.289999999994</v>
          </cell>
          <cell r="G52">
            <v>3948.32</v>
          </cell>
        </row>
        <row r="54">
          <cell r="C54" t="str">
            <v>Operating Income</v>
          </cell>
          <cell r="E54">
            <v>-2284080.84</v>
          </cell>
          <cell r="F54">
            <v>-1480197.93</v>
          </cell>
          <cell r="G54">
            <v>-368453.89999999997</v>
          </cell>
        </row>
        <row r="56">
          <cell r="B56" t="str">
            <v>446310</v>
          </cell>
          <cell r="C56" t="str">
            <v>Interest Income</v>
          </cell>
          <cell r="E56">
            <v>-28642.03</v>
          </cell>
          <cell r="F56">
            <v>-28642.03</v>
          </cell>
          <cell r="G56">
            <v>10428.219999999999</v>
          </cell>
        </row>
        <row r="57">
          <cell r="C57" t="str">
            <v>Other Income - Net</v>
          </cell>
          <cell r="E57">
            <v>-28642.03</v>
          </cell>
          <cell r="F57">
            <v>-28642.03</v>
          </cell>
          <cell r="G57">
            <v>10428.219999999999</v>
          </cell>
        </row>
        <row r="58">
          <cell r="C58" t="str">
            <v>Income Before Interest &amp; Taxes</v>
          </cell>
          <cell r="E58">
            <v>-2312722.8699999996</v>
          </cell>
          <cell r="F58">
            <v>-1508839.96</v>
          </cell>
          <cell r="G58">
            <v>-358025.68</v>
          </cell>
        </row>
        <row r="60">
          <cell r="C60" t="str">
            <v>Interest on Long Term Debt</v>
          </cell>
          <cell r="E60">
            <v>0</v>
          </cell>
          <cell r="F60">
            <v>0</v>
          </cell>
          <cell r="G60">
            <v>0</v>
          </cell>
        </row>
        <row r="61">
          <cell r="B61" t="str">
            <v>467200</v>
          </cell>
          <cell r="C61" t="str">
            <v>Interco Int-Restricted Funding</v>
          </cell>
          <cell r="E61">
            <v>0</v>
          </cell>
          <cell r="F61">
            <v>0</v>
          </cell>
          <cell r="G61">
            <v>-123970.57</v>
          </cell>
        </row>
        <row r="62">
          <cell r="B62" t="str">
            <v>467201</v>
          </cell>
          <cell r="C62" t="str">
            <v>Interco Int-Non-Restrict Fund</v>
          </cell>
          <cell r="E62">
            <v>-404095.31</v>
          </cell>
          <cell r="F62">
            <v>-288809.03999999998</v>
          </cell>
          <cell r="G62">
            <v>-120739.17</v>
          </cell>
        </row>
        <row r="63">
          <cell r="C63" t="str">
            <v>Other Interest Expense</v>
          </cell>
          <cell r="E63">
            <v>-404095.31</v>
          </cell>
          <cell r="F63">
            <v>-288809.03999999998</v>
          </cell>
          <cell r="G63">
            <v>-244709.74</v>
          </cell>
        </row>
        <row r="64">
          <cell r="C64" t="str">
            <v>Allowance for Funds - Debt</v>
          </cell>
          <cell r="E64">
            <v>0</v>
          </cell>
          <cell r="F64">
            <v>0</v>
          </cell>
          <cell r="G64">
            <v>0</v>
          </cell>
        </row>
        <row r="65">
          <cell r="C65" t="str">
            <v>Preferred Stock Dividend</v>
          </cell>
          <cell r="E65">
            <v>0</v>
          </cell>
          <cell r="F65">
            <v>0</v>
          </cell>
          <cell r="G65">
            <v>0</v>
          </cell>
        </row>
        <row r="66">
          <cell r="C66" t="str">
            <v>Common Stock Dividend</v>
          </cell>
          <cell r="E66">
            <v>0</v>
          </cell>
          <cell r="F66">
            <v>0</v>
          </cell>
          <cell r="G66">
            <v>0</v>
          </cell>
        </row>
        <row r="68">
          <cell r="C68" t="str">
            <v>Income Before Income Taxes</v>
          </cell>
          <cell r="E68">
            <v>-1908627.5599999996</v>
          </cell>
          <cell r="F68">
            <v>-1220030.92</v>
          </cell>
          <cell r="G68">
            <v>-113315.94</v>
          </cell>
        </row>
        <row r="70">
          <cell r="B70" t="str">
            <v>427200</v>
          </cell>
          <cell r="C70" t="str">
            <v>Federal Income Tax</v>
          </cell>
          <cell r="E70">
            <v>-693317.82</v>
          </cell>
          <cell r="F70">
            <v>-414270.9</v>
          </cell>
          <cell r="G70">
            <v>-47098.46</v>
          </cell>
        </row>
        <row r="71">
          <cell r="B71" t="str">
            <v>427400</v>
          </cell>
          <cell r="C71" t="str">
            <v>State Income Tax</v>
          </cell>
          <cell r="E71">
            <v>-118843.52</v>
          </cell>
          <cell r="F71">
            <v>-71006.490000000005</v>
          </cell>
          <cell r="G71">
            <v>-8074.81</v>
          </cell>
        </row>
        <row r="72">
          <cell r="B72" t="str">
            <v>427510</v>
          </cell>
          <cell r="C72" t="str">
            <v>Deferred FIT - Other</v>
          </cell>
          <cell r="E72">
            <v>63784</v>
          </cell>
          <cell r="F72">
            <v>11517</v>
          </cell>
          <cell r="G72">
            <v>9683</v>
          </cell>
        </row>
        <row r="73">
          <cell r="B73" t="str">
            <v>427530</v>
          </cell>
          <cell r="C73" t="str">
            <v>Deferred SIT - Other</v>
          </cell>
          <cell r="E73">
            <v>10934</v>
          </cell>
          <cell r="F73">
            <v>1974</v>
          </cell>
          <cell r="G73">
            <v>1660</v>
          </cell>
        </row>
        <row r="74">
          <cell r="C74" t="str">
            <v>Income Taxes</v>
          </cell>
          <cell r="E74">
            <v>-737443.34</v>
          </cell>
          <cell r="F74">
            <v>-471786.39</v>
          </cell>
          <cell r="G74">
            <v>-43830.27</v>
          </cell>
        </row>
        <row r="75">
          <cell r="C75" t="str">
            <v>Minority Interest</v>
          </cell>
          <cell r="E75">
            <v>0</v>
          </cell>
          <cell r="F75">
            <v>0</v>
          </cell>
          <cell r="G75">
            <v>0</v>
          </cell>
        </row>
        <row r="77">
          <cell r="C77" t="str">
            <v>Net Income</v>
          </cell>
          <cell r="E77">
            <v>-1171184.2199999997</v>
          </cell>
          <cell r="F77">
            <v>-748244.52999999991</v>
          </cell>
          <cell r="G77">
            <v>-69485.670000000013</v>
          </cell>
        </row>
      </sheetData>
      <sheetData sheetId="13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Data Input"/>
      <sheetName val="Provision"/>
      <sheetName val="Provision Actual at 9.30.02"/>
      <sheetName val="Deferred"/>
      <sheetName val="Deferred Actual 9.30.2002"/>
      <sheetName val="Tax Rollfoward"/>
      <sheetName val="Tax Rollfoward Actual at 9.30.0"/>
      <sheetName val="M &amp; E"/>
      <sheetName val="Lobbying"/>
      <sheetName val="Amortization"/>
      <sheetName val="Stock Options Excercised"/>
      <sheetName val="NSP"/>
      <sheetName val="Bad Debt Reserves"/>
      <sheetName val="Restricted Stock"/>
      <sheetName val="Pension"/>
      <sheetName val="Med Benefits-Retirees"/>
      <sheetName val="Prop Tax"/>
      <sheetName val="Unrec Accr Vacation"/>
      <sheetName val="Pension Liabilty-Other"/>
      <sheetName val="Misc. Accrued Taxes"/>
      <sheetName val="Deferred Comp"/>
      <sheetName val="PGA"/>
      <sheetName val="Deferred Rate Case"/>
      <sheetName val="LNG Maint"/>
      <sheetName val="Accrued Postretirement"/>
      <sheetName val="UNICAP"/>
      <sheetName val="T-48 UNICAP"/>
      <sheetName val="T-48 UNICAP Actual at 9.30.02"/>
      <sheetName val="T-48.2 UNICAP"/>
      <sheetName val="T-48.2 UNICAP Actual at 9.30.02"/>
      <sheetName val="T-48.3 Merchandise Inventory"/>
      <sheetName val="QUERY"/>
      <sheetName val="QUERY (2)"/>
      <sheetName val="T-48.4 Inventory Cost Adj"/>
      <sheetName val="T-48.5 Inventory Cost Adj"/>
      <sheetName val="T-48.6 Inventory Cost Adj"/>
      <sheetName val="WACOG"/>
      <sheetName val="T-48.7 Inventory Cost Adj"/>
      <sheetName val="T-48.8 Inventory Cost Adj"/>
      <sheetName val="T-48.8 Inv Actual at 9.30.02"/>
      <sheetName val="T-48.9 Inventory Cost Adj"/>
      <sheetName val="T-48.9-2 Inventory Cost Adj"/>
      <sheetName val="Property"/>
      <sheetName val="CIAC"/>
      <sheetName val="101000"/>
      <sheetName val="101100"/>
      <sheetName val="Balance Sheet"/>
      <sheetName val="Income Statemen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 refreshError="1"/>
      <sheetData sheetId="46" refreshError="1"/>
      <sheetData sheetId="47"/>
      <sheetData sheetId="48" refreshError="1">
        <row r="12">
          <cell r="B12" t="str">
            <v>400100</v>
          </cell>
          <cell r="C12" t="str">
            <v>Residential Sales</v>
          </cell>
          <cell r="E12">
            <v>20501032.870000001</v>
          </cell>
          <cell r="F12">
            <v>17584067.140000001</v>
          </cell>
          <cell r="G12">
            <v>9421408.2100000009</v>
          </cell>
        </row>
        <row r="13">
          <cell r="B13" t="str">
            <v>400200</v>
          </cell>
          <cell r="C13" t="str">
            <v>Small Commercial</v>
          </cell>
          <cell r="E13">
            <v>16422520.039999999</v>
          </cell>
          <cell r="F13">
            <v>13527183.060000001</v>
          </cell>
          <cell r="G13">
            <v>6977366.8200000003</v>
          </cell>
        </row>
        <row r="14">
          <cell r="B14" t="str">
            <v>400500</v>
          </cell>
          <cell r="C14" t="str">
            <v>Large Industrial</v>
          </cell>
          <cell r="E14">
            <v>6626341.6500000004</v>
          </cell>
          <cell r="F14">
            <v>5146266.33</v>
          </cell>
          <cell r="G14">
            <v>1984253.45</v>
          </cell>
        </row>
        <row r="15">
          <cell r="B15" t="str">
            <v>400505</v>
          </cell>
          <cell r="C15" t="str">
            <v>Revenues-Interruptible</v>
          </cell>
          <cell r="E15">
            <v>612077.13</v>
          </cell>
          <cell r="F15">
            <v>416734.02</v>
          </cell>
          <cell r="G15">
            <v>257337.25</v>
          </cell>
        </row>
        <row r="16">
          <cell r="B16" t="str">
            <v>400600</v>
          </cell>
          <cell r="C16" t="str">
            <v>Revenues-Housing Project</v>
          </cell>
          <cell r="E16">
            <v>132241.89000000001</v>
          </cell>
          <cell r="F16">
            <v>111327.33</v>
          </cell>
          <cell r="G16">
            <v>53164.24</v>
          </cell>
        </row>
        <row r="17">
          <cell r="B17" t="str">
            <v>407050</v>
          </cell>
          <cell r="C17" t="str">
            <v>Late Payment Fees</v>
          </cell>
          <cell r="E17">
            <v>298692.33</v>
          </cell>
          <cell r="F17">
            <v>257698.94</v>
          </cell>
          <cell r="G17">
            <v>45351.74</v>
          </cell>
        </row>
        <row r="18">
          <cell r="B18" t="str">
            <v>407090</v>
          </cell>
          <cell r="C18" t="str">
            <v>Returned Check -Marketer</v>
          </cell>
          <cell r="E18">
            <v>10100</v>
          </cell>
          <cell r="F18">
            <v>7340</v>
          </cell>
          <cell r="G18">
            <v>3300</v>
          </cell>
        </row>
        <row r="19">
          <cell r="B19" t="str">
            <v>407100</v>
          </cell>
          <cell r="C19" t="str">
            <v>Reconnect Charge - Firm</v>
          </cell>
          <cell r="E19">
            <v>40289.46</v>
          </cell>
          <cell r="F19">
            <v>29374.51</v>
          </cell>
          <cell r="G19">
            <v>21778.77</v>
          </cell>
        </row>
        <row r="20">
          <cell r="B20" t="str">
            <v>407101</v>
          </cell>
          <cell r="C20" t="str">
            <v>Seasonal Reconnect Change</v>
          </cell>
          <cell r="E20">
            <v>1905.19</v>
          </cell>
          <cell r="F20">
            <v>1155.08</v>
          </cell>
          <cell r="G20">
            <v>9852.56</v>
          </cell>
        </row>
        <row r="21">
          <cell r="B21" t="str">
            <v>407102</v>
          </cell>
          <cell r="C21" t="str">
            <v>Turn-on Charge- Firm</v>
          </cell>
          <cell r="E21">
            <v>80654.009999999995</v>
          </cell>
          <cell r="F21">
            <v>55273.2</v>
          </cell>
          <cell r="G21">
            <v>41542.660000000003</v>
          </cell>
        </row>
        <row r="22">
          <cell r="B22" t="str">
            <v>407103</v>
          </cell>
          <cell r="C22" t="str">
            <v>Meter Set Charge- Firm</v>
          </cell>
          <cell r="E22">
            <v>40754.26</v>
          </cell>
          <cell r="F22">
            <v>32973.040000000001</v>
          </cell>
          <cell r="G22">
            <v>8722.2999999999993</v>
          </cell>
        </row>
        <row r="23">
          <cell r="B23" t="str">
            <v>407104</v>
          </cell>
          <cell r="C23" t="str">
            <v>Establish Service- SONP</v>
          </cell>
          <cell r="E23">
            <v>110</v>
          </cell>
          <cell r="F23">
            <v>55</v>
          </cell>
          <cell r="G23">
            <v>495.01</v>
          </cell>
        </row>
        <row r="24">
          <cell r="B24" t="str">
            <v>407110</v>
          </cell>
          <cell r="C24" t="str">
            <v>Gas Management Fee</v>
          </cell>
          <cell r="E24">
            <v>-4.5</v>
          </cell>
          <cell r="F24">
            <v>-18.809999999999999</v>
          </cell>
          <cell r="G24">
            <v>-12.23</v>
          </cell>
        </row>
        <row r="25">
          <cell r="B25" t="str">
            <v>407120</v>
          </cell>
          <cell r="C25" t="str">
            <v>Reg Servicework-Revenue</v>
          </cell>
          <cell r="E25">
            <v>50</v>
          </cell>
          <cell r="F25">
            <v>50</v>
          </cell>
          <cell r="G25">
            <v>0</v>
          </cell>
        </row>
        <row r="26">
          <cell r="B26" t="str">
            <v>407140</v>
          </cell>
          <cell r="C26" t="str">
            <v>Jobbing Generation Appl. Pay</v>
          </cell>
          <cell r="E26">
            <v>-3471.8</v>
          </cell>
          <cell r="F26">
            <v>-195.65</v>
          </cell>
          <cell r="G26">
            <v>0</v>
          </cell>
        </row>
        <row r="27">
          <cell r="B27" t="str">
            <v>407142</v>
          </cell>
          <cell r="C27" t="str">
            <v>Jobbing Generation Appl. Mat'l</v>
          </cell>
          <cell r="E27">
            <v>-388.45</v>
          </cell>
          <cell r="F27">
            <v>-388.45</v>
          </cell>
          <cell r="G27">
            <v>-37.799999999999997</v>
          </cell>
        </row>
        <row r="28">
          <cell r="B28" t="str">
            <v>407144</v>
          </cell>
          <cell r="C28" t="str">
            <v>Jobbing Labor Additives</v>
          </cell>
          <cell r="E28">
            <v>1424.06</v>
          </cell>
          <cell r="F28">
            <v>394.06</v>
          </cell>
          <cell r="G28">
            <v>0</v>
          </cell>
        </row>
        <row r="29">
          <cell r="B29" t="str">
            <v>407160</v>
          </cell>
          <cell r="C29" t="str">
            <v>Transportation Revenue</v>
          </cell>
          <cell r="E29">
            <v>2149059.19</v>
          </cell>
          <cell r="F29">
            <v>1478373.89</v>
          </cell>
          <cell r="G29">
            <v>773082.58</v>
          </cell>
        </row>
        <row r="30">
          <cell r="B30" t="str">
            <v>407161</v>
          </cell>
          <cell r="C30" t="str">
            <v>Revenues-Firm Transportat</v>
          </cell>
          <cell r="E30">
            <v>773783.46</v>
          </cell>
          <cell r="F30">
            <v>531128.46</v>
          </cell>
          <cell r="G30">
            <v>279946.01</v>
          </cell>
        </row>
        <row r="31">
          <cell r="B31" t="str">
            <v>407200</v>
          </cell>
          <cell r="C31" t="str">
            <v>Rent from Gas Property</v>
          </cell>
          <cell r="E31">
            <v>135</v>
          </cell>
          <cell r="F31">
            <v>90</v>
          </cell>
          <cell r="G31">
            <v>45</v>
          </cell>
        </row>
        <row r="32">
          <cell r="B32" t="str">
            <v>407302</v>
          </cell>
          <cell r="C32" t="str">
            <v>Other Revenues-Pga Refund</v>
          </cell>
          <cell r="E32">
            <v>0</v>
          </cell>
          <cell r="F32">
            <v>0</v>
          </cell>
          <cell r="G32">
            <v>26439</v>
          </cell>
        </row>
        <row r="33">
          <cell r="B33" t="str">
            <v>407303</v>
          </cell>
          <cell r="C33" t="str">
            <v>Gas Rev-Gsr Cost Recov</v>
          </cell>
          <cell r="E33">
            <v>335321</v>
          </cell>
          <cell r="F33">
            <v>335321</v>
          </cell>
          <cell r="G33">
            <v>-4346</v>
          </cell>
        </row>
        <row r="34">
          <cell r="B34" t="str">
            <v>407304</v>
          </cell>
          <cell r="C34" t="str">
            <v>Other Revenues-ACA Surcharges</v>
          </cell>
          <cell r="E34">
            <v>-882442</v>
          </cell>
          <cell r="F34">
            <v>-799778</v>
          </cell>
          <cell r="G34">
            <v>-266422</v>
          </cell>
        </row>
        <row r="35">
          <cell r="B35" t="str">
            <v>407305</v>
          </cell>
          <cell r="C35" t="str">
            <v>IMCR Refunds</v>
          </cell>
          <cell r="E35">
            <v>108676</v>
          </cell>
          <cell r="F35">
            <v>72165</v>
          </cell>
          <cell r="G35">
            <v>114666</v>
          </cell>
        </row>
        <row r="36">
          <cell r="B36" t="str">
            <v>407307</v>
          </cell>
          <cell r="C36" t="str">
            <v>Other Gas Rev-Ss1</v>
          </cell>
          <cell r="E36">
            <v>273653.62</v>
          </cell>
          <cell r="F36">
            <v>160229.19</v>
          </cell>
          <cell r="G36">
            <v>72008.649999999994</v>
          </cell>
        </row>
        <row r="37">
          <cell r="B37" t="str">
            <v>407500</v>
          </cell>
          <cell r="C37" t="str">
            <v>Miscellaneous Operating Revenu</v>
          </cell>
          <cell r="E37">
            <v>16841.73</v>
          </cell>
          <cell r="F37">
            <v>-547.27</v>
          </cell>
          <cell r="G37">
            <v>0</v>
          </cell>
        </row>
        <row r="38">
          <cell r="B38" t="str">
            <v>431200</v>
          </cell>
          <cell r="C38" t="str">
            <v>Servicing Revenue</v>
          </cell>
          <cell r="E38">
            <v>55</v>
          </cell>
          <cell r="F38">
            <v>0</v>
          </cell>
          <cell r="G38">
            <v>0</v>
          </cell>
        </row>
        <row r="39">
          <cell r="B39" t="str">
            <v>450100</v>
          </cell>
          <cell r="C39" t="str">
            <v>Damage Billing - Mains</v>
          </cell>
          <cell r="E39">
            <v>11858.56</v>
          </cell>
          <cell r="F39">
            <v>8201.16</v>
          </cell>
          <cell r="G39">
            <v>21939.72</v>
          </cell>
        </row>
        <row r="40">
          <cell r="B40" t="str">
            <v>450200</v>
          </cell>
          <cell r="C40" t="str">
            <v>Damage Billing - Services</v>
          </cell>
          <cell r="E40">
            <v>43152.21</v>
          </cell>
          <cell r="F40">
            <v>27426.41</v>
          </cell>
          <cell r="G40">
            <v>19091.009999999998</v>
          </cell>
        </row>
        <row r="41">
          <cell r="B41" t="str">
            <v>450300</v>
          </cell>
          <cell r="C41" t="str">
            <v>Damage Billing - Reroutes</v>
          </cell>
          <cell r="E41">
            <v>9274.34</v>
          </cell>
          <cell r="F41">
            <v>6099.34</v>
          </cell>
          <cell r="G41">
            <v>5103.38</v>
          </cell>
        </row>
        <row r="42">
          <cell r="C42" t="str">
            <v>Operating Revenues</v>
          </cell>
          <cell r="E42">
            <v>47603696.249999993</v>
          </cell>
          <cell r="F42">
            <v>38987997.979999989</v>
          </cell>
          <cell r="G42">
            <v>19866076.329999994</v>
          </cell>
        </row>
        <row r="44">
          <cell r="B44" t="str">
            <v>610030</v>
          </cell>
          <cell r="C44" t="str">
            <v>Natural Gas Commodity Costs</v>
          </cell>
          <cell r="E44">
            <v>26568781.41</v>
          </cell>
          <cell r="F44">
            <v>21952576.399999999</v>
          </cell>
          <cell r="G44">
            <v>11003975.869999999</v>
          </cell>
        </row>
        <row r="45">
          <cell r="B45" t="str">
            <v>610100</v>
          </cell>
          <cell r="C45" t="str">
            <v>Purchased Gas Exp</v>
          </cell>
          <cell r="E45">
            <v>0</v>
          </cell>
          <cell r="F45">
            <v>0</v>
          </cell>
          <cell r="G45">
            <v>13266.36</v>
          </cell>
        </row>
        <row r="46">
          <cell r="C46" t="str">
            <v>Cost of Sales</v>
          </cell>
          <cell r="E46">
            <v>26568781.41</v>
          </cell>
          <cell r="F46">
            <v>21952576.399999999</v>
          </cell>
          <cell r="G46">
            <v>11017242.229999999</v>
          </cell>
        </row>
        <row r="48">
          <cell r="C48" t="str">
            <v>Operating Margin</v>
          </cell>
          <cell r="E48">
            <v>21034914.839999992</v>
          </cell>
          <cell r="F48">
            <v>17035421.579999991</v>
          </cell>
          <cell r="G48">
            <v>8848834.0999999959</v>
          </cell>
        </row>
        <row r="50">
          <cell r="B50" t="str">
            <v>600001</v>
          </cell>
          <cell r="C50" t="str">
            <v>Pay LNG Supervision/Eng.</v>
          </cell>
          <cell r="E50">
            <v>46580.6</v>
          </cell>
          <cell r="F50">
            <v>30524.21</v>
          </cell>
          <cell r="G50">
            <v>7234.41</v>
          </cell>
        </row>
        <row r="51">
          <cell r="B51" t="str">
            <v>600002</v>
          </cell>
          <cell r="C51" t="str">
            <v>Pay - LNG Operation and Labor</v>
          </cell>
          <cell r="E51">
            <v>43.88</v>
          </cell>
          <cell r="F51">
            <v>43.88</v>
          </cell>
          <cell r="G51">
            <v>0</v>
          </cell>
        </row>
        <row r="52">
          <cell r="B52" t="str">
            <v>600006</v>
          </cell>
          <cell r="C52" t="str">
            <v>Pay - LNG Maintenance Sup./Eng</v>
          </cell>
          <cell r="E52">
            <v>131.5</v>
          </cell>
          <cell r="F52">
            <v>0</v>
          </cell>
          <cell r="G52">
            <v>0</v>
          </cell>
        </row>
        <row r="53">
          <cell r="B53" t="str">
            <v>600011</v>
          </cell>
          <cell r="C53" t="str">
            <v>Pay-LNG Maint. of Other Equip</v>
          </cell>
          <cell r="E53">
            <v>142709.82999999999</v>
          </cell>
          <cell r="F53">
            <v>96184.82</v>
          </cell>
          <cell r="G53">
            <v>59699.42</v>
          </cell>
        </row>
        <row r="54">
          <cell r="B54" t="str">
            <v>600020</v>
          </cell>
          <cell r="C54" t="str">
            <v>Pay-Distribution Superv/Eng</v>
          </cell>
          <cell r="E54">
            <v>113990.82</v>
          </cell>
          <cell r="F54">
            <v>72473.86</v>
          </cell>
          <cell r="G54">
            <v>35022.699999999997</v>
          </cell>
        </row>
        <row r="55">
          <cell r="B55" t="str">
            <v>600022</v>
          </cell>
          <cell r="C55" t="str">
            <v>Pay-Distribution Load Dispatch</v>
          </cell>
          <cell r="E55">
            <v>36359.14</v>
          </cell>
          <cell r="F55">
            <v>30799.66</v>
          </cell>
          <cell r="G55">
            <v>10826.41</v>
          </cell>
        </row>
        <row r="56">
          <cell r="B56" t="str">
            <v>600024</v>
          </cell>
          <cell r="C56" t="str">
            <v>Pay-Perform 3-Year Survey</v>
          </cell>
          <cell r="E56">
            <v>2663.58</v>
          </cell>
          <cell r="F56">
            <v>1438.09</v>
          </cell>
          <cell r="G56">
            <v>596.32000000000005</v>
          </cell>
        </row>
        <row r="57">
          <cell r="B57" t="str">
            <v>600025</v>
          </cell>
          <cell r="C57" t="str">
            <v>Pay-Perform 5-Year Survey</v>
          </cell>
          <cell r="E57">
            <v>2841.78</v>
          </cell>
          <cell r="F57">
            <v>1522.5</v>
          </cell>
          <cell r="G57">
            <v>79.69</v>
          </cell>
        </row>
        <row r="58">
          <cell r="B58" t="str">
            <v>600026</v>
          </cell>
          <cell r="C58" t="str">
            <v>Pay-Perform Survey-Bus. Dist</v>
          </cell>
          <cell r="E58">
            <v>1526.25</v>
          </cell>
          <cell r="F58">
            <v>1368.68</v>
          </cell>
          <cell r="G58">
            <v>1685.7</v>
          </cell>
        </row>
        <row r="59">
          <cell r="B59" t="str">
            <v>600028</v>
          </cell>
          <cell r="C59" t="str">
            <v>Pay-Perform Manhole Survey</v>
          </cell>
          <cell r="E59">
            <v>4934.58</v>
          </cell>
          <cell r="F59">
            <v>3043.82</v>
          </cell>
          <cell r="G59">
            <v>7603.27</v>
          </cell>
        </row>
        <row r="60">
          <cell r="B60" t="str">
            <v>600031</v>
          </cell>
          <cell r="C60" t="str">
            <v>Pay - Locate Mains and Service</v>
          </cell>
          <cell r="E60">
            <v>16758.62</v>
          </cell>
          <cell r="F60">
            <v>11075.89</v>
          </cell>
          <cell r="G60">
            <v>3861.01</v>
          </cell>
        </row>
        <row r="61">
          <cell r="B61" t="str">
            <v>600032</v>
          </cell>
          <cell r="C61" t="str">
            <v>Pay-Right-of-Way Upkeep</v>
          </cell>
          <cell r="E61">
            <v>3702.5</v>
          </cell>
          <cell r="F61">
            <v>3702.5</v>
          </cell>
          <cell r="G61">
            <v>0</v>
          </cell>
        </row>
        <row r="62">
          <cell r="B62" t="str">
            <v>600033</v>
          </cell>
          <cell r="C62" t="str">
            <v>Pay - Relocate Service</v>
          </cell>
          <cell r="E62">
            <v>7010.1</v>
          </cell>
          <cell r="F62">
            <v>5262.61</v>
          </cell>
          <cell r="G62">
            <v>1810.21</v>
          </cell>
        </row>
        <row r="63">
          <cell r="B63" t="str">
            <v>600034</v>
          </cell>
          <cell r="C63" t="str">
            <v>Pay - Perform Em. Valve Insp.</v>
          </cell>
          <cell r="E63">
            <v>7107.89</v>
          </cell>
          <cell r="F63">
            <v>5145.1499999999996</v>
          </cell>
          <cell r="G63">
            <v>2635.16</v>
          </cell>
        </row>
        <row r="64">
          <cell r="B64" t="str">
            <v>600035</v>
          </cell>
          <cell r="C64" t="str">
            <v>Pay-Serv.StandBy\Beeper Time</v>
          </cell>
          <cell r="E64">
            <v>51546.239999999998</v>
          </cell>
          <cell r="F64">
            <v>35125.68</v>
          </cell>
          <cell r="G64">
            <v>20853.349999999999</v>
          </cell>
        </row>
        <row r="65">
          <cell r="B65" t="str">
            <v>600036</v>
          </cell>
          <cell r="C65" t="str">
            <v>Pay-Ser.Ctr.-Dist.-SdByBprTime</v>
          </cell>
          <cell r="E65">
            <v>72247.25</v>
          </cell>
          <cell r="F65">
            <v>49886.97</v>
          </cell>
          <cell r="G65">
            <v>28334.75</v>
          </cell>
        </row>
        <row r="66">
          <cell r="B66" t="str">
            <v>600037</v>
          </cell>
          <cell r="C66" t="str">
            <v>Pay - Investigate Leaks Dist.</v>
          </cell>
          <cell r="E66">
            <v>5684.78</v>
          </cell>
          <cell r="F66">
            <v>5030.6000000000004</v>
          </cell>
          <cell r="G66">
            <v>505.85</v>
          </cell>
        </row>
        <row r="67">
          <cell r="B67" t="str">
            <v>600038</v>
          </cell>
          <cell r="C67" t="str">
            <v>Pay - Regulator Stat. Inspect.</v>
          </cell>
          <cell r="E67">
            <v>13094.09</v>
          </cell>
          <cell r="F67">
            <v>7376.56</v>
          </cell>
          <cell r="G67">
            <v>3381.82</v>
          </cell>
        </row>
        <row r="68">
          <cell r="B68" t="str">
            <v>600039</v>
          </cell>
          <cell r="C68" t="str">
            <v>Pay - City Gate Stations</v>
          </cell>
          <cell r="E68">
            <v>2915.63</v>
          </cell>
          <cell r="F68">
            <v>2681.99</v>
          </cell>
          <cell r="G68">
            <v>2825.46</v>
          </cell>
        </row>
        <row r="69">
          <cell r="B69" t="str">
            <v>600042</v>
          </cell>
          <cell r="C69" t="str">
            <v>Pay - Single Reads</v>
          </cell>
          <cell r="E69">
            <v>22814.05</v>
          </cell>
          <cell r="F69">
            <v>16708.59</v>
          </cell>
          <cell r="G69">
            <v>5029.07</v>
          </cell>
        </row>
        <row r="70">
          <cell r="B70" t="str">
            <v>600043</v>
          </cell>
          <cell r="C70" t="str">
            <v>Pay - Turn-off Service</v>
          </cell>
          <cell r="E70">
            <v>86034.51</v>
          </cell>
          <cell r="F70">
            <v>58626.6</v>
          </cell>
          <cell r="G70">
            <v>16047.74</v>
          </cell>
        </row>
        <row r="71">
          <cell r="B71" t="str">
            <v>600044</v>
          </cell>
          <cell r="C71" t="str">
            <v>Pay - Activate Meter</v>
          </cell>
          <cell r="E71">
            <v>107902.06</v>
          </cell>
          <cell r="F71">
            <v>71094.77</v>
          </cell>
          <cell r="G71">
            <v>67220.08</v>
          </cell>
        </row>
        <row r="72">
          <cell r="B72" t="str">
            <v>600045</v>
          </cell>
          <cell r="C72" t="str">
            <v>Pay - Investigate Leaks</v>
          </cell>
          <cell r="E72">
            <v>90504.37</v>
          </cell>
          <cell r="F72">
            <v>65214.54</v>
          </cell>
          <cell r="G72">
            <v>36931.9</v>
          </cell>
        </row>
        <row r="73">
          <cell r="B73" t="str">
            <v>600046</v>
          </cell>
          <cell r="C73" t="str">
            <v>Pay-PT Meter Change</v>
          </cell>
          <cell r="E73">
            <v>5428.28</v>
          </cell>
          <cell r="F73">
            <v>3968.02</v>
          </cell>
          <cell r="G73">
            <v>344.82</v>
          </cell>
        </row>
        <row r="74">
          <cell r="B74" t="str">
            <v>600047</v>
          </cell>
          <cell r="C74" t="str">
            <v>Pay- No Gas AGLC Work</v>
          </cell>
          <cell r="E74">
            <v>41278.92</v>
          </cell>
          <cell r="F74">
            <v>18527.54</v>
          </cell>
          <cell r="G74">
            <v>8147.32</v>
          </cell>
        </row>
        <row r="75">
          <cell r="B75" t="str">
            <v>600049</v>
          </cell>
          <cell r="C75" t="str">
            <v>Pay - Serv. Wk. Order not Comp</v>
          </cell>
          <cell r="E75">
            <v>2449.56</v>
          </cell>
          <cell r="F75">
            <v>1982.92</v>
          </cell>
          <cell r="G75">
            <v>1513.35</v>
          </cell>
        </row>
        <row r="76">
          <cell r="B76" t="str">
            <v>600050</v>
          </cell>
          <cell r="C76" t="str">
            <v>Pay- Perform Disp. Operations</v>
          </cell>
          <cell r="E76">
            <v>16444.400000000001</v>
          </cell>
          <cell r="F76">
            <v>11893.28</v>
          </cell>
          <cell r="G76">
            <v>5256.79</v>
          </cell>
        </row>
        <row r="77">
          <cell r="B77" t="str">
            <v>600051</v>
          </cell>
          <cell r="C77" t="str">
            <v>Pay-Investigate- Other Service</v>
          </cell>
          <cell r="E77">
            <v>5017.57</v>
          </cell>
          <cell r="F77">
            <v>3334.8</v>
          </cell>
          <cell r="G77">
            <v>170.49</v>
          </cell>
        </row>
        <row r="78">
          <cell r="B78" t="str">
            <v>600060</v>
          </cell>
          <cell r="C78" t="str">
            <v>Pay-Maint. Super/Eng.-Distr.</v>
          </cell>
          <cell r="E78">
            <v>4138.97</v>
          </cell>
          <cell r="F78">
            <v>1108.48</v>
          </cell>
          <cell r="G78">
            <v>668.15</v>
          </cell>
        </row>
        <row r="79">
          <cell r="B79" t="str">
            <v>600061</v>
          </cell>
          <cell r="C79" t="str">
            <v>Pay-Repair and Maint. Mains</v>
          </cell>
          <cell r="E79">
            <v>191052.32</v>
          </cell>
          <cell r="F79">
            <v>145398.38</v>
          </cell>
          <cell r="G79">
            <v>50310.02</v>
          </cell>
        </row>
        <row r="80">
          <cell r="B80" t="str">
            <v>600062</v>
          </cell>
          <cell r="C80" t="str">
            <v>Pay-Repair Damage Mains</v>
          </cell>
          <cell r="E80">
            <v>10681.69</v>
          </cell>
          <cell r="F80">
            <v>3719.26</v>
          </cell>
          <cell r="G80">
            <v>3572.82</v>
          </cell>
        </row>
        <row r="81">
          <cell r="B81" t="str">
            <v>600063</v>
          </cell>
          <cell r="C81" t="str">
            <v>Pay-Maintain Compressor St. Eq</v>
          </cell>
          <cell r="E81">
            <v>0</v>
          </cell>
          <cell r="F81">
            <v>0</v>
          </cell>
          <cell r="G81">
            <v>415.68</v>
          </cell>
        </row>
        <row r="82">
          <cell r="B82" t="str">
            <v>600064</v>
          </cell>
          <cell r="C82" t="str">
            <v>Pay - Maintain Regulator Stat.</v>
          </cell>
          <cell r="E82">
            <v>8701.2999999999993</v>
          </cell>
          <cell r="F82">
            <v>5019</v>
          </cell>
          <cell r="G82">
            <v>4072.41</v>
          </cell>
        </row>
        <row r="83">
          <cell r="B83" t="str">
            <v>600067</v>
          </cell>
          <cell r="C83" t="str">
            <v>Pay-Maintain of Services</v>
          </cell>
          <cell r="E83">
            <v>45887.49</v>
          </cell>
          <cell r="F83">
            <v>32734.98</v>
          </cell>
          <cell r="G83">
            <v>16142.64</v>
          </cell>
        </row>
        <row r="84">
          <cell r="B84" t="str">
            <v>600069</v>
          </cell>
          <cell r="C84" t="str">
            <v>Pay-Repair Damage Service</v>
          </cell>
          <cell r="E84">
            <v>12718.8</v>
          </cell>
          <cell r="F84">
            <v>8998.01</v>
          </cell>
          <cell r="G84">
            <v>5297.32</v>
          </cell>
        </row>
        <row r="85">
          <cell r="B85" t="str">
            <v>600070</v>
          </cell>
          <cell r="C85" t="str">
            <v>Pay-MaintainMeterSets&amp;Req-Pro</v>
          </cell>
          <cell r="E85">
            <v>21685.02</v>
          </cell>
          <cell r="F85">
            <v>15056.66</v>
          </cell>
          <cell r="G85">
            <v>15793.99</v>
          </cell>
        </row>
        <row r="86">
          <cell r="B86" t="str">
            <v>600071</v>
          </cell>
          <cell r="C86" t="str">
            <v>Pay-Repair Meter Sets&amp;Reg Re</v>
          </cell>
          <cell r="E86">
            <v>7256.02</v>
          </cell>
          <cell r="F86">
            <v>6161.35</v>
          </cell>
          <cell r="G86">
            <v>5179.99</v>
          </cell>
        </row>
        <row r="87">
          <cell r="B87" t="str">
            <v>600073</v>
          </cell>
          <cell r="C87" t="str">
            <v>Pay-Maintain Company CNG St.</v>
          </cell>
          <cell r="E87">
            <v>0</v>
          </cell>
          <cell r="F87">
            <v>0</v>
          </cell>
          <cell r="G87">
            <v>73.02</v>
          </cell>
        </row>
        <row r="88">
          <cell r="B88" t="str">
            <v>600075</v>
          </cell>
          <cell r="C88" t="str">
            <v>PayMtr ReadStd By/Beeper Time</v>
          </cell>
          <cell r="E88">
            <v>24471.84</v>
          </cell>
          <cell r="F88">
            <v>17423.04</v>
          </cell>
          <cell r="G88">
            <v>7436.11</v>
          </cell>
        </row>
        <row r="89">
          <cell r="B89" t="str">
            <v>600094</v>
          </cell>
          <cell r="C89" t="str">
            <v>Pay-Meter Reading-Itron</v>
          </cell>
          <cell r="E89">
            <v>121773.12</v>
          </cell>
          <cell r="F89">
            <v>77527.240000000005</v>
          </cell>
          <cell r="G89">
            <v>36850.25</v>
          </cell>
        </row>
        <row r="90">
          <cell r="B90" t="str">
            <v>600102</v>
          </cell>
          <cell r="C90" t="str">
            <v>Pay-Customer Service</v>
          </cell>
          <cell r="E90">
            <v>4725.6899999999996</v>
          </cell>
          <cell r="F90">
            <v>1724.54</v>
          </cell>
          <cell r="G90">
            <v>2607.54</v>
          </cell>
        </row>
        <row r="91">
          <cell r="B91" t="str">
            <v>600111</v>
          </cell>
          <cell r="C91" t="str">
            <v>Pay-Selling</v>
          </cell>
          <cell r="E91">
            <v>17453.48</v>
          </cell>
          <cell r="F91">
            <v>17453.48</v>
          </cell>
          <cell r="G91">
            <v>6073.63</v>
          </cell>
        </row>
        <row r="92">
          <cell r="B92" t="str">
            <v>600112</v>
          </cell>
          <cell r="C92" t="str">
            <v>Pay-Promotional Advertising</v>
          </cell>
          <cell r="E92">
            <v>209.3</v>
          </cell>
          <cell r="F92">
            <v>209.3</v>
          </cell>
          <cell r="G92">
            <v>335.88</v>
          </cell>
        </row>
        <row r="93">
          <cell r="B93" t="str">
            <v>600113</v>
          </cell>
          <cell r="C93" t="str">
            <v>Payroll Expense - V-Force</v>
          </cell>
          <cell r="E93">
            <v>202.26</v>
          </cell>
          <cell r="F93">
            <v>0</v>
          </cell>
          <cell r="G93">
            <v>0</v>
          </cell>
        </row>
        <row r="94">
          <cell r="B94" t="str">
            <v>600115</v>
          </cell>
          <cell r="C94" t="str">
            <v>VNG-Non-productive time-Union</v>
          </cell>
          <cell r="E94">
            <v>0</v>
          </cell>
          <cell r="F94">
            <v>0</v>
          </cell>
          <cell r="G94">
            <v>464.05</v>
          </cell>
        </row>
        <row r="95">
          <cell r="B95" t="str">
            <v>600120</v>
          </cell>
          <cell r="C95" t="str">
            <v>Pay-A&amp;G Salaries</v>
          </cell>
          <cell r="E95">
            <v>273439.49</v>
          </cell>
          <cell r="F95">
            <v>183542.83</v>
          </cell>
          <cell r="G95">
            <v>88939.56</v>
          </cell>
        </row>
        <row r="96">
          <cell r="B96" t="str">
            <v>600121</v>
          </cell>
          <cell r="C96" t="str">
            <v>Pay-Operate Facilities</v>
          </cell>
          <cell r="E96">
            <v>778.34</v>
          </cell>
          <cell r="F96">
            <v>695.59</v>
          </cell>
          <cell r="G96">
            <v>0</v>
          </cell>
        </row>
        <row r="97">
          <cell r="B97" t="str">
            <v>600122</v>
          </cell>
          <cell r="C97" t="str">
            <v>Pay-Operational Training</v>
          </cell>
          <cell r="E97">
            <v>34770.019999999997</v>
          </cell>
          <cell r="F97">
            <v>25215.9</v>
          </cell>
          <cell r="G97">
            <v>12991.55</v>
          </cell>
        </row>
        <row r="98">
          <cell r="B98" t="str">
            <v>600123</v>
          </cell>
          <cell r="C98" t="str">
            <v>Pay-Safety Training&amp;Reg Compli</v>
          </cell>
          <cell r="E98">
            <v>21177.57</v>
          </cell>
          <cell r="F98">
            <v>7730.07</v>
          </cell>
          <cell r="G98">
            <v>3217.2</v>
          </cell>
        </row>
        <row r="99">
          <cell r="B99" t="str">
            <v>600130</v>
          </cell>
          <cell r="C99" t="str">
            <v>Pay-Maint.of GeneralPlant+B306</v>
          </cell>
          <cell r="E99">
            <v>837.81</v>
          </cell>
          <cell r="F99">
            <v>468.5</v>
          </cell>
          <cell r="G99">
            <v>648.6</v>
          </cell>
        </row>
        <row r="100">
          <cell r="B100" t="str">
            <v>600131</v>
          </cell>
          <cell r="C100" t="str">
            <v>Pay-Operate&amp;Maintain Fleet Eq</v>
          </cell>
          <cell r="E100">
            <v>7241.38</v>
          </cell>
          <cell r="F100">
            <v>5136.3599999999997</v>
          </cell>
          <cell r="G100">
            <v>3638.41</v>
          </cell>
        </row>
        <row r="101">
          <cell r="B101" t="str">
            <v>600132</v>
          </cell>
          <cell r="C101" t="str">
            <v>Pay-Maintain Facilities</v>
          </cell>
          <cell r="E101">
            <v>7084.76</v>
          </cell>
          <cell r="F101">
            <v>5989.96</v>
          </cell>
          <cell r="G101">
            <v>2325.96</v>
          </cell>
        </row>
        <row r="102">
          <cell r="B102" t="str">
            <v>600133</v>
          </cell>
          <cell r="C102" t="str">
            <v>Pay-Stores Operations</v>
          </cell>
          <cell r="E102">
            <v>20477.77</v>
          </cell>
          <cell r="F102">
            <v>13903.93</v>
          </cell>
          <cell r="G102">
            <v>13701.7</v>
          </cell>
        </row>
        <row r="103">
          <cell r="B103" t="str">
            <v>620040</v>
          </cell>
          <cell r="C103" t="str">
            <v>Outside Services - LNG Storage</v>
          </cell>
          <cell r="E103">
            <v>2800</v>
          </cell>
          <cell r="F103">
            <v>2800</v>
          </cell>
          <cell r="G103">
            <v>0</v>
          </cell>
        </row>
        <row r="104">
          <cell r="B104" t="str">
            <v>620050</v>
          </cell>
          <cell r="C104" t="str">
            <v>LNG Operation</v>
          </cell>
          <cell r="E104">
            <v>-28238.93</v>
          </cell>
          <cell r="F104">
            <v>2514.75</v>
          </cell>
          <cell r="G104">
            <v>6561.21</v>
          </cell>
        </row>
        <row r="105">
          <cell r="B105" t="str">
            <v>640050</v>
          </cell>
          <cell r="C105" t="str">
            <v>Distr Load Dispatching</v>
          </cell>
          <cell r="E105">
            <v>6.13</v>
          </cell>
          <cell r="F105">
            <v>6.13</v>
          </cell>
          <cell r="G105">
            <v>0</v>
          </cell>
        </row>
        <row r="106">
          <cell r="B106" t="str">
            <v>640204</v>
          </cell>
          <cell r="C106" t="str">
            <v>Perform 3Year Survey-Contracto</v>
          </cell>
          <cell r="E106">
            <v>19088.25</v>
          </cell>
          <cell r="F106">
            <v>8889.75</v>
          </cell>
          <cell r="G106">
            <v>0</v>
          </cell>
        </row>
        <row r="107">
          <cell r="B107" t="str">
            <v>640206</v>
          </cell>
          <cell r="C107" t="str">
            <v>Perform 5-Year Survey-Contract</v>
          </cell>
          <cell r="E107">
            <v>29432.75</v>
          </cell>
          <cell r="F107">
            <v>9996.75</v>
          </cell>
          <cell r="G107">
            <v>1500</v>
          </cell>
        </row>
        <row r="108">
          <cell r="B108" t="str">
            <v>640211</v>
          </cell>
          <cell r="C108" t="str">
            <v>Perform Survey-Bus Dist Cont</v>
          </cell>
          <cell r="E108">
            <v>8799</v>
          </cell>
          <cell r="F108">
            <v>7047</v>
          </cell>
          <cell r="G108">
            <v>9897</v>
          </cell>
        </row>
        <row r="109">
          <cell r="B109" t="str">
            <v>640215</v>
          </cell>
          <cell r="C109" t="str">
            <v>Perform Leak Sur. Other Cont</v>
          </cell>
          <cell r="E109">
            <v>8837.8799999999992</v>
          </cell>
          <cell r="F109">
            <v>8837.8799999999992</v>
          </cell>
          <cell r="G109">
            <v>4549</v>
          </cell>
        </row>
        <row r="110">
          <cell r="B110" t="str">
            <v>640219</v>
          </cell>
          <cell r="C110" t="str">
            <v>Right of Way Upkeep Contractor</v>
          </cell>
          <cell r="E110">
            <v>0</v>
          </cell>
          <cell r="F110">
            <v>0</v>
          </cell>
          <cell r="G110">
            <v>21370.2</v>
          </cell>
        </row>
        <row r="111">
          <cell r="B111" t="str">
            <v>640233</v>
          </cell>
          <cell r="C111" t="str">
            <v>Locate Mains &amp; Svcs- Cont.</v>
          </cell>
          <cell r="E111">
            <v>199529.57</v>
          </cell>
          <cell r="F111">
            <v>134181.53</v>
          </cell>
          <cell r="G111">
            <v>68002.47</v>
          </cell>
        </row>
        <row r="112">
          <cell r="B112" t="str">
            <v>640234</v>
          </cell>
          <cell r="C112" t="str">
            <v>Perform Em. Valve Inspections</v>
          </cell>
          <cell r="E112">
            <v>94.55</v>
          </cell>
          <cell r="F112">
            <v>94.55</v>
          </cell>
          <cell r="G112">
            <v>0</v>
          </cell>
        </row>
        <row r="113">
          <cell r="B113" t="str">
            <v>640300</v>
          </cell>
          <cell r="C113" t="str">
            <v>Regulator Stations-Inspections</v>
          </cell>
          <cell r="E113">
            <v>2677.65</v>
          </cell>
          <cell r="F113">
            <v>2067.65</v>
          </cell>
          <cell r="G113">
            <v>53.03</v>
          </cell>
        </row>
        <row r="114">
          <cell r="B114" t="str">
            <v>640500</v>
          </cell>
          <cell r="C114" t="str">
            <v>Check City Gate Stations</v>
          </cell>
          <cell r="E114">
            <v>1631.72</v>
          </cell>
          <cell r="F114">
            <v>1631.72</v>
          </cell>
          <cell r="G114">
            <v>171.79</v>
          </cell>
        </row>
        <row r="115">
          <cell r="B115" t="str">
            <v>640601</v>
          </cell>
          <cell r="C115" t="str">
            <v>ERTS</v>
          </cell>
          <cell r="E115">
            <v>2755.01</v>
          </cell>
          <cell r="F115">
            <v>0</v>
          </cell>
          <cell r="G115">
            <v>0</v>
          </cell>
        </row>
        <row r="116">
          <cell r="B116" t="str">
            <v>640603</v>
          </cell>
          <cell r="C116" t="str">
            <v>Single Reads</v>
          </cell>
          <cell r="E116">
            <v>945.11</v>
          </cell>
          <cell r="F116">
            <v>945.11</v>
          </cell>
          <cell r="G116">
            <v>0</v>
          </cell>
        </row>
        <row r="117">
          <cell r="B117" t="str">
            <v>640605</v>
          </cell>
          <cell r="C117" t="str">
            <v>Turn-off Service</v>
          </cell>
          <cell r="E117">
            <v>2539.12</v>
          </cell>
          <cell r="F117">
            <v>715.17</v>
          </cell>
          <cell r="G117">
            <v>287.45</v>
          </cell>
        </row>
        <row r="118">
          <cell r="B118" t="str">
            <v>640607</v>
          </cell>
          <cell r="C118" t="str">
            <v>Activate Meter</v>
          </cell>
          <cell r="E118">
            <v>7082.06</v>
          </cell>
          <cell r="F118">
            <v>5784.11</v>
          </cell>
          <cell r="G118">
            <v>4845.49</v>
          </cell>
        </row>
        <row r="119">
          <cell r="B119" t="str">
            <v>640608</v>
          </cell>
          <cell r="C119" t="str">
            <v>Activate Meter- Contractor</v>
          </cell>
          <cell r="E119">
            <v>21.81</v>
          </cell>
          <cell r="F119">
            <v>0</v>
          </cell>
          <cell r="G119">
            <v>21.6</v>
          </cell>
        </row>
        <row r="120">
          <cell r="B120" t="str">
            <v>640609</v>
          </cell>
          <cell r="C120" t="str">
            <v>Relocate Service (Re-Route)</v>
          </cell>
          <cell r="E120">
            <v>18.29</v>
          </cell>
          <cell r="F120">
            <v>18.29</v>
          </cell>
          <cell r="G120">
            <v>0</v>
          </cell>
        </row>
        <row r="121">
          <cell r="B121" t="str">
            <v>640612</v>
          </cell>
          <cell r="C121" t="str">
            <v>Activate Meters-Fleet</v>
          </cell>
          <cell r="E121">
            <v>86894.25</v>
          </cell>
          <cell r="F121">
            <v>57251</v>
          </cell>
          <cell r="G121">
            <v>29800.18</v>
          </cell>
        </row>
        <row r="122">
          <cell r="B122" t="str">
            <v>640701</v>
          </cell>
          <cell r="C122" t="str">
            <v>Investigate Leaks</v>
          </cell>
          <cell r="E122">
            <v>1168.94</v>
          </cell>
          <cell r="F122">
            <v>652.70000000000005</v>
          </cell>
          <cell r="G122">
            <v>2118.42</v>
          </cell>
        </row>
        <row r="123">
          <cell r="B123" t="str">
            <v>640703</v>
          </cell>
          <cell r="C123" t="str">
            <v>PT Meter Change</v>
          </cell>
          <cell r="E123">
            <v>2206.41</v>
          </cell>
          <cell r="F123">
            <v>1559.59</v>
          </cell>
          <cell r="G123">
            <v>0</v>
          </cell>
        </row>
        <row r="124">
          <cell r="B124" t="str">
            <v>640705</v>
          </cell>
          <cell r="C124" t="str">
            <v>No Gas - AGLC Work</v>
          </cell>
          <cell r="E124">
            <v>1783.59</v>
          </cell>
          <cell r="F124">
            <v>173.59</v>
          </cell>
          <cell r="G124">
            <v>235</v>
          </cell>
        </row>
        <row r="125">
          <cell r="B125" t="str">
            <v>640706</v>
          </cell>
          <cell r="C125" t="str">
            <v>No Gas AGLC Work-Contractor</v>
          </cell>
          <cell r="E125">
            <v>2161.14</v>
          </cell>
          <cell r="F125">
            <v>1441.14</v>
          </cell>
          <cell r="G125">
            <v>45</v>
          </cell>
        </row>
        <row r="126">
          <cell r="B126" t="str">
            <v>640707</v>
          </cell>
          <cell r="C126" t="str">
            <v>Investigate Leaks-Distribution</v>
          </cell>
          <cell r="E126">
            <v>918.84</v>
          </cell>
          <cell r="F126">
            <v>918.84</v>
          </cell>
          <cell r="G126">
            <v>715.63</v>
          </cell>
        </row>
        <row r="127">
          <cell r="B127" t="str">
            <v>640709</v>
          </cell>
          <cell r="C127" t="str">
            <v>Investigate Other Services</v>
          </cell>
          <cell r="E127">
            <v>567.54999999999995</v>
          </cell>
          <cell r="F127">
            <v>567.54999999999995</v>
          </cell>
          <cell r="G127">
            <v>0</v>
          </cell>
        </row>
        <row r="128">
          <cell r="B128" t="str">
            <v>640749</v>
          </cell>
          <cell r="C128" t="str">
            <v>Distribution-Mat Mgt</v>
          </cell>
          <cell r="E128">
            <v>611.41</v>
          </cell>
          <cell r="F128">
            <v>611.41</v>
          </cell>
          <cell r="G128">
            <v>0</v>
          </cell>
        </row>
        <row r="129">
          <cell r="B129" t="str">
            <v>645201</v>
          </cell>
          <cell r="C129" t="str">
            <v>Repair &amp; Maintain Meters-Fleet</v>
          </cell>
          <cell r="E129">
            <v>37704.43</v>
          </cell>
          <cell r="F129">
            <v>24841.87</v>
          </cell>
          <cell r="G129">
            <v>12930.65</v>
          </cell>
        </row>
        <row r="130">
          <cell r="B130" t="str">
            <v>645210</v>
          </cell>
          <cell r="C130" t="str">
            <v>Repair and Maintain Mains Cont</v>
          </cell>
          <cell r="E130">
            <v>44227.73</v>
          </cell>
          <cell r="F130">
            <v>37374.239999999998</v>
          </cell>
          <cell r="G130">
            <v>11402.85</v>
          </cell>
        </row>
        <row r="131">
          <cell r="B131" t="str">
            <v>645211</v>
          </cell>
          <cell r="C131" t="str">
            <v>Maintenance of Main Paving</v>
          </cell>
          <cell r="E131">
            <v>9727.92</v>
          </cell>
          <cell r="F131">
            <v>66.78</v>
          </cell>
          <cell r="G131">
            <v>0</v>
          </cell>
        </row>
        <row r="132">
          <cell r="B132" t="str">
            <v>645215</v>
          </cell>
          <cell r="C132" t="str">
            <v>Repair Damage Mains-Contractor</v>
          </cell>
          <cell r="E132">
            <v>-6162.82</v>
          </cell>
          <cell r="F132">
            <v>-6162.82</v>
          </cell>
          <cell r="G132">
            <v>600.35</v>
          </cell>
        </row>
        <row r="133">
          <cell r="B133" t="str">
            <v>645401</v>
          </cell>
          <cell r="C133" t="str">
            <v>Maintain Reg. Stations- Cont</v>
          </cell>
          <cell r="E133">
            <v>0</v>
          </cell>
          <cell r="F133">
            <v>0</v>
          </cell>
          <cell r="G133">
            <v>12.76</v>
          </cell>
        </row>
        <row r="134">
          <cell r="B134" t="str">
            <v>645502</v>
          </cell>
          <cell r="C134" t="str">
            <v>Maint. Meter Sets&amp;Reg. ProCont</v>
          </cell>
          <cell r="E134">
            <v>12080</v>
          </cell>
          <cell r="F134">
            <v>1480</v>
          </cell>
          <cell r="G134">
            <v>1958.74</v>
          </cell>
        </row>
        <row r="135">
          <cell r="B135" t="str">
            <v>645504</v>
          </cell>
          <cell r="C135" t="str">
            <v>Repair Damage Service- Contrac</v>
          </cell>
          <cell r="E135">
            <v>8046.48</v>
          </cell>
          <cell r="F135">
            <v>7898.48</v>
          </cell>
          <cell r="G135">
            <v>144.41</v>
          </cell>
        </row>
        <row r="136">
          <cell r="B136" t="str">
            <v>645508</v>
          </cell>
          <cell r="C136" t="str">
            <v>Maint. Meter Sets&amp;Reg.-Fleet</v>
          </cell>
          <cell r="E136">
            <v>15936.11</v>
          </cell>
          <cell r="F136">
            <v>10499.64</v>
          </cell>
          <cell r="G136">
            <v>5465.26</v>
          </cell>
        </row>
        <row r="137">
          <cell r="B137" t="str">
            <v>645701</v>
          </cell>
          <cell r="C137" t="str">
            <v>Maintenance of Services-Fleet</v>
          </cell>
          <cell r="E137">
            <v>32102.58</v>
          </cell>
          <cell r="F137">
            <v>21151.05</v>
          </cell>
          <cell r="G137">
            <v>11009.51</v>
          </cell>
        </row>
        <row r="138">
          <cell r="B138" t="str">
            <v>645710</v>
          </cell>
          <cell r="C138" t="str">
            <v>Maintenance of Services-Contra</v>
          </cell>
          <cell r="E138">
            <v>5524.5</v>
          </cell>
          <cell r="F138">
            <v>3341</v>
          </cell>
          <cell r="G138">
            <v>1298.82</v>
          </cell>
        </row>
        <row r="139">
          <cell r="B139" t="str">
            <v>645711</v>
          </cell>
          <cell r="C139" t="str">
            <v>Maintenance of Service Paving</v>
          </cell>
          <cell r="E139">
            <v>17497.080000000002</v>
          </cell>
          <cell r="F139">
            <v>11152.76</v>
          </cell>
          <cell r="G139">
            <v>0</v>
          </cell>
        </row>
        <row r="140">
          <cell r="B140" t="str">
            <v>650101</v>
          </cell>
          <cell r="C140" t="str">
            <v>Meter Reading- Itron</v>
          </cell>
          <cell r="E140">
            <v>21237.48</v>
          </cell>
          <cell r="F140">
            <v>14088.16</v>
          </cell>
          <cell r="G140">
            <v>3460.78</v>
          </cell>
        </row>
        <row r="141">
          <cell r="B141" t="str">
            <v>650103</v>
          </cell>
          <cell r="C141" t="str">
            <v>Meter Reading- Itron-Contracto</v>
          </cell>
          <cell r="E141">
            <v>255544.24</v>
          </cell>
          <cell r="F141">
            <v>160596.81</v>
          </cell>
          <cell r="G141">
            <v>69854.91</v>
          </cell>
        </row>
        <row r="142">
          <cell r="B142" t="str">
            <v>650104</v>
          </cell>
          <cell r="C142" t="str">
            <v>Meter Reading - Fleet</v>
          </cell>
          <cell r="E142">
            <v>44790.06</v>
          </cell>
          <cell r="F142">
            <v>29510.31</v>
          </cell>
          <cell r="G142">
            <v>15360.66</v>
          </cell>
        </row>
        <row r="143">
          <cell r="B143" t="str">
            <v>650200</v>
          </cell>
          <cell r="C143" t="str">
            <v>Customer Records</v>
          </cell>
          <cell r="E143">
            <v>5850.45</v>
          </cell>
          <cell r="F143">
            <v>4397.21</v>
          </cell>
          <cell r="G143">
            <v>577.86</v>
          </cell>
        </row>
        <row r="144">
          <cell r="B144" t="str">
            <v>650300</v>
          </cell>
          <cell r="C144" t="str">
            <v>Account Collection</v>
          </cell>
          <cell r="E144">
            <v>6480.82</v>
          </cell>
          <cell r="F144">
            <v>4847.32</v>
          </cell>
          <cell r="G144">
            <v>1786.41</v>
          </cell>
        </row>
        <row r="145">
          <cell r="B145" t="str">
            <v>650700</v>
          </cell>
          <cell r="C145" t="str">
            <v>Uncollectible  Acct</v>
          </cell>
          <cell r="E145">
            <v>96795</v>
          </cell>
          <cell r="F145">
            <v>65883</v>
          </cell>
          <cell r="G145">
            <v>-761795</v>
          </cell>
        </row>
        <row r="146">
          <cell r="B146" t="str">
            <v>650701</v>
          </cell>
          <cell r="C146" t="str">
            <v>Uncollectible Accts - Damages</v>
          </cell>
          <cell r="E146">
            <v>13393.81</v>
          </cell>
          <cell r="F146">
            <v>9759.48</v>
          </cell>
          <cell r="G146">
            <v>10530.51</v>
          </cell>
        </row>
        <row r="147">
          <cell r="B147" t="str">
            <v>650800</v>
          </cell>
          <cell r="C147" t="str">
            <v>Outside Services-Cust.Acct</v>
          </cell>
          <cell r="E147">
            <v>3068</v>
          </cell>
          <cell r="F147">
            <v>3068</v>
          </cell>
          <cell r="G147">
            <v>12445.36</v>
          </cell>
        </row>
        <row r="148">
          <cell r="B148" t="str">
            <v>650900</v>
          </cell>
          <cell r="C148" t="str">
            <v>Misc Customer Acct Exp</v>
          </cell>
          <cell r="E148">
            <v>2268.23</v>
          </cell>
          <cell r="F148">
            <v>1596.42</v>
          </cell>
          <cell r="G148">
            <v>370.96</v>
          </cell>
        </row>
        <row r="149">
          <cell r="B149" t="str">
            <v>655300</v>
          </cell>
          <cell r="C149" t="str">
            <v>Informational Advertising</v>
          </cell>
          <cell r="E149">
            <v>100725.59</v>
          </cell>
          <cell r="F149">
            <v>90109.01</v>
          </cell>
          <cell r="G149">
            <v>44866.79</v>
          </cell>
        </row>
        <row r="150">
          <cell r="B150" t="str">
            <v>655310</v>
          </cell>
          <cell r="C150" t="str">
            <v>Customer Education</v>
          </cell>
          <cell r="E150">
            <v>0</v>
          </cell>
          <cell r="F150">
            <v>0</v>
          </cell>
          <cell r="G150">
            <v>183.18</v>
          </cell>
        </row>
        <row r="151">
          <cell r="B151" t="str">
            <v>660300</v>
          </cell>
          <cell r="C151" t="str">
            <v>Marketing Expenses</v>
          </cell>
          <cell r="E151">
            <v>51523.59</v>
          </cell>
          <cell r="F151">
            <v>33607.39</v>
          </cell>
          <cell r="G151">
            <v>13448.19</v>
          </cell>
        </row>
        <row r="152">
          <cell r="B152" t="str">
            <v>670050</v>
          </cell>
          <cell r="C152" t="str">
            <v>Utilities</v>
          </cell>
          <cell r="E152">
            <v>153350.5</v>
          </cell>
          <cell r="F152">
            <v>113687.11</v>
          </cell>
          <cell r="G152">
            <v>33833.96</v>
          </cell>
        </row>
        <row r="153">
          <cell r="B153" t="str">
            <v>670080</v>
          </cell>
          <cell r="C153" t="str">
            <v>Tax and License</v>
          </cell>
          <cell r="E153">
            <v>5210</v>
          </cell>
          <cell r="F153">
            <v>5200</v>
          </cell>
          <cell r="G153">
            <v>140</v>
          </cell>
        </row>
        <row r="154">
          <cell r="B154" t="str">
            <v>670100</v>
          </cell>
          <cell r="C154" t="str">
            <v>Office &amp; Administrative</v>
          </cell>
          <cell r="E154">
            <v>27976.87</v>
          </cell>
          <cell r="F154">
            <v>19572.77</v>
          </cell>
          <cell r="G154">
            <v>8054.18</v>
          </cell>
        </row>
        <row r="155">
          <cell r="B155" t="str">
            <v>670102</v>
          </cell>
          <cell r="C155" t="str">
            <v>Development &amp; Training-Acctg.</v>
          </cell>
          <cell r="E155">
            <v>2714.78</v>
          </cell>
          <cell r="F155">
            <v>1999.1</v>
          </cell>
          <cell r="G155">
            <v>122.77</v>
          </cell>
        </row>
        <row r="156">
          <cell r="B156" t="str">
            <v>670104</v>
          </cell>
          <cell r="C156" t="str">
            <v>Postage</v>
          </cell>
          <cell r="E156">
            <v>149057.88</v>
          </cell>
          <cell r="F156">
            <v>97050</v>
          </cell>
          <cell r="G156">
            <v>46319.06</v>
          </cell>
        </row>
        <row r="157">
          <cell r="B157" t="str">
            <v>670105</v>
          </cell>
          <cell r="C157" t="str">
            <v>Operational Training</v>
          </cell>
          <cell r="E157">
            <v>140.22999999999999</v>
          </cell>
          <cell r="F157">
            <v>116.54</v>
          </cell>
          <cell r="G157">
            <v>14.71</v>
          </cell>
        </row>
        <row r="158">
          <cell r="B158" t="str">
            <v>670106</v>
          </cell>
          <cell r="C158" t="str">
            <v>Safety Training &amp; Reg. Complia</v>
          </cell>
          <cell r="E158">
            <v>1520.85</v>
          </cell>
          <cell r="F158">
            <v>1031.3900000000001</v>
          </cell>
          <cell r="G158">
            <v>1273.77</v>
          </cell>
        </row>
        <row r="159">
          <cell r="B159" t="str">
            <v>670120</v>
          </cell>
          <cell r="C159" t="str">
            <v>Civic Participation - Other</v>
          </cell>
          <cell r="E159">
            <v>9407.7099999999991</v>
          </cell>
          <cell r="F159">
            <v>5162.03</v>
          </cell>
          <cell r="G159">
            <v>2938.67</v>
          </cell>
        </row>
        <row r="160">
          <cell r="B160" t="str">
            <v>670130</v>
          </cell>
          <cell r="C160" t="str">
            <v>Bank Service Charges</v>
          </cell>
          <cell r="E160">
            <v>55944.7</v>
          </cell>
          <cell r="F160">
            <v>39205.21</v>
          </cell>
          <cell r="G160">
            <v>9078.48</v>
          </cell>
        </row>
        <row r="161">
          <cell r="B161" t="str">
            <v>670146</v>
          </cell>
          <cell r="C161" t="str">
            <v>Fleet Depreciation</v>
          </cell>
          <cell r="E161">
            <v>12368.2</v>
          </cell>
          <cell r="F161">
            <v>8400.52</v>
          </cell>
          <cell r="G161">
            <v>4432.9399999999996</v>
          </cell>
        </row>
        <row r="162">
          <cell r="B162" t="str">
            <v>670148</v>
          </cell>
          <cell r="C162" t="str">
            <v>Operate and Maintain Fleet Eq</v>
          </cell>
          <cell r="E162">
            <v>-1030.3699999999999</v>
          </cell>
          <cell r="F162">
            <v>-1030.3699999999999</v>
          </cell>
          <cell r="G162">
            <v>10.71</v>
          </cell>
        </row>
        <row r="163">
          <cell r="B163" t="str">
            <v>670159</v>
          </cell>
          <cell r="C163" t="str">
            <v>Scrap Materials</v>
          </cell>
          <cell r="E163">
            <v>-2500</v>
          </cell>
          <cell r="F163">
            <v>0</v>
          </cell>
          <cell r="G163">
            <v>0</v>
          </cell>
        </row>
        <row r="164">
          <cell r="B164" t="str">
            <v>670165</v>
          </cell>
          <cell r="C164" t="str">
            <v>Stores -Other</v>
          </cell>
          <cell r="E164">
            <v>2332.21</v>
          </cell>
          <cell r="F164">
            <v>2055.4499999999998</v>
          </cell>
          <cell r="G164">
            <v>2996.2</v>
          </cell>
        </row>
        <row r="165">
          <cell r="B165" t="str">
            <v>670166</v>
          </cell>
          <cell r="C165" t="str">
            <v>Inventory Adjustment Expense</v>
          </cell>
          <cell r="E165">
            <v>1764.78</v>
          </cell>
          <cell r="F165">
            <v>1250.3599999999999</v>
          </cell>
          <cell r="G165">
            <v>1742.43</v>
          </cell>
        </row>
        <row r="166">
          <cell r="B166" t="str">
            <v>670170</v>
          </cell>
          <cell r="C166" t="str">
            <v>Security</v>
          </cell>
          <cell r="E166">
            <v>3955.1</v>
          </cell>
          <cell r="F166">
            <v>2665.6</v>
          </cell>
          <cell r="G166">
            <v>1347.1</v>
          </cell>
        </row>
        <row r="167">
          <cell r="B167" t="str">
            <v>670200</v>
          </cell>
          <cell r="C167" t="str">
            <v>Outside Svcs Employed</v>
          </cell>
          <cell r="E167">
            <v>25545.49</v>
          </cell>
          <cell r="F167">
            <v>22664.9</v>
          </cell>
          <cell r="G167">
            <v>40517.5</v>
          </cell>
        </row>
        <row r="168">
          <cell r="B168" t="str">
            <v>670402</v>
          </cell>
          <cell r="C168" t="str">
            <v>Outside Legal Services</v>
          </cell>
          <cell r="E168">
            <v>119351.59</v>
          </cell>
          <cell r="F168">
            <v>88579.91</v>
          </cell>
          <cell r="G168">
            <v>76219.97</v>
          </cell>
        </row>
        <row r="169">
          <cell r="B169" t="str">
            <v>670403</v>
          </cell>
          <cell r="C169" t="str">
            <v>Miscellaneous Legal Services</v>
          </cell>
          <cell r="E169">
            <v>5174.87</v>
          </cell>
          <cell r="F169">
            <v>4004.53</v>
          </cell>
          <cell r="G169">
            <v>2532.02</v>
          </cell>
        </row>
        <row r="170">
          <cell r="B170" t="str">
            <v>670407</v>
          </cell>
          <cell r="C170" t="str">
            <v>Liability Losses</v>
          </cell>
          <cell r="E170">
            <v>0</v>
          </cell>
          <cell r="F170">
            <v>0</v>
          </cell>
          <cell r="G170">
            <v>110</v>
          </cell>
        </row>
        <row r="171">
          <cell r="B171" t="str">
            <v>670408</v>
          </cell>
          <cell r="C171" t="str">
            <v>Motor Vehicle Losses</v>
          </cell>
          <cell r="E171">
            <v>0</v>
          </cell>
          <cell r="F171">
            <v>0</v>
          </cell>
          <cell r="G171">
            <v>279.5</v>
          </cell>
        </row>
        <row r="172">
          <cell r="B172" t="str">
            <v>670450</v>
          </cell>
          <cell r="C172" t="str">
            <v>Pensions</v>
          </cell>
          <cell r="E172">
            <v>-320643.71999999997</v>
          </cell>
          <cell r="F172">
            <v>-213762.48</v>
          </cell>
          <cell r="G172">
            <v>-93711</v>
          </cell>
        </row>
        <row r="173">
          <cell r="B173" t="str">
            <v>670500</v>
          </cell>
          <cell r="C173" t="str">
            <v>Group Insurance</v>
          </cell>
          <cell r="E173">
            <v>88.21</v>
          </cell>
          <cell r="F173">
            <v>200.91</v>
          </cell>
          <cell r="G173">
            <v>-151.78</v>
          </cell>
        </row>
        <row r="174">
          <cell r="B174" t="str">
            <v>670503</v>
          </cell>
          <cell r="C174" t="str">
            <v>Other Post Retirement Benefits</v>
          </cell>
          <cell r="E174">
            <v>415945.03</v>
          </cell>
          <cell r="F174">
            <v>319450.02</v>
          </cell>
          <cell r="G174">
            <v>159800.01</v>
          </cell>
        </row>
        <row r="175">
          <cell r="B175" t="str">
            <v>670505</v>
          </cell>
          <cell r="C175" t="str">
            <v>Flex Vacation Deductions</v>
          </cell>
          <cell r="E175">
            <v>-11044.85</v>
          </cell>
          <cell r="F175">
            <v>-7869.3</v>
          </cell>
          <cell r="G175">
            <v>-4804.21</v>
          </cell>
        </row>
        <row r="176">
          <cell r="B176" t="str">
            <v>670520</v>
          </cell>
          <cell r="C176" t="str">
            <v>Physicals</v>
          </cell>
          <cell r="E176">
            <v>242</v>
          </cell>
          <cell r="F176">
            <v>90</v>
          </cell>
          <cell r="G176">
            <v>20</v>
          </cell>
        </row>
        <row r="177">
          <cell r="B177" t="str">
            <v>670525</v>
          </cell>
          <cell r="C177" t="str">
            <v>Miscellaneous Benefits</v>
          </cell>
          <cell r="E177">
            <v>1482.32</v>
          </cell>
          <cell r="F177">
            <v>1482.32</v>
          </cell>
          <cell r="G177">
            <v>25.33</v>
          </cell>
        </row>
        <row r="178">
          <cell r="B178" t="str">
            <v>670530</v>
          </cell>
          <cell r="C178" t="str">
            <v>Retirement Savings Plus Plan</v>
          </cell>
          <cell r="E178">
            <v>-240</v>
          </cell>
          <cell r="F178">
            <v>-174</v>
          </cell>
          <cell r="G178">
            <v>-112</v>
          </cell>
        </row>
        <row r="179">
          <cell r="B179" t="str">
            <v>670540</v>
          </cell>
          <cell r="C179" t="str">
            <v>Short-Term Disability</v>
          </cell>
          <cell r="E179">
            <v>4632.05</v>
          </cell>
          <cell r="F179">
            <v>2194.13</v>
          </cell>
          <cell r="G179">
            <v>0</v>
          </cell>
        </row>
        <row r="180">
          <cell r="B180" t="str">
            <v>670551</v>
          </cell>
          <cell r="C180" t="str">
            <v>Operate Cell Phone</v>
          </cell>
          <cell r="E180">
            <v>29849.19</v>
          </cell>
          <cell r="F180">
            <v>18634.740000000002</v>
          </cell>
          <cell r="G180">
            <v>6452.04</v>
          </cell>
        </row>
        <row r="181">
          <cell r="B181" t="str">
            <v>670552</v>
          </cell>
          <cell r="C181" t="str">
            <v>Operate Page</v>
          </cell>
          <cell r="E181">
            <v>3824.8</v>
          </cell>
          <cell r="F181">
            <v>3816</v>
          </cell>
          <cell r="G181">
            <v>621.94000000000005</v>
          </cell>
        </row>
        <row r="182">
          <cell r="B182" t="str">
            <v>670553</v>
          </cell>
          <cell r="C182" t="str">
            <v>Operate Vehicle Radio</v>
          </cell>
          <cell r="E182">
            <v>693.21</v>
          </cell>
          <cell r="F182">
            <v>645.66</v>
          </cell>
          <cell r="G182">
            <v>213.25</v>
          </cell>
        </row>
        <row r="183">
          <cell r="B183" t="str">
            <v>670560</v>
          </cell>
          <cell r="C183" t="str">
            <v>Service Awards</v>
          </cell>
          <cell r="E183">
            <v>2637.17</v>
          </cell>
          <cell r="F183">
            <v>0</v>
          </cell>
          <cell r="G183">
            <v>0</v>
          </cell>
        </row>
        <row r="184">
          <cell r="B184" t="str">
            <v>670600</v>
          </cell>
          <cell r="C184" t="str">
            <v>Franchise  Requirements</v>
          </cell>
          <cell r="E184">
            <v>85202</v>
          </cell>
          <cell r="F184">
            <v>85202</v>
          </cell>
          <cell r="G184">
            <v>0</v>
          </cell>
        </row>
        <row r="185">
          <cell r="B185" t="str">
            <v>670700</v>
          </cell>
          <cell r="C185" t="str">
            <v>Regulatory Commission Exp</v>
          </cell>
          <cell r="E185">
            <v>0</v>
          </cell>
          <cell r="F185">
            <v>0</v>
          </cell>
          <cell r="G185">
            <v>500</v>
          </cell>
        </row>
        <row r="186">
          <cell r="B186" t="str">
            <v>670800</v>
          </cell>
          <cell r="C186" t="str">
            <v>Association and Club Dues-Comp</v>
          </cell>
          <cell r="E186">
            <v>6005</v>
          </cell>
          <cell r="F186">
            <v>4785</v>
          </cell>
          <cell r="G186">
            <v>8574.31</v>
          </cell>
        </row>
        <row r="187">
          <cell r="B187" t="str">
            <v>670805</v>
          </cell>
          <cell r="C187" t="str">
            <v>Association&amp;Club Dues-Employee</v>
          </cell>
          <cell r="E187">
            <v>905</v>
          </cell>
          <cell r="F187">
            <v>905</v>
          </cell>
          <cell r="G187">
            <v>0</v>
          </cell>
        </row>
        <row r="188">
          <cell r="B188" t="str">
            <v>670840</v>
          </cell>
          <cell r="C188" t="str">
            <v>Miscellaneous Expense</v>
          </cell>
          <cell r="E188">
            <v>94779</v>
          </cell>
          <cell r="F188">
            <v>93146.8</v>
          </cell>
          <cell r="G188">
            <v>1805.87</v>
          </cell>
        </row>
        <row r="189">
          <cell r="B189" t="str">
            <v>670850</v>
          </cell>
          <cell r="C189" t="str">
            <v>Outside Services -Facilities</v>
          </cell>
          <cell r="E189">
            <v>7280.56</v>
          </cell>
          <cell r="F189">
            <v>5029.9399999999996</v>
          </cell>
          <cell r="G189">
            <v>4448.1000000000004</v>
          </cell>
        </row>
        <row r="190">
          <cell r="B190" t="str">
            <v>670855</v>
          </cell>
          <cell r="C190" t="str">
            <v>Travel Expense</v>
          </cell>
          <cell r="E190">
            <v>35707.43</v>
          </cell>
          <cell r="F190">
            <v>23085.7</v>
          </cell>
          <cell r="G190">
            <v>22064.41</v>
          </cell>
        </row>
        <row r="191">
          <cell r="B191" t="str">
            <v>670856</v>
          </cell>
          <cell r="C191" t="str">
            <v>Meals and Entertainment</v>
          </cell>
          <cell r="E191">
            <v>8763.89</v>
          </cell>
          <cell r="F191">
            <v>5992.17</v>
          </cell>
          <cell r="G191">
            <v>6176.65</v>
          </cell>
        </row>
        <row r="192">
          <cell r="B192" t="str">
            <v>670889</v>
          </cell>
          <cell r="C192" t="str">
            <v>Operations of Facilities</v>
          </cell>
          <cell r="E192">
            <v>0</v>
          </cell>
          <cell r="F192">
            <v>0</v>
          </cell>
          <cell r="G192">
            <v>16.77</v>
          </cell>
        </row>
        <row r="193">
          <cell r="B193" t="str">
            <v>670900</v>
          </cell>
          <cell r="C193" t="str">
            <v>Facilities Rent/Lease Expenses</v>
          </cell>
          <cell r="E193">
            <v>8870.31</v>
          </cell>
          <cell r="F193">
            <v>6076.12</v>
          </cell>
          <cell r="G193">
            <v>12571.06</v>
          </cell>
        </row>
        <row r="194">
          <cell r="B194" t="str">
            <v>670911</v>
          </cell>
          <cell r="C194" t="str">
            <v>Equipment Lease</v>
          </cell>
          <cell r="E194">
            <v>12722.95</v>
          </cell>
          <cell r="F194">
            <v>7899.19</v>
          </cell>
          <cell r="G194">
            <v>7591.78</v>
          </cell>
        </row>
        <row r="195">
          <cell r="C195" t="str">
            <v>Operation Expenses</v>
          </cell>
          <cell r="E195">
            <v>3839167.54</v>
          </cell>
          <cell r="F195">
            <v>2735512.68</v>
          </cell>
          <cell r="G195">
            <v>578527.5</v>
          </cell>
        </row>
        <row r="196">
          <cell r="B196" t="str">
            <v>625200</v>
          </cell>
          <cell r="C196" t="str">
            <v>Maintenance of Gas Holders</v>
          </cell>
          <cell r="E196">
            <v>19773.169999999998</v>
          </cell>
          <cell r="F196">
            <v>19700</v>
          </cell>
          <cell r="G196">
            <v>0</v>
          </cell>
        </row>
        <row r="197">
          <cell r="B197" t="str">
            <v>625300</v>
          </cell>
          <cell r="C197" t="str">
            <v>LNG Mnt Purification Equip</v>
          </cell>
          <cell r="E197">
            <v>211.77</v>
          </cell>
          <cell r="F197">
            <v>0</v>
          </cell>
          <cell r="G197">
            <v>0</v>
          </cell>
        </row>
        <row r="198">
          <cell r="B198" t="str">
            <v>625400</v>
          </cell>
          <cell r="C198" t="str">
            <v>LNG Maint Liquefaction Equip</v>
          </cell>
          <cell r="E198">
            <v>22023.86</v>
          </cell>
          <cell r="F198">
            <v>16618.37</v>
          </cell>
          <cell r="G198">
            <v>19559.3</v>
          </cell>
        </row>
        <row r="199">
          <cell r="B199" t="str">
            <v>625500</v>
          </cell>
          <cell r="C199" t="str">
            <v>LNG Mnt- of Vaporizing Equip</v>
          </cell>
          <cell r="E199">
            <v>2837.28</v>
          </cell>
          <cell r="F199">
            <v>1751.5</v>
          </cell>
          <cell r="G199">
            <v>0</v>
          </cell>
        </row>
        <row r="200">
          <cell r="B200" t="str">
            <v>625600</v>
          </cell>
          <cell r="C200" t="str">
            <v>LNG Mnt- of Compressor Equip</v>
          </cell>
          <cell r="E200">
            <v>992.16</v>
          </cell>
          <cell r="F200">
            <v>0</v>
          </cell>
          <cell r="G200">
            <v>0</v>
          </cell>
        </row>
        <row r="201">
          <cell r="B201" t="str">
            <v>625900</v>
          </cell>
          <cell r="C201" t="str">
            <v>LNG Mnt-Other Equip</v>
          </cell>
          <cell r="E201">
            <v>120870.26</v>
          </cell>
          <cell r="F201">
            <v>87764.12</v>
          </cell>
          <cell r="G201">
            <v>63338.21</v>
          </cell>
        </row>
        <row r="202">
          <cell r="B202" t="str">
            <v>645200</v>
          </cell>
          <cell r="C202" t="str">
            <v>Repair and Maintain Mains</v>
          </cell>
          <cell r="E202">
            <v>153019.04999999999</v>
          </cell>
          <cell r="F202">
            <v>108807.21</v>
          </cell>
          <cell r="G202">
            <v>28479.119999999999</v>
          </cell>
        </row>
        <row r="203">
          <cell r="B203" t="str">
            <v>645214</v>
          </cell>
          <cell r="C203" t="str">
            <v>Repair damage mains</v>
          </cell>
          <cell r="E203">
            <v>18992.22</v>
          </cell>
          <cell r="F203">
            <v>13886.53</v>
          </cell>
          <cell r="G203">
            <v>2389.62</v>
          </cell>
        </row>
        <row r="204">
          <cell r="B204" t="str">
            <v>645300</v>
          </cell>
          <cell r="C204" t="str">
            <v>Maintenance-Comp Station Equip</v>
          </cell>
          <cell r="E204">
            <v>0</v>
          </cell>
          <cell r="F204">
            <v>0</v>
          </cell>
          <cell r="G204">
            <v>22.74</v>
          </cell>
        </row>
        <row r="205">
          <cell r="B205" t="str">
            <v>645400</v>
          </cell>
          <cell r="C205" t="str">
            <v>Maintenance Regulator Stations</v>
          </cell>
          <cell r="E205">
            <v>3820.91</v>
          </cell>
          <cell r="F205">
            <v>3044.1</v>
          </cell>
          <cell r="G205">
            <v>4099.24</v>
          </cell>
        </row>
        <row r="206">
          <cell r="B206" t="str">
            <v>645501</v>
          </cell>
          <cell r="C206" t="str">
            <v>Maint. Meter Sets &amp;Reg. Pro</v>
          </cell>
          <cell r="E206">
            <v>16393.86</v>
          </cell>
          <cell r="F206">
            <v>14042.42</v>
          </cell>
          <cell r="G206">
            <v>3808.22</v>
          </cell>
        </row>
        <row r="207">
          <cell r="B207" t="str">
            <v>645503</v>
          </cell>
          <cell r="C207" t="str">
            <v>Repair Damage Service</v>
          </cell>
          <cell r="E207">
            <v>13949.07</v>
          </cell>
          <cell r="F207">
            <v>12986.26</v>
          </cell>
          <cell r="G207">
            <v>3978.2</v>
          </cell>
        </row>
        <row r="208">
          <cell r="B208" t="str">
            <v>645506</v>
          </cell>
          <cell r="C208" t="str">
            <v>Repair Meter Sets &amp; Reg. Re</v>
          </cell>
          <cell r="E208">
            <v>3584.52</v>
          </cell>
          <cell r="F208">
            <v>2886.99</v>
          </cell>
          <cell r="G208">
            <v>684.84</v>
          </cell>
        </row>
        <row r="209">
          <cell r="B209" t="str">
            <v>645700</v>
          </cell>
          <cell r="C209" t="str">
            <v>Maintenance of Services</v>
          </cell>
          <cell r="E209">
            <v>25870.22</v>
          </cell>
          <cell r="F209">
            <v>11156.91</v>
          </cell>
          <cell r="G209">
            <v>50928.24</v>
          </cell>
        </row>
        <row r="210">
          <cell r="B210" t="str">
            <v>675100</v>
          </cell>
          <cell r="C210" t="str">
            <v>Maintenance of Facilities</v>
          </cell>
          <cell r="E210">
            <v>22908.26</v>
          </cell>
          <cell r="F210">
            <v>5578.53</v>
          </cell>
          <cell r="G210">
            <v>1378.6</v>
          </cell>
        </row>
        <row r="211">
          <cell r="B211" t="str">
            <v>675105</v>
          </cell>
          <cell r="C211" t="str">
            <v>Software Maintenance</v>
          </cell>
          <cell r="E211">
            <v>3529.57</v>
          </cell>
          <cell r="F211">
            <v>360</v>
          </cell>
          <cell r="G211">
            <v>1598.75</v>
          </cell>
        </row>
        <row r="212">
          <cell r="B212" t="str">
            <v>675110</v>
          </cell>
          <cell r="C212" t="str">
            <v>Maintenance Power Equipment</v>
          </cell>
          <cell r="E212">
            <v>1637.53</v>
          </cell>
          <cell r="F212">
            <v>1628.57</v>
          </cell>
          <cell r="G212">
            <v>50.53</v>
          </cell>
        </row>
        <row r="213">
          <cell r="B213" t="str">
            <v>675120</v>
          </cell>
          <cell r="C213" t="str">
            <v>Maintenance Hand Tools</v>
          </cell>
          <cell r="E213">
            <v>4485.1000000000004</v>
          </cell>
          <cell r="F213">
            <v>3670.92</v>
          </cell>
          <cell r="G213">
            <v>1747.13</v>
          </cell>
        </row>
        <row r="214">
          <cell r="B214" t="str">
            <v>675140</v>
          </cell>
          <cell r="C214" t="str">
            <v>Maintenance of Office Equip</v>
          </cell>
          <cell r="E214">
            <v>700.09</v>
          </cell>
          <cell r="F214">
            <v>557.20000000000005</v>
          </cell>
          <cell r="G214">
            <v>333.38</v>
          </cell>
        </row>
        <row r="215">
          <cell r="C215" t="str">
            <v>Maintenance Expenses</v>
          </cell>
          <cell r="E215">
            <v>435598.9</v>
          </cell>
          <cell r="F215">
            <v>304439.63</v>
          </cell>
          <cell r="G215">
            <v>182396.12</v>
          </cell>
        </row>
        <row r="216">
          <cell r="B216" t="str">
            <v>670150</v>
          </cell>
          <cell r="C216" t="str">
            <v>Admin&amp;Gen Salaries-Capitalized</v>
          </cell>
          <cell r="E216">
            <v>-32696.83</v>
          </cell>
          <cell r="F216">
            <v>-21549.66</v>
          </cell>
          <cell r="G216">
            <v>-11028.5</v>
          </cell>
        </row>
        <row r="217">
          <cell r="B217" t="str">
            <v>670160</v>
          </cell>
          <cell r="C217" t="str">
            <v>A&amp;G Expenses-Capitalized</v>
          </cell>
          <cell r="E217">
            <v>-3655.97</v>
          </cell>
          <cell r="F217">
            <v>-2709.51</v>
          </cell>
          <cell r="G217">
            <v>-1233.08</v>
          </cell>
        </row>
        <row r="218">
          <cell r="B218" t="str">
            <v>670172</v>
          </cell>
          <cell r="C218" t="str">
            <v>Stores - Capitalization</v>
          </cell>
          <cell r="E218">
            <v>-18583.05</v>
          </cell>
          <cell r="F218">
            <v>-14249.67</v>
          </cell>
          <cell r="G218">
            <v>-15264.17</v>
          </cell>
        </row>
        <row r="219">
          <cell r="B219" t="str">
            <v>670510</v>
          </cell>
          <cell r="C219" t="str">
            <v>EmployeeBenefitsCaptilized</v>
          </cell>
          <cell r="E219">
            <v>-26785.42</v>
          </cell>
          <cell r="F219">
            <v>-18604.13</v>
          </cell>
          <cell r="G219">
            <v>-13389.66</v>
          </cell>
        </row>
        <row r="220">
          <cell r="B220" t="str">
            <v>670511</v>
          </cell>
          <cell r="C220" t="str">
            <v>OtherPostRetirementBenefitsCap</v>
          </cell>
          <cell r="E220">
            <v>-41056.14</v>
          </cell>
          <cell r="F220">
            <v>-28653.8</v>
          </cell>
          <cell r="G220">
            <v>-21154.58</v>
          </cell>
        </row>
        <row r="221">
          <cell r="B221" t="str">
            <v>670513</v>
          </cell>
          <cell r="C221" t="str">
            <v>ATPI Capitalized</v>
          </cell>
          <cell r="E221">
            <v>-16232.98</v>
          </cell>
          <cell r="F221">
            <v>-11281.15</v>
          </cell>
          <cell r="G221">
            <v>-8045.05</v>
          </cell>
        </row>
        <row r="222">
          <cell r="B222" t="str">
            <v>671017</v>
          </cell>
          <cell r="C222" t="str">
            <v>Fleet Expenses Distributed</v>
          </cell>
          <cell r="E222">
            <v>-217427.43</v>
          </cell>
          <cell r="F222">
            <v>-143253.87</v>
          </cell>
          <cell r="G222">
            <v>-74566.259999999995</v>
          </cell>
        </row>
        <row r="223">
          <cell r="B223" t="str">
            <v>671021</v>
          </cell>
          <cell r="C223" t="str">
            <v>Fleet Capitalization</v>
          </cell>
          <cell r="E223">
            <v>-38369.550000000003</v>
          </cell>
          <cell r="F223">
            <v>-25280.1</v>
          </cell>
          <cell r="G223">
            <v>-13158.75</v>
          </cell>
        </row>
        <row r="224">
          <cell r="C224" t="str">
            <v>Capitalized &amp; Distributed Exp</v>
          </cell>
          <cell r="E224">
            <v>-394807.37</v>
          </cell>
          <cell r="F224">
            <v>-265581.89</v>
          </cell>
          <cell r="G224">
            <v>-157840.04999999999</v>
          </cell>
        </row>
        <row r="225">
          <cell r="B225" t="str">
            <v>671001</v>
          </cell>
          <cell r="C225" t="str">
            <v>AGLR Alloc 401K Benefits</v>
          </cell>
          <cell r="E225">
            <v>64811.71</v>
          </cell>
          <cell r="F225">
            <v>46097.51</v>
          </cell>
          <cell r="G225">
            <v>28624.07</v>
          </cell>
        </row>
        <row r="226">
          <cell r="B226" t="str">
            <v>671009</v>
          </cell>
          <cell r="C226" t="str">
            <v>AGLR Alloc Cost of Capital</v>
          </cell>
          <cell r="E226">
            <v>74806.759999999995</v>
          </cell>
          <cell r="F226">
            <v>63553.35</v>
          </cell>
          <cell r="G226">
            <v>43015.55</v>
          </cell>
        </row>
        <row r="227">
          <cell r="B227" t="str">
            <v>671010</v>
          </cell>
          <cell r="C227" t="str">
            <v>AGLR Alloc Health Benefits</v>
          </cell>
          <cell r="E227">
            <v>220645.33</v>
          </cell>
          <cell r="F227">
            <v>145085.97</v>
          </cell>
          <cell r="G227">
            <v>62144.15</v>
          </cell>
        </row>
        <row r="228">
          <cell r="B228" t="str">
            <v>671012</v>
          </cell>
          <cell r="C228" t="str">
            <v>AGLR Alloc Other Benefits</v>
          </cell>
          <cell r="E228">
            <v>237789.03</v>
          </cell>
          <cell r="F228">
            <v>173898.7</v>
          </cell>
          <cell r="G228">
            <v>58694.49</v>
          </cell>
        </row>
        <row r="229">
          <cell r="B229" t="str">
            <v>671013</v>
          </cell>
          <cell r="C229" t="str">
            <v>AGLR Alloc Fleet Rate</v>
          </cell>
          <cell r="E229">
            <v>255797</v>
          </cell>
          <cell r="F229">
            <v>168534</v>
          </cell>
          <cell r="G229">
            <v>87725</v>
          </cell>
        </row>
        <row r="230">
          <cell r="B230" t="str">
            <v>671400</v>
          </cell>
          <cell r="C230" t="str">
            <v>Info Svcs Lights On Chargeback</v>
          </cell>
          <cell r="E230">
            <v>472870.62</v>
          </cell>
          <cell r="F230">
            <v>331020.53999999998</v>
          </cell>
          <cell r="G230">
            <v>176010.81</v>
          </cell>
        </row>
        <row r="231">
          <cell r="B231" t="str">
            <v>671402</v>
          </cell>
          <cell r="C231" t="str">
            <v>Direct Chg OM Project Chgback</v>
          </cell>
          <cell r="E231">
            <v>18238.57</v>
          </cell>
          <cell r="F231">
            <v>13934.62</v>
          </cell>
          <cell r="G231">
            <v>14551.61</v>
          </cell>
        </row>
        <row r="232">
          <cell r="B232" t="str">
            <v>671403</v>
          </cell>
          <cell r="C232" t="str">
            <v>Direct Assigned Chargeback</v>
          </cell>
          <cell r="E232">
            <v>1109074.46</v>
          </cell>
          <cell r="F232">
            <v>759858.47</v>
          </cell>
          <cell r="G232">
            <v>299259.53999999998</v>
          </cell>
        </row>
        <row r="233">
          <cell r="B233" t="str">
            <v>671404</v>
          </cell>
          <cell r="C233" t="str">
            <v>Allocated-Distributed Chargebk</v>
          </cell>
          <cell r="E233">
            <v>1550853.17</v>
          </cell>
          <cell r="F233">
            <v>1134701.9099999999</v>
          </cell>
          <cell r="G233">
            <v>501794.28</v>
          </cell>
        </row>
        <row r="234">
          <cell r="B234" t="str">
            <v>671406</v>
          </cell>
          <cell r="C234" t="str">
            <v>Sequent Chargeback-CHAT</v>
          </cell>
          <cell r="E234">
            <v>239038.77</v>
          </cell>
          <cell r="F234">
            <v>159401.07</v>
          </cell>
          <cell r="G234">
            <v>52938</v>
          </cell>
        </row>
        <row r="235">
          <cell r="B235" t="str">
            <v>671408</v>
          </cell>
          <cell r="C235" t="str">
            <v>PC Printer Leases Allocated</v>
          </cell>
          <cell r="E235">
            <v>8137</v>
          </cell>
          <cell r="F235">
            <v>5038</v>
          </cell>
          <cell r="G235">
            <v>0</v>
          </cell>
        </row>
        <row r="236">
          <cell r="C236" t="str">
            <v>Allocated Costs</v>
          </cell>
          <cell r="E236">
            <v>4252062.42</v>
          </cell>
          <cell r="F236">
            <v>3001124.14</v>
          </cell>
          <cell r="G236">
            <v>1324757.5</v>
          </cell>
        </row>
        <row r="237">
          <cell r="B237" t="str">
            <v>425000</v>
          </cell>
          <cell r="C237" t="str">
            <v>Depreciation Expense</v>
          </cell>
          <cell r="E237">
            <v>3611927.81</v>
          </cell>
          <cell r="F237">
            <v>2361334.21</v>
          </cell>
          <cell r="G237">
            <v>1128479.8400000001</v>
          </cell>
        </row>
        <row r="238">
          <cell r="C238" t="str">
            <v>Depreciation and Amortization</v>
          </cell>
          <cell r="E238">
            <v>3611927.81</v>
          </cell>
          <cell r="F238">
            <v>2361334.21</v>
          </cell>
          <cell r="G238">
            <v>1128479.8400000001</v>
          </cell>
        </row>
        <row r="239">
          <cell r="B239" t="str">
            <v>427100</v>
          </cell>
          <cell r="C239" t="str">
            <v>General Tax Expense-Payroll</v>
          </cell>
          <cell r="E239">
            <v>159165.15</v>
          </cell>
          <cell r="F239">
            <v>115267.06</v>
          </cell>
          <cell r="G239">
            <v>58900.35</v>
          </cell>
        </row>
        <row r="240">
          <cell r="B240" t="str">
            <v>427101</v>
          </cell>
          <cell r="C240" t="str">
            <v>Gen Tax Expense- Property Tax</v>
          </cell>
          <cell r="E240">
            <v>2093130</v>
          </cell>
          <cell r="F240">
            <v>1395420</v>
          </cell>
          <cell r="G240">
            <v>690996</v>
          </cell>
        </row>
        <row r="241">
          <cell r="B241" t="str">
            <v>427111</v>
          </cell>
          <cell r="C241" t="str">
            <v>GeneralTaxExpensePayroll-Capit</v>
          </cell>
          <cell r="E241">
            <v>-15808.84</v>
          </cell>
          <cell r="F241">
            <v>-10982.32</v>
          </cell>
          <cell r="G241">
            <v>-7912.13</v>
          </cell>
        </row>
        <row r="242">
          <cell r="C242" t="str">
            <v>Taxes Other Than Income</v>
          </cell>
          <cell r="E242">
            <v>2236486.31</v>
          </cell>
          <cell r="F242">
            <v>1499704.74</v>
          </cell>
          <cell r="G242">
            <v>741984.22</v>
          </cell>
        </row>
        <row r="244">
          <cell r="C244" t="str">
            <v>Operating Income</v>
          </cell>
          <cell r="E244">
            <v>7054479.2299999911</v>
          </cell>
          <cell r="F244">
            <v>7398888.069999991</v>
          </cell>
          <cell r="G244">
            <v>5050528.969999996</v>
          </cell>
        </row>
        <row r="246">
          <cell r="B246" t="str">
            <v>440090</v>
          </cell>
          <cell r="C246" t="str">
            <v>Merchandise Sales</v>
          </cell>
          <cell r="E246">
            <v>0</v>
          </cell>
          <cell r="F246">
            <v>0</v>
          </cell>
          <cell r="G246">
            <v>3.65</v>
          </cell>
        </row>
        <row r="247">
          <cell r="B247" t="str">
            <v>440410</v>
          </cell>
          <cell r="C247" t="str">
            <v>Late Payment Charge</v>
          </cell>
          <cell r="E247">
            <v>0</v>
          </cell>
          <cell r="F247">
            <v>0</v>
          </cell>
          <cell r="G247">
            <v>5.0999999999999996</v>
          </cell>
        </row>
        <row r="248">
          <cell r="B248" t="str">
            <v>445005</v>
          </cell>
          <cell r="C248" t="str">
            <v>CIAC Gross Up</v>
          </cell>
          <cell r="E248">
            <v>41701.42</v>
          </cell>
          <cell r="F248">
            <v>22917.74</v>
          </cell>
          <cell r="G248">
            <v>19846.27</v>
          </cell>
        </row>
        <row r="249">
          <cell r="B249" t="str">
            <v>446200</v>
          </cell>
          <cell r="C249" t="str">
            <v>Interest and Dividend Income</v>
          </cell>
          <cell r="E249">
            <v>330631.94</v>
          </cell>
          <cell r="F249">
            <v>225631.94</v>
          </cell>
          <cell r="G249">
            <v>150000</v>
          </cell>
        </row>
        <row r="250">
          <cell r="B250" t="str">
            <v>446300</v>
          </cell>
          <cell r="C250" t="str">
            <v>Allowance for Funds-Equity</v>
          </cell>
          <cell r="E250">
            <v>47471.25</v>
          </cell>
          <cell r="F250">
            <v>24141.16</v>
          </cell>
          <cell r="G250">
            <v>2424.5300000000002</v>
          </cell>
        </row>
        <row r="251">
          <cell r="B251" t="str">
            <v>448090</v>
          </cell>
          <cell r="C251" t="str">
            <v>Misc Other Income</v>
          </cell>
          <cell r="E251">
            <v>-112500</v>
          </cell>
          <cell r="F251">
            <v>-112500</v>
          </cell>
          <cell r="G251">
            <v>50000</v>
          </cell>
        </row>
        <row r="252">
          <cell r="B252" t="str">
            <v>449100</v>
          </cell>
          <cell r="C252" t="str">
            <v>Donations - Other</v>
          </cell>
          <cell r="E252">
            <v>-2121.29</v>
          </cell>
          <cell r="F252">
            <v>-1784.29</v>
          </cell>
          <cell r="G252">
            <v>-6632.15</v>
          </cell>
        </row>
        <row r="253">
          <cell r="B253" t="str">
            <v>449500</v>
          </cell>
          <cell r="C253" t="str">
            <v>Misc Non-Operating Exp</v>
          </cell>
          <cell r="E253">
            <v>-10119.25</v>
          </cell>
          <cell r="F253">
            <v>-20119.25</v>
          </cell>
          <cell r="G253">
            <v>0</v>
          </cell>
        </row>
        <row r="254">
          <cell r="B254" t="str">
            <v>449600</v>
          </cell>
          <cell r="C254" t="str">
            <v>Government Affairs</v>
          </cell>
          <cell r="E254">
            <v>-130</v>
          </cell>
          <cell r="F254">
            <v>-130</v>
          </cell>
          <cell r="G254">
            <v>0</v>
          </cell>
        </row>
        <row r="255">
          <cell r="B255" t="str">
            <v>449700</v>
          </cell>
          <cell r="C255" t="str">
            <v>Business/Civic Club Dues</v>
          </cell>
          <cell r="E255">
            <v>-115</v>
          </cell>
          <cell r="F255">
            <v>-115</v>
          </cell>
          <cell r="G255">
            <v>0</v>
          </cell>
        </row>
        <row r="256">
          <cell r="C256" t="str">
            <v>Other Income - Net</v>
          </cell>
          <cell r="E256">
            <v>294819.07</v>
          </cell>
          <cell r="F256">
            <v>138042.29999999999</v>
          </cell>
          <cell r="G256">
            <v>215647.4</v>
          </cell>
        </row>
        <row r="257">
          <cell r="C257" t="str">
            <v>Income Before Interest &amp; Taxes</v>
          </cell>
          <cell r="E257">
            <v>7349298.2999999914</v>
          </cell>
          <cell r="F257">
            <v>7536930.3699999908</v>
          </cell>
          <cell r="G257">
            <v>5266176.3699999964</v>
          </cell>
        </row>
        <row r="259">
          <cell r="C259" t="str">
            <v>Interest on Long Term Debt</v>
          </cell>
          <cell r="E259">
            <v>0</v>
          </cell>
          <cell r="F259">
            <v>0</v>
          </cell>
          <cell r="G259">
            <v>0</v>
          </cell>
        </row>
        <row r="260">
          <cell r="B260" t="str">
            <v>467200</v>
          </cell>
          <cell r="C260" t="str">
            <v>Interco Int-Restricted Funding</v>
          </cell>
          <cell r="E260">
            <v>0</v>
          </cell>
          <cell r="F260">
            <v>0</v>
          </cell>
          <cell r="G260">
            <v>14033.85</v>
          </cell>
        </row>
        <row r="261">
          <cell r="B261" t="str">
            <v>467201</v>
          </cell>
          <cell r="C261" t="str">
            <v>Interco Int-Non-Restrict Fund</v>
          </cell>
          <cell r="E261">
            <v>-175048.18</v>
          </cell>
          <cell r="F261">
            <v>-83881.399999999994</v>
          </cell>
          <cell r="G261">
            <v>1636.16</v>
          </cell>
        </row>
        <row r="262">
          <cell r="B262" t="str">
            <v>468100</v>
          </cell>
          <cell r="C262" t="str">
            <v>Interest Exp-Customer Deposit</v>
          </cell>
          <cell r="E262">
            <v>73263.839999999997</v>
          </cell>
          <cell r="F262">
            <v>49749.65</v>
          </cell>
          <cell r="G262">
            <v>24815.279999999999</v>
          </cell>
        </row>
        <row r="263">
          <cell r="B263" t="str">
            <v>468101</v>
          </cell>
          <cell r="C263" t="str">
            <v>Interest Exp-Other</v>
          </cell>
          <cell r="E263">
            <v>205786.6</v>
          </cell>
          <cell r="F263">
            <v>204286.6</v>
          </cell>
          <cell r="G263">
            <v>40500</v>
          </cell>
        </row>
        <row r="264">
          <cell r="C264" t="str">
            <v>Other Interest Expense</v>
          </cell>
          <cell r="E264">
            <v>104002.26</v>
          </cell>
          <cell r="F264">
            <v>170154.85</v>
          </cell>
          <cell r="G264">
            <v>80985.289999999994</v>
          </cell>
        </row>
        <row r="265">
          <cell r="B265" t="str">
            <v>470100</v>
          </cell>
          <cell r="C265" t="str">
            <v>Allowance for Funds-Debt</v>
          </cell>
          <cell r="E265">
            <v>-50102.15</v>
          </cell>
          <cell r="F265">
            <v>-25479.14</v>
          </cell>
          <cell r="G265">
            <v>-1939.66</v>
          </cell>
        </row>
        <row r="266">
          <cell r="C266" t="str">
            <v>Allowance for Funds - Debt</v>
          </cell>
          <cell r="E266">
            <v>-50102.15</v>
          </cell>
          <cell r="F266">
            <v>-25479.14</v>
          </cell>
          <cell r="G266">
            <v>-1939.66</v>
          </cell>
        </row>
        <row r="267">
          <cell r="C267" t="str">
            <v>Preferred Stock Dividend</v>
          </cell>
          <cell r="E267">
            <v>0</v>
          </cell>
          <cell r="F267">
            <v>0</v>
          </cell>
          <cell r="G267">
            <v>0</v>
          </cell>
        </row>
        <row r="268">
          <cell r="C268" t="str">
            <v>Common Stock Dividend</v>
          </cell>
          <cell r="E268">
            <v>0</v>
          </cell>
          <cell r="F268">
            <v>0</v>
          </cell>
          <cell r="G268">
            <v>0</v>
          </cell>
        </row>
        <row r="270">
          <cell r="C270" t="str">
            <v>Income Before Income Taxes</v>
          </cell>
          <cell r="E270">
            <v>7295398.189999992</v>
          </cell>
          <cell r="F270">
            <v>7392254.6599999908</v>
          </cell>
          <cell r="G270">
            <v>5187130.7399999965</v>
          </cell>
        </row>
        <row r="272">
          <cell r="B272" t="str">
            <v>427200</v>
          </cell>
          <cell r="C272" t="str">
            <v>Federal Income Tax</v>
          </cell>
          <cell r="E272">
            <v>-45656.4</v>
          </cell>
          <cell r="F272">
            <v>514697.7</v>
          </cell>
          <cell r="G272">
            <v>2162230.7799999998</v>
          </cell>
        </row>
        <row r="273">
          <cell r="B273" t="str">
            <v>427400</v>
          </cell>
          <cell r="C273" t="str">
            <v>State Income Tax</v>
          </cell>
          <cell r="E273">
            <v>-4252.17</v>
          </cell>
          <cell r="F273">
            <v>93866.65</v>
          </cell>
          <cell r="G273">
            <v>394328.18</v>
          </cell>
        </row>
        <row r="274">
          <cell r="B274" t="str">
            <v>427500</v>
          </cell>
          <cell r="C274" t="str">
            <v>Deferred FIT - Property</v>
          </cell>
          <cell r="E274">
            <v>480202.86</v>
          </cell>
          <cell r="F274">
            <v>464176.24</v>
          </cell>
          <cell r="G274">
            <v>216943.62</v>
          </cell>
        </row>
        <row r="275">
          <cell r="B275" t="str">
            <v>427510</v>
          </cell>
          <cell r="C275" t="str">
            <v>Deferred FIT - Other</v>
          </cell>
          <cell r="E275">
            <v>2021208</v>
          </cell>
          <cell r="F275">
            <v>1485304</v>
          </cell>
          <cell r="G275">
            <v>-655771</v>
          </cell>
        </row>
        <row r="276">
          <cell r="B276" t="str">
            <v>427520</v>
          </cell>
          <cell r="C276" t="str">
            <v>Deferred SIT - Property</v>
          </cell>
          <cell r="E276">
            <v>78747</v>
          </cell>
          <cell r="F276">
            <v>78882</v>
          </cell>
          <cell r="G276">
            <v>36679</v>
          </cell>
        </row>
        <row r="277">
          <cell r="B277" t="str">
            <v>427530</v>
          </cell>
          <cell r="C277" t="str">
            <v>Deferred SIT - Other</v>
          </cell>
          <cell r="E277">
            <v>363074</v>
          </cell>
          <cell r="F277">
            <v>270876</v>
          </cell>
          <cell r="G277">
            <v>-119594</v>
          </cell>
        </row>
        <row r="278">
          <cell r="C278" t="str">
            <v>Income Taxes</v>
          </cell>
          <cell r="E278">
            <v>2893323.29</v>
          </cell>
          <cell r="F278">
            <v>2907802.59</v>
          </cell>
          <cell r="G278">
            <v>2034816.58</v>
          </cell>
        </row>
        <row r="279">
          <cell r="C279" t="str">
            <v>Minority Interest</v>
          </cell>
          <cell r="E279">
            <v>0</v>
          </cell>
          <cell r="F279">
            <v>0</v>
          </cell>
          <cell r="G279">
            <v>0</v>
          </cell>
        </row>
        <row r="281">
          <cell r="C281" t="str">
            <v>Net Income</v>
          </cell>
          <cell r="E281">
            <v>4402074.899999992</v>
          </cell>
          <cell r="F281">
            <v>4484452.069999991</v>
          </cell>
          <cell r="G281">
            <v>3152314.1599999964</v>
          </cell>
        </row>
      </sheetData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Accrued Bonus"/>
      <sheetName val="Accr Vacation"/>
      <sheetName val="Deprec &amp; Software Amort"/>
      <sheetName val="Amort-Org Costs"/>
      <sheetName val="Bad Debt Reserve"/>
      <sheetName val="Litigation Reserve"/>
      <sheetName val="Combined Balance Sheet"/>
      <sheetName val="Balance Sheet (GL33)"/>
      <sheetName val="Balance Sheet (GL19)"/>
      <sheetName val="Combined Income Statement"/>
      <sheetName val="Income Statement (GL33)"/>
      <sheetName val="Income Statement (GL19)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670600</v>
          </cell>
          <cell r="C18" t="str">
            <v>Franchise  Requirements</v>
          </cell>
          <cell r="E18">
            <v>10</v>
          </cell>
          <cell r="F18">
            <v>10</v>
          </cell>
          <cell r="G18">
            <v>0</v>
          </cell>
        </row>
        <row r="19">
          <cell r="C19" t="str">
            <v>Operation Expenses</v>
          </cell>
          <cell r="E19">
            <v>10</v>
          </cell>
          <cell r="F19">
            <v>10</v>
          </cell>
          <cell r="G19">
            <v>0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B22" t="str">
            <v>671009</v>
          </cell>
          <cell r="C22" t="str">
            <v>AGLR Alloc Cost of Capital</v>
          </cell>
          <cell r="E22">
            <v>401.08</v>
          </cell>
          <cell r="F22">
            <v>336.36</v>
          </cell>
          <cell r="G22">
            <v>205.53</v>
          </cell>
        </row>
        <row r="23">
          <cell r="B23" t="str">
            <v>671403</v>
          </cell>
          <cell r="C23" t="str">
            <v>Direct Assigned Chargeback</v>
          </cell>
          <cell r="E23">
            <v>5084.63</v>
          </cell>
          <cell r="F23">
            <v>5084.63</v>
          </cell>
          <cell r="G23">
            <v>0</v>
          </cell>
        </row>
        <row r="24">
          <cell r="B24" t="str">
            <v>671404</v>
          </cell>
          <cell r="C24" t="str">
            <v>Allocated-Distributed Chargebk</v>
          </cell>
          <cell r="E24">
            <v>4495.7700000000004</v>
          </cell>
          <cell r="F24">
            <v>2232.96</v>
          </cell>
          <cell r="G24">
            <v>917.91</v>
          </cell>
        </row>
        <row r="25">
          <cell r="C25" t="str">
            <v>Allocated Costs</v>
          </cell>
          <cell r="E25">
            <v>9981.48</v>
          </cell>
          <cell r="F25">
            <v>7653.95</v>
          </cell>
          <cell r="G25">
            <v>1123.44</v>
          </cell>
        </row>
        <row r="26">
          <cell r="C26" t="str">
            <v>Depreciation and Amortization</v>
          </cell>
          <cell r="E26">
            <v>0</v>
          </cell>
          <cell r="F26">
            <v>0</v>
          </cell>
          <cell r="G26">
            <v>0</v>
          </cell>
        </row>
        <row r="27">
          <cell r="C27" t="str">
            <v>Taxes Other Than Income</v>
          </cell>
          <cell r="E27">
            <v>0</v>
          </cell>
          <cell r="F27">
            <v>0</v>
          </cell>
          <cell r="G27">
            <v>0</v>
          </cell>
        </row>
        <row r="29">
          <cell r="C29" t="str">
            <v>Operating Income</v>
          </cell>
          <cell r="E29">
            <v>-9991.48</v>
          </cell>
          <cell r="F29">
            <v>-7663.95</v>
          </cell>
          <cell r="G29">
            <v>-1123.44</v>
          </cell>
        </row>
        <row r="31">
          <cell r="C31" t="str">
            <v>Other Income - Net</v>
          </cell>
          <cell r="E31">
            <v>0</v>
          </cell>
          <cell r="F31">
            <v>0</v>
          </cell>
          <cell r="G31">
            <v>0</v>
          </cell>
        </row>
        <row r="32">
          <cell r="C32" t="str">
            <v>Income Before Interest &amp; Taxes</v>
          </cell>
          <cell r="E32">
            <v>-9991.48</v>
          </cell>
          <cell r="F32">
            <v>-7663.95</v>
          </cell>
          <cell r="G32">
            <v>-1123.44</v>
          </cell>
        </row>
        <row r="34">
          <cell r="C34" t="str">
            <v>Interest on Long Term Debt</v>
          </cell>
          <cell r="E34">
            <v>0</v>
          </cell>
          <cell r="F34">
            <v>0</v>
          </cell>
          <cell r="G34">
            <v>0</v>
          </cell>
        </row>
        <row r="35">
          <cell r="B35" t="str">
            <v>467201</v>
          </cell>
          <cell r="C35" t="str">
            <v>Interco Int-Non-Restrict Fund</v>
          </cell>
          <cell r="E35">
            <v>58917.57</v>
          </cell>
          <cell r="F35">
            <v>37303.760000000002</v>
          </cell>
          <cell r="G35">
            <v>-7565.6000000000022</v>
          </cell>
        </row>
        <row r="36">
          <cell r="C36" t="str">
            <v>Other Interest Expense</v>
          </cell>
          <cell r="E36">
            <v>58917.57</v>
          </cell>
          <cell r="F36">
            <v>37303.760000000002</v>
          </cell>
          <cell r="G36">
            <v>-7565.6000000000022</v>
          </cell>
        </row>
        <row r="37">
          <cell r="C37" t="str">
            <v>Allowance for Funds - Debt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Preferred Stock Dividend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Common Stock Dividend</v>
          </cell>
          <cell r="E39">
            <v>0</v>
          </cell>
          <cell r="F39">
            <v>0</v>
          </cell>
          <cell r="G39">
            <v>0</v>
          </cell>
        </row>
        <row r="41">
          <cell r="C41" t="str">
            <v>Income Before Income Taxes</v>
          </cell>
          <cell r="E41">
            <v>-68909.05</v>
          </cell>
          <cell r="F41">
            <v>-44967.71</v>
          </cell>
          <cell r="G41">
            <v>6442.1600000000017</v>
          </cell>
        </row>
        <row r="43">
          <cell r="B43" t="str">
            <v>427200</v>
          </cell>
          <cell r="C43" t="str">
            <v>Federal Income Tax</v>
          </cell>
          <cell r="E43">
            <v>-753888.64</v>
          </cell>
          <cell r="F43">
            <v>-5483.6</v>
          </cell>
          <cell r="G43">
            <v>-27161.39</v>
          </cell>
        </row>
        <row r="44">
          <cell r="B44" t="str">
            <v>427400</v>
          </cell>
          <cell r="C44" t="str">
            <v>State Income Tax</v>
          </cell>
          <cell r="E44">
            <v>-129236.32</v>
          </cell>
          <cell r="F44">
            <v>-940.05</v>
          </cell>
          <cell r="G44">
            <v>-4655.8999999999996</v>
          </cell>
        </row>
        <row r="45">
          <cell r="B45" t="str">
            <v>427510</v>
          </cell>
          <cell r="C45" t="str">
            <v>Deferred FIT - Other</v>
          </cell>
          <cell r="E45">
            <v>731136</v>
          </cell>
          <cell r="F45">
            <v>0</v>
          </cell>
          <cell r="G45">
            <v>32597</v>
          </cell>
        </row>
        <row r="46">
          <cell r="B46" t="str">
            <v>427530</v>
          </cell>
          <cell r="C46" t="str">
            <v>Deferred SIT - Other</v>
          </cell>
          <cell r="E46">
            <v>125336</v>
          </cell>
          <cell r="F46">
            <v>0</v>
          </cell>
          <cell r="G46">
            <v>5588</v>
          </cell>
        </row>
        <row r="47">
          <cell r="C47" t="str">
            <v>Income Taxes</v>
          </cell>
          <cell r="E47">
            <v>-26652.959999999963</v>
          </cell>
          <cell r="F47">
            <v>-6423.6500000000005</v>
          </cell>
          <cell r="G47">
            <v>6367.7099999999991</v>
          </cell>
        </row>
        <row r="48">
          <cell r="C48" t="str">
            <v>Minority Interest</v>
          </cell>
          <cell r="E48">
            <v>0</v>
          </cell>
          <cell r="F48">
            <v>0</v>
          </cell>
          <cell r="G48">
            <v>0</v>
          </cell>
        </row>
        <row r="50">
          <cell r="C50" t="str">
            <v>Net Income</v>
          </cell>
          <cell r="E50">
            <v>-42256.09000000004</v>
          </cell>
          <cell r="F50">
            <v>-38544.06</v>
          </cell>
          <cell r="G50">
            <v>74.450000000002547</v>
          </cell>
        </row>
      </sheetData>
      <sheetData sheetId="15"/>
      <sheetData sheetId="16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Timing1-Qtly"/>
      <sheetName val="Download"/>
      <sheetName val="BS"/>
      <sheetName val="IS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>
        <row r="12">
          <cell r="B12" t="str">
            <v>410000</v>
          </cell>
          <cell r="C12" t="str">
            <v>Appliance Gard Revenue</v>
          </cell>
          <cell r="E12">
            <v>-278.12</v>
          </cell>
          <cell r="F12">
            <v>0</v>
          </cell>
          <cell r="G12">
            <v>-440.31</v>
          </cell>
        </row>
        <row r="13">
          <cell r="C13" t="str">
            <v>Operating Revenues</v>
          </cell>
          <cell r="E13">
            <v>-278.12</v>
          </cell>
          <cell r="F13">
            <v>0</v>
          </cell>
          <cell r="G13">
            <v>-440.31</v>
          </cell>
        </row>
        <row r="15">
          <cell r="C15" t="str">
            <v>Cost of Sales</v>
          </cell>
          <cell r="E15">
            <v>0</v>
          </cell>
          <cell r="F15">
            <v>0</v>
          </cell>
          <cell r="G15">
            <v>0</v>
          </cell>
        </row>
        <row r="17">
          <cell r="C17" t="str">
            <v>Operating Margin</v>
          </cell>
          <cell r="E17">
            <v>-278.12</v>
          </cell>
          <cell r="F17">
            <v>0</v>
          </cell>
          <cell r="G17">
            <v>-440.31</v>
          </cell>
        </row>
        <row r="19">
          <cell r="B19" t="str">
            <v>670100</v>
          </cell>
          <cell r="C19" t="str">
            <v>Office &amp; Administrative</v>
          </cell>
          <cell r="E19">
            <v>10671.95</v>
          </cell>
          <cell r="F19">
            <v>0</v>
          </cell>
          <cell r="G19">
            <v>0</v>
          </cell>
        </row>
        <row r="20">
          <cell r="B20" t="str">
            <v>670600</v>
          </cell>
          <cell r="C20" t="str">
            <v>Franchise  Requirements</v>
          </cell>
          <cell r="E20">
            <v>10</v>
          </cell>
          <cell r="F20">
            <v>0</v>
          </cell>
          <cell r="G20">
            <v>0</v>
          </cell>
        </row>
        <row r="21">
          <cell r="C21" t="str">
            <v>Operation Expenses</v>
          </cell>
          <cell r="E21">
            <v>10681.95</v>
          </cell>
          <cell r="F21">
            <v>0</v>
          </cell>
          <cell r="G21">
            <v>0</v>
          </cell>
        </row>
        <row r="22">
          <cell r="C22" t="str">
            <v>Maintenance Expenses</v>
          </cell>
          <cell r="E22">
            <v>0</v>
          </cell>
          <cell r="F22">
            <v>0</v>
          </cell>
          <cell r="G22">
            <v>0</v>
          </cell>
        </row>
        <row r="23">
          <cell r="C23" t="str">
            <v>Capitalized &amp; Distributed Exp</v>
          </cell>
          <cell r="E23">
            <v>0</v>
          </cell>
          <cell r="F23">
            <v>0</v>
          </cell>
          <cell r="G23">
            <v>0</v>
          </cell>
        </row>
        <row r="24">
          <cell r="B24" t="str">
            <v>671009</v>
          </cell>
          <cell r="C24" t="str">
            <v>AGLR Alloc Cost of Capital</v>
          </cell>
          <cell r="E24">
            <v>59.78</v>
          </cell>
          <cell r="F24">
            <v>0</v>
          </cell>
          <cell r="G24">
            <v>82.23</v>
          </cell>
        </row>
        <row r="25">
          <cell r="B25" t="str">
            <v>671403</v>
          </cell>
          <cell r="C25" t="str">
            <v>Direct Assigned Chargeback</v>
          </cell>
          <cell r="E25">
            <v>10026.25</v>
          </cell>
          <cell r="F25">
            <v>0</v>
          </cell>
          <cell r="G25">
            <v>2375.96</v>
          </cell>
        </row>
        <row r="26">
          <cell r="B26" t="str">
            <v>671404</v>
          </cell>
          <cell r="C26" t="str">
            <v>Allocated-Distributed Chargebk</v>
          </cell>
          <cell r="E26">
            <v>417.05</v>
          </cell>
          <cell r="F26">
            <v>0</v>
          </cell>
          <cell r="G26">
            <v>379.27</v>
          </cell>
        </row>
        <row r="27">
          <cell r="C27" t="str">
            <v>Allocated Costs</v>
          </cell>
          <cell r="E27">
            <v>10503.08</v>
          </cell>
          <cell r="F27">
            <v>0</v>
          </cell>
          <cell r="G27">
            <v>2837.46</v>
          </cell>
        </row>
        <row r="28">
          <cell r="C28" t="str">
            <v>Depreciation and Amortization</v>
          </cell>
          <cell r="E28">
            <v>0</v>
          </cell>
          <cell r="F28">
            <v>0</v>
          </cell>
          <cell r="G28">
            <v>0</v>
          </cell>
        </row>
        <row r="29">
          <cell r="C29" t="str">
            <v>Taxes Other Than Income</v>
          </cell>
          <cell r="E29">
            <v>0</v>
          </cell>
          <cell r="F29">
            <v>0</v>
          </cell>
          <cell r="G29">
            <v>0</v>
          </cell>
        </row>
        <row r="31">
          <cell r="C31" t="str">
            <v>Operating Income</v>
          </cell>
          <cell r="E31">
            <v>-21463.15</v>
          </cell>
          <cell r="F31">
            <v>0</v>
          </cell>
          <cell r="G31">
            <v>-3277.77</v>
          </cell>
        </row>
        <row r="33">
          <cell r="C33" t="str">
            <v>Other Income - Net</v>
          </cell>
          <cell r="E33">
            <v>0</v>
          </cell>
          <cell r="F33">
            <v>0</v>
          </cell>
          <cell r="G33">
            <v>0</v>
          </cell>
        </row>
        <row r="34">
          <cell r="C34" t="str">
            <v>Income Before Interest &amp; Taxes</v>
          </cell>
          <cell r="E34">
            <v>-21463.15</v>
          </cell>
          <cell r="F34">
            <v>0</v>
          </cell>
          <cell r="G34">
            <v>-3277.77</v>
          </cell>
        </row>
        <row r="36">
          <cell r="C36" t="str">
            <v>Interest on Long Term Debt</v>
          </cell>
          <cell r="E36">
            <v>0</v>
          </cell>
          <cell r="F36">
            <v>0</v>
          </cell>
          <cell r="G36">
            <v>0</v>
          </cell>
        </row>
        <row r="37">
          <cell r="B37" t="str">
            <v>467201</v>
          </cell>
          <cell r="C37" t="str">
            <v>Interco Int-Non-Restrict Fund</v>
          </cell>
          <cell r="E37">
            <v>379.25</v>
          </cell>
          <cell r="F37">
            <v>0</v>
          </cell>
          <cell r="G37">
            <v>583</v>
          </cell>
        </row>
        <row r="38">
          <cell r="C38" t="str">
            <v>Other Interest Expense</v>
          </cell>
          <cell r="E38">
            <v>379.25</v>
          </cell>
          <cell r="F38">
            <v>0</v>
          </cell>
          <cell r="G38">
            <v>583</v>
          </cell>
        </row>
        <row r="39">
          <cell r="C39" t="str">
            <v>Allowance for Funds - Debt</v>
          </cell>
          <cell r="E39">
            <v>0</v>
          </cell>
          <cell r="F39">
            <v>0</v>
          </cell>
          <cell r="G39">
            <v>0</v>
          </cell>
        </row>
        <row r="40">
          <cell r="C40" t="str">
            <v>Preferred Stock Dividend</v>
          </cell>
          <cell r="E40">
            <v>0</v>
          </cell>
          <cell r="F40">
            <v>0</v>
          </cell>
          <cell r="G40">
            <v>0</v>
          </cell>
        </row>
        <row r="41">
          <cell r="C41" t="str">
            <v>Common Stock Dividend</v>
          </cell>
          <cell r="E41">
            <v>0</v>
          </cell>
          <cell r="F41">
            <v>0</v>
          </cell>
          <cell r="G41">
            <v>0</v>
          </cell>
        </row>
        <row r="43">
          <cell r="C43" t="str">
            <v>Income Before Income Taxes</v>
          </cell>
          <cell r="E43">
            <v>-21842.400000000001</v>
          </cell>
          <cell r="F43">
            <v>0</v>
          </cell>
          <cell r="G43">
            <v>-3860.77</v>
          </cell>
        </row>
        <row r="45">
          <cell r="B45" t="str">
            <v>427200</v>
          </cell>
          <cell r="C45" t="str">
            <v>Federal Income Tax</v>
          </cell>
          <cell r="E45">
            <v>16506.919999999998</v>
          </cell>
          <cell r="F45">
            <v>0</v>
          </cell>
          <cell r="G45">
            <v>-1275.1300000000001</v>
          </cell>
        </row>
        <row r="46">
          <cell r="B46" t="str">
            <v>427400</v>
          </cell>
          <cell r="C46" t="str">
            <v>State Income Tax</v>
          </cell>
          <cell r="E46">
            <v>-11336.18</v>
          </cell>
          <cell r="F46">
            <v>0</v>
          </cell>
          <cell r="G46">
            <v>-219.05</v>
          </cell>
        </row>
        <row r="47">
          <cell r="C47" t="str">
            <v>Income Taxes</v>
          </cell>
          <cell r="E47">
            <v>5170.74</v>
          </cell>
          <cell r="F47">
            <v>0</v>
          </cell>
          <cell r="G47">
            <v>-1494.18</v>
          </cell>
        </row>
        <row r="48">
          <cell r="C48" t="str">
            <v>Minority Interest</v>
          </cell>
          <cell r="E48">
            <v>0</v>
          </cell>
          <cell r="F48">
            <v>0</v>
          </cell>
          <cell r="G48">
            <v>0</v>
          </cell>
        </row>
        <row r="50">
          <cell r="C50" t="str">
            <v>Net Income</v>
          </cell>
          <cell r="E50">
            <v>-27013.14</v>
          </cell>
          <cell r="F50">
            <v>0</v>
          </cell>
          <cell r="G50">
            <v>-2366.59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CARE95"/>
      <sheetName val="COMCARE96"/>
      <sheetName val="COMCARE97"/>
      <sheetName val="COMCARE98"/>
      <sheetName val="CC99-Detail"/>
      <sheetName val="COMCARE99"/>
      <sheetName val="COMCARE00"/>
      <sheetName val="COMCARE_2000bud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Startup Costs"/>
      <sheetName val="Amort-Org Costs"/>
      <sheetName val="Orig Issue Discount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670100</v>
          </cell>
          <cell r="C18" t="str">
            <v>Office &amp; Administrative</v>
          </cell>
          <cell r="E18">
            <v>0</v>
          </cell>
          <cell r="F18">
            <v>0</v>
          </cell>
          <cell r="G18">
            <v>0.48</v>
          </cell>
        </row>
        <row r="19">
          <cell r="C19" t="str">
            <v>Operation Expenses</v>
          </cell>
          <cell r="E19">
            <v>0</v>
          </cell>
          <cell r="F19">
            <v>0</v>
          </cell>
          <cell r="G19">
            <v>0.48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C22" t="str">
            <v>Allocated Costs</v>
          </cell>
          <cell r="E22">
            <v>0</v>
          </cell>
          <cell r="F22">
            <v>0</v>
          </cell>
          <cell r="G22">
            <v>0</v>
          </cell>
        </row>
        <row r="23">
          <cell r="C23" t="str">
            <v>Depreciation and Amortization</v>
          </cell>
          <cell r="E23">
            <v>0</v>
          </cell>
          <cell r="F23">
            <v>0</v>
          </cell>
          <cell r="G23">
            <v>0</v>
          </cell>
        </row>
        <row r="24">
          <cell r="C24" t="str">
            <v>Taxes Other Than Income</v>
          </cell>
          <cell r="E24">
            <v>0</v>
          </cell>
          <cell r="F24">
            <v>0</v>
          </cell>
          <cell r="G24">
            <v>0</v>
          </cell>
        </row>
        <row r="26">
          <cell r="C26" t="str">
            <v>Operating Income</v>
          </cell>
          <cell r="E26">
            <v>0</v>
          </cell>
          <cell r="F26">
            <v>0</v>
          </cell>
          <cell r="G26">
            <v>-0.48</v>
          </cell>
        </row>
        <row r="28">
          <cell r="C28" t="str">
            <v>Other Income - Net</v>
          </cell>
          <cell r="E28">
            <v>0</v>
          </cell>
          <cell r="F28">
            <v>0</v>
          </cell>
          <cell r="G28">
            <v>0</v>
          </cell>
        </row>
        <row r="29">
          <cell r="C29" t="str">
            <v>Income Before Interest &amp; Taxes</v>
          </cell>
          <cell r="E29">
            <v>0</v>
          </cell>
          <cell r="F29">
            <v>0</v>
          </cell>
          <cell r="G29">
            <v>-0.48</v>
          </cell>
        </row>
        <row r="31">
          <cell r="C31" t="str">
            <v>Interest on Long Term Debt</v>
          </cell>
          <cell r="E31">
            <v>0</v>
          </cell>
          <cell r="F31">
            <v>0</v>
          </cell>
          <cell r="G31">
            <v>0</v>
          </cell>
        </row>
        <row r="32">
          <cell r="B32" t="str">
            <v>467200</v>
          </cell>
          <cell r="C32" t="str">
            <v>Interco Int-Restricted Funding</v>
          </cell>
          <cell r="E32">
            <v>-100930.69</v>
          </cell>
          <cell r="F32">
            <v>0</v>
          </cell>
          <cell r="G32">
            <v>0</v>
          </cell>
        </row>
        <row r="33">
          <cell r="B33" t="str">
            <v>467201</v>
          </cell>
          <cell r="C33" t="str">
            <v>Interco Int-Non-Restrict Fund</v>
          </cell>
          <cell r="E33">
            <v>-92082.81</v>
          </cell>
          <cell r="F33">
            <v>0</v>
          </cell>
          <cell r="G33">
            <v>-114872.93</v>
          </cell>
        </row>
        <row r="34">
          <cell r="B34" t="str">
            <v>468101</v>
          </cell>
          <cell r="C34" t="str">
            <v>Interest Exp-Other</v>
          </cell>
          <cell r="E34">
            <v>0</v>
          </cell>
          <cell r="F34">
            <v>0</v>
          </cell>
          <cell r="G34">
            <v>-5507714.9400000004</v>
          </cell>
        </row>
        <row r="35">
          <cell r="C35" t="str">
            <v>Other Interest Expense</v>
          </cell>
          <cell r="E35">
            <v>-193013.5</v>
          </cell>
          <cell r="F35">
            <v>0</v>
          </cell>
          <cell r="G35">
            <v>-5622587.8700000001</v>
          </cell>
        </row>
        <row r="36">
          <cell r="C36" t="str">
            <v>Allowance for Funds - Debt</v>
          </cell>
          <cell r="E36">
            <v>0</v>
          </cell>
          <cell r="F36">
            <v>0</v>
          </cell>
          <cell r="G36">
            <v>0</v>
          </cell>
        </row>
        <row r="37">
          <cell r="C37" t="str">
            <v>Preferred Stock Dividend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Common Stock Dividend</v>
          </cell>
          <cell r="E38">
            <v>0</v>
          </cell>
          <cell r="F38">
            <v>0</v>
          </cell>
          <cell r="G38">
            <v>0</v>
          </cell>
        </row>
        <row r="40">
          <cell r="C40" t="str">
            <v>Income Before Income Taxes</v>
          </cell>
          <cell r="E40">
            <v>193013.5</v>
          </cell>
          <cell r="F40">
            <v>0</v>
          </cell>
          <cell r="G40">
            <v>5622587.3899999997</v>
          </cell>
        </row>
        <row r="42">
          <cell r="B42" t="str">
            <v>427200</v>
          </cell>
          <cell r="C42" t="str">
            <v>Federal Income Tax</v>
          </cell>
          <cell r="E42">
            <v>-2153819.5299999998</v>
          </cell>
          <cell r="F42">
            <v>0</v>
          </cell>
          <cell r="G42">
            <v>1871835</v>
          </cell>
        </row>
        <row r="43">
          <cell r="B43" t="str">
            <v>427400</v>
          </cell>
          <cell r="C43" t="str">
            <v>State Income Tax</v>
          </cell>
          <cell r="E43">
            <v>0</v>
          </cell>
          <cell r="F43">
            <v>0</v>
          </cell>
          <cell r="G43">
            <v>249651.11</v>
          </cell>
        </row>
        <row r="44">
          <cell r="C44" t="str">
            <v>Income Taxes</v>
          </cell>
          <cell r="E44">
            <v>-2153819.5299999998</v>
          </cell>
          <cell r="F44">
            <v>0</v>
          </cell>
          <cell r="G44">
            <v>2121486.11</v>
          </cell>
        </row>
        <row r="45">
          <cell r="C45" t="str">
            <v>Minority Interest</v>
          </cell>
          <cell r="E45">
            <v>0</v>
          </cell>
          <cell r="F45">
            <v>0</v>
          </cell>
          <cell r="G45">
            <v>0</v>
          </cell>
        </row>
        <row r="47">
          <cell r="C47" t="str">
            <v>Net Income</v>
          </cell>
          <cell r="E47">
            <v>2346833.0299999998</v>
          </cell>
          <cell r="F47">
            <v>0</v>
          </cell>
          <cell r="G47">
            <v>3501101.28</v>
          </cell>
        </row>
      </sheetData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Balance Sheet"/>
      <sheetName val="Income Statement"/>
      <sheetName val="Deferreds"/>
      <sheetName val="Payable CF"/>
      <sheetName val="Timing-Qtly"/>
      <sheetName val="Download"/>
      <sheetName val="BALSHEET"/>
      <sheetName val="INC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670600</v>
          </cell>
          <cell r="C18" t="str">
            <v>Franchise  Requirements</v>
          </cell>
          <cell r="E18">
            <v>585</v>
          </cell>
          <cell r="F18">
            <v>0</v>
          </cell>
          <cell r="G18">
            <v>0</v>
          </cell>
        </row>
        <row r="19">
          <cell r="C19" t="str">
            <v>Operation Expenses</v>
          </cell>
          <cell r="E19">
            <v>585</v>
          </cell>
          <cell r="F19">
            <v>0</v>
          </cell>
          <cell r="G19">
            <v>0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B22" t="str">
            <v>671009</v>
          </cell>
          <cell r="C22" t="str">
            <v>AGLR Alloc Cost of Capital</v>
          </cell>
          <cell r="E22">
            <v>7.47</v>
          </cell>
          <cell r="F22">
            <v>0</v>
          </cell>
          <cell r="G22">
            <v>16.64</v>
          </cell>
        </row>
        <row r="23">
          <cell r="B23" t="str">
            <v>671403</v>
          </cell>
          <cell r="C23" t="str">
            <v>Direct Assigned Chargeback</v>
          </cell>
          <cell r="E23">
            <v>3987.81</v>
          </cell>
          <cell r="F23">
            <v>0</v>
          </cell>
          <cell r="G23">
            <v>477.76</v>
          </cell>
        </row>
        <row r="24">
          <cell r="B24" t="str">
            <v>671404</v>
          </cell>
          <cell r="C24" t="str">
            <v>Allocated-Distributed Chargebk</v>
          </cell>
          <cell r="E24">
            <v>64.239999999999995</v>
          </cell>
          <cell r="F24">
            <v>0</v>
          </cell>
          <cell r="G24">
            <v>86.55</v>
          </cell>
        </row>
        <row r="25">
          <cell r="C25" t="str">
            <v>Allocated Costs</v>
          </cell>
          <cell r="E25">
            <v>4059.52</v>
          </cell>
          <cell r="F25">
            <v>0</v>
          </cell>
          <cell r="G25">
            <v>580.95000000000005</v>
          </cell>
        </row>
        <row r="26">
          <cell r="C26" t="str">
            <v>Depreciation and Amortization</v>
          </cell>
          <cell r="E26">
            <v>0</v>
          </cell>
          <cell r="F26">
            <v>0</v>
          </cell>
          <cell r="G26">
            <v>0</v>
          </cell>
        </row>
        <row r="27">
          <cell r="C27" t="str">
            <v>Taxes Other Than Income</v>
          </cell>
          <cell r="E27">
            <v>0</v>
          </cell>
          <cell r="F27">
            <v>0</v>
          </cell>
          <cell r="G27">
            <v>0</v>
          </cell>
        </row>
        <row r="29">
          <cell r="C29" t="str">
            <v>Operating Income</v>
          </cell>
          <cell r="E29">
            <v>-4644.5200000000004</v>
          </cell>
          <cell r="F29">
            <v>0</v>
          </cell>
          <cell r="G29">
            <v>-580.95000000000005</v>
          </cell>
        </row>
        <row r="31">
          <cell r="C31" t="str">
            <v>Other Income - Net</v>
          </cell>
          <cell r="E31">
            <v>0</v>
          </cell>
          <cell r="F31">
            <v>0</v>
          </cell>
          <cell r="G31">
            <v>0</v>
          </cell>
        </row>
        <row r="32">
          <cell r="C32" t="str">
            <v>Income Before Interest &amp; Taxes</v>
          </cell>
          <cell r="E32">
            <v>-4644.5200000000004</v>
          </cell>
          <cell r="F32">
            <v>0</v>
          </cell>
          <cell r="G32">
            <v>-580.95000000000005</v>
          </cell>
        </row>
        <row r="34">
          <cell r="C34" t="str">
            <v>Interest on Long Term Debt</v>
          </cell>
          <cell r="E34">
            <v>0</v>
          </cell>
          <cell r="F34">
            <v>0</v>
          </cell>
          <cell r="G34">
            <v>0</v>
          </cell>
        </row>
        <row r="35">
          <cell r="B35" t="str">
            <v>467201</v>
          </cell>
          <cell r="C35" t="str">
            <v>Interco Int-Non-Restrict Fund</v>
          </cell>
          <cell r="E35">
            <v>-28.13</v>
          </cell>
          <cell r="F35">
            <v>0</v>
          </cell>
          <cell r="G35">
            <v>-101.01</v>
          </cell>
        </row>
        <row r="36">
          <cell r="C36" t="str">
            <v>Other Interest Expense</v>
          </cell>
          <cell r="E36">
            <v>-28.13</v>
          </cell>
          <cell r="F36">
            <v>0</v>
          </cell>
          <cell r="G36">
            <v>-101.01</v>
          </cell>
        </row>
        <row r="37">
          <cell r="C37" t="str">
            <v>Allowance for Funds - Debt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Preferred Stock Dividend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Common Stock Dividend</v>
          </cell>
          <cell r="E39">
            <v>0</v>
          </cell>
          <cell r="F39">
            <v>0</v>
          </cell>
          <cell r="G39">
            <v>0</v>
          </cell>
        </row>
        <row r="41">
          <cell r="C41" t="str">
            <v>Income Before Income Taxes</v>
          </cell>
          <cell r="E41">
            <v>-4616.3900000000003</v>
          </cell>
          <cell r="F41">
            <v>0</v>
          </cell>
          <cell r="G41">
            <v>-479.94000000000005</v>
          </cell>
        </row>
        <row r="43">
          <cell r="B43" t="str">
            <v>427200</v>
          </cell>
          <cell r="C43" t="str">
            <v>Federal Income Tax</v>
          </cell>
          <cell r="E43">
            <v>-988</v>
          </cell>
          <cell r="F43">
            <v>0</v>
          </cell>
          <cell r="G43">
            <v>-158.13999999999999</v>
          </cell>
        </row>
        <row r="44">
          <cell r="B44" t="str">
            <v>427400</v>
          </cell>
          <cell r="C44" t="str">
            <v>State Income Tax</v>
          </cell>
          <cell r="E44">
            <v>-180</v>
          </cell>
          <cell r="F44">
            <v>0</v>
          </cell>
          <cell r="G44">
            <v>-29.49</v>
          </cell>
        </row>
        <row r="45">
          <cell r="B45" t="str">
            <v>427510</v>
          </cell>
          <cell r="C45" t="str">
            <v>Deferred FIT - Other</v>
          </cell>
          <cell r="E45">
            <v>-531</v>
          </cell>
          <cell r="F45">
            <v>0</v>
          </cell>
          <cell r="G45">
            <v>0</v>
          </cell>
        </row>
        <row r="46">
          <cell r="B46" t="str">
            <v>427530</v>
          </cell>
          <cell r="C46" t="str">
            <v>Deferred SIT - Other</v>
          </cell>
          <cell r="E46">
            <v>-97</v>
          </cell>
          <cell r="F46">
            <v>0</v>
          </cell>
          <cell r="G46">
            <v>0</v>
          </cell>
        </row>
        <row r="47">
          <cell r="C47" t="str">
            <v>Income Taxes</v>
          </cell>
          <cell r="E47">
            <v>-1796</v>
          </cell>
          <cell r="F47">
            <v>0</v>
          </cell>
          <cell r="G47">
            <v>-187.63</v>
          </cell>
        </row>
        <row r="48">
          <cell r="C48" t="str">
            <v>Minority Interest</v>
          </cell>
          <cell r="E48">
            <v>0</v>
          </cell>
          <cell r="F48">
            <v>0</v>
          </cell>
          <cell r="G48">
            <v>0</v>
          </cell>
        </row>
        <row r="50">
          <cell r="C50" t="str">
            <v>Net Income</v>
          </cell>
          <cell r="E50">
            <v>-2820.3900000000003</v>
          </cell>
          <cell r="F50">
            <v>0</v>
          </cell>
          <cell r="G50">
            <v>-292.31000000000006</v>
          </cell>
        </row>
      </sheetData>
      <sheetData sheetId="7" refreshError="1"/>
      <sheetData sheetId="8"/>
      <sheetData sheetId="9"/>
      <sheetData sheetId="10"/>
      <sheetData sheetId="11"/>
      <sheetData sheetId="1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Loss Reserve"/>
      <sheetName val="Depreciation"/>
      <sheetName val="Amort-Software"/>
      <sheetName val="QUERY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670100</v>
          </cell>
          <cell r="C18" t="str">
            <v>Office &amp; Administrative</v>
          </cell>
          <cell r="E18">
            <v>-39118.129999999997</v>
          </cell>
          <cell r="F18">
            <v>-39118.129999999997</v>
          </cell>
          <cell r="G18">
            <v>0</v>
          </cell>
        </row>
        <row r="19">
          <cell r="B19" t="str">
            <v>670600</v>
          </cell>
          <cell r="C19" t="str">
            <v>Franchise  Requirements</v>
          </cell>
          <cell r="E19">
            <v>25</v>
          </cell>
          <cell r="F19">
            <v>25</v>
          </cell>
          <cell r="G19">
            <v>0</v>
          </cell>
        </row>
        <row r="20">
          <cell r="C20" t="str">
            <v>Operation Expenses</v>
          </cell>
          <cell r="E20">
            <v>-39093.129999999997</v>
          </cell>
          <cell r="F20">
            <v>-39093.129999999997</v>
          </cell>
          <cell r="G20">
            <v>0</v>
          </cell>
        </row>
        <row r="21">
          <cell r="C21" t="str">
            <v>Maintenance Expenses</v>
          </cell>
          <cell r="E21">
            <v>0</v>
          </cell>
          <cell r="F21">
            <v>0</v>
          </cell>
          <cell r="G21">
            <v>0</v>
          </cell>
        </row>
        <row r="22">
          <cell r="C22" t="str">
            <v>Capitalized &amp; Distributed Exp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671009</v>
          </cell>
          <cell r="C23" t="str">
            <v>AGLR Alloc Cost of Capital</v>
          </cell>
          <cell r="E23">
            <v>13.99</v>
          </cell>
          <cell r="F23">
            <v>13.99</v>
          </cell>
          <cell r="G23">
            <v>12.73</v>
          </cell>
        </row>
        <row r="24">
          <cell r="B24" t="str">
            <v>671403</v>
          </cell>
          <cell r="C24" t="str">
            <v>Direct Assigned Chargeback</v>
          </cell>
          <cell r="E24">
            <v>454.71</v>
          </cell>
          <cell r="F24">
            <v>454.71</v>
          </cell>
          <cell r="G24">
            <v>0</v>
          </cell>
        </row>
        <row r="25">
          <cell r="B25" t="str">
            <v>671404</v>
          </cell>
          <cell r="C25" t="str">
            <v>Allocated-Distributed Chargebk</v>
          </cell>
          <cell r="E25">
            <v>95.6</v>
          </cell>
          <cell r="F25">
            <v>95.6</v>
          </cell>
          <cell r="G25">
            <v>56.79</v>
          </cell>
        </row>
        <row r="26">
          <cell r="C26" t="str">
            <v>Allocated Costs</v>
          </cell>
          <cell r="E26">
            <v>564.29999999999995</v>
          </cell>
          <cell r="F26">
            <v>564.29999999999995</v>
          </cell>
          <cell r="G26">
            <v>69.52</v>
          </cell>
        </row>
        <row r="27">
          <cell r="C27" t="str">
            <v>Depreciation and Amortization</v>
          </cell>
          <cell r="E27">
            <v>0</v>
          </cell>
          <cell r="F27">
            <v>0</v>
          </cell>
          <cell r="G27">
            <v>0</v>
          </cell>
        </row>
        <row r="28">
          <cell r="C28" t="str">
            <v>Taxes Other Than Income</v>
          </cell>
          <cell r="E28">
            <v>0</v>
          </cell>
          <cell r="F28">
            <v>0</v>
          </cell>
          <cell r="G28">
            <v>0</v>
          </cell>
        </row>
        <row r="30">
          <cell r="C30" t="str">
            <v>Operating Income</v>
          </cell>
          <cell r="E30">
            <v>38528.829999999994</v>
          </cell>
          <cell r="F30">
            <v>38528.829999999994</v>
          </cell>
          <cell r="G30">
            <v>-69.52</v>
          </cell>
        </row>
        <row r="32">
          <cell r="C32" t="str">
            <v>Other Income - Net</v>
          </cell>
          <cell r="E32">
            <v>0</v>
          </cell>
          <cell r="F32">
            <v>0</v>
          </cell>
          <cell r="G32">
            <v>0</v>
          </cell>
        </row>
        <row r="33">
          <cell r="C33" t="str">
            <v>Income Before Interest &amp; Taxes</v>
          </cell>
          <cell r="E33">
            <v>38528.829999999994</v>
          </cell>
          <cell r="F33">
            <v>38528.829999999994</v>
          </cell>
          <cell r="G33">
            <v>-69.52</v>
          </cell>
        </row>
        <row r="35">
          <cell r="C35" t="str">
            <v>Interest on Long Term Debt</v>
          </cell>
          <cell r="E35">
            <v>0</v>
          </cell>
          <cell r="F35">
            <v>0</v>
          </cell>
          <cell r="G35">
            <v>0</v>
          </cell>
        </row>
        <row r="36">
          <cell r="B36" t="str">
            <v>467201</v>
          </cell>
          <cell r="C36" t="str">
            <v>Interco Int-Non-Restrict Fund</v>
          </cell>
          <cell r="E36">
            <v>-76.53</v>
          </cell>
          <cell r="F36">
            <v>-76.53</v>
          </cell>
          <cell r="G36">
            <v>-485.16</v>
          </cell>
        </row>
        <row r="37">
          <cell r="C37" t="str">
            <v>Other Interest Expense</v>
          </cell>
          <cell r="E37">
            <v>-76.53</v>
          </cell>
          <cell r="F37">
            <v>-76.53</v>
          </cell>
          <cell r="G37">
            <v>-485.16</v>
          </cell>
        </row>
        <row r="38">
          <cell r="C38" t="str">
            <v>Allowance for Funds - Debt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Preferred Stock Dividend</v>
          </cell>
          <cell r="E39">
            <v>0</v>
          </cell>
          <cell r="F39">
            <v>0</v>
          </cell>
          <cell r="G39">
            <v>0</v>
          </cell>
        </row>
        <row r="40">
          <cell r="C40" t="str">
            <v>Common Stock Dividend</v>
          </cell>
          <cell r="E40">
            <v>0</v>
          </cell>
          <cell r="F40">
            <v>0</v>
          </cell>
          <cell r="G40">
            <v>0</v>
          </cell>
        </row>
        <row r="42">
          <cell r="C42" t="str">
            <v>Income Before Income Taxes</v>
          </cell>
          <cell r="E42">
            <v>38605.359999999993</v>
          </cell>
          <cell r="F42">
            <v>38605.359999999993</v>
          </cell>
          <cell r="G42">
            <v>415.64000000000004</v>
          </cell>
        </row>
        <row r="44">
          <cell r="B44" t="str">
            <v>427200</v>
          </cell>
          <cell r="C44" t="str">
            <v>Federal Income Tax</v>
          </cell>
          <cell r="E44">
            <v>61841.31</v>
          </cell>
          <cell r="F44">
            <v>56348.31</v>
          </cell>
          <cell r="G44">
            <v>-3404.83</v>
          </cell>
        </row>
        <row r="45">
          <cell r="B45" t="str">
            <v>427400</v>
          </cell>
          <cell r="C45" t="str">
            <v>State Income Tax</v>
          </cell>
          <cell r="E45">
            <v>7736.8</v>
          </cell>
          <cell r="F45">
            <v>6795.8</v>
          </cell>
          <cell r="G45">
            <v>-583.66</v>
          </cell>
        </row>
        <row r="46">
          <cell r="B46" t="str">
            <v>427510</v>
          </cell>
          <cell r="C46" t="str">
            <v>Deferred FIT - Other</v>
          </cell>
          <cell r="E46">
            <v>-5493</v>
          </cell>
          <cell r="F46">
            <v>0</v>
          </cell>
          <cell r="G46">
            <v>3542</v>
          </cell>
        </row>
        <row r="47">
          <cell r="B47" t="str">
            <v>427530</v>
          </cell>
          <cell r="C47" t="str">
            <v>Deferred SIT - Other</v>
          </cell>
          <cell r="E47">
            <v>-941</v>
          </cell>
          <cell r="F47">
            <v>0</v>
          </cell>
          <cell r="G47">
            <v>607</v>
          </cell>
        </row>
        <row r="48">
          <cell r="C48" t="str">
            <v>Income Taxes</v>
          </cell>
          <cell r="E48">
            <v>63144.11</v>
          </cell>
          <cell r="F48">
            <v>63144.11</v>
          </cell>
          <cell r="G48">
            <v>160.51</v>
          </cell>
        </row>
        <row r="49">
          <cell r="C49" t="str">
            <v>Minority Interest</v>
          </cell>
          <cell r="E49">
            <v>0</v>
          </cell>
          <cell r="F49">
            <v>0</v>
          </cell>
          <cell r="G49">
            <v>0</v>
          </cell>
        </row>
        <row r="51">
          <cell r="C51" t="str">
            <v>Net Income</v>
          </cell>
          <cell r="E51">
            <v>-24538.750000000007</v>
          </cell>
          <cell r="F51">
            <v>-24538.750000000007</v>
          </cell>
          <cell r="G51">
            <v>255.13000000000005</v>
          </cell>
        </row>
      </sheetData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bs"/>
      <sheetName val="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670100</v>
          </cell>
          <cell r="C18" t="str">
            <v>Office &amp; Administrative</v>
          </cell>
          <cell r="E18">
            <v>-119385.55</v>
          </cell>
          <cell r="F18">
            <v>-119385.55</v>
          </cell>
          <cell r="G18">
            <v>0</v>
          </cell>
        </row>
        <row r="19">
          <cell r="B19" t="str">
            <v>670600</v>
          </cell>
          <cell r="C19" t="str">
            <v>Franchise  Requirements</v>
          </cell>
          <cell r="E19">
            <v>10</v>
          </cell>
          <cell r="F19">
            <v>10</v>
          </cell>
          <cell r="G19">
            <v>0</v>
          </cell>
        </row>
        <row r="20">
          <cell r="C20" t="str">
            <v>Operation Expenses</v>
          </cell>
          <cell r="E20">
            <v>-119375.55</v>
          </cell>
          <cell r="F20">
            <v>-119375.55</v>
          </cell>
          <cell r="G20">
            <v>0</v>
          </cell>
        </row>
        <row r="21">
          <cell r="C21" t="str">
            <v>Maintenance Expenses</v>
          </cell>
          <cell r="E21">
            <v>0</v>
          </cell>
          <cell r="F21">
            <v>0</v>
          </cell>
          <cell r="G21">
            <v>0</v>
          </cell>
        </row>
        <row r="22">
          <cell r="C22" t="str">
            <v>Capitalized &amp; Distributed Exp</v>
          </cell>
          <cell r="E22">
            <v>0</v>
          </cell>
          <cell r="F22">
            <v>0</v>
          </cell>
          <cell r="G22">
            <v>0</v>
          </cell>
        </row>
        <row r="23">
          <cell r="C23" t="str">
            <v>Allocated Costs</v>
          </cell>
          <cell r="E23">
            <v>0</v>
          </cell>
          <cell r="F23">
            <v>0</v>
          </cell>
          <cell r="G23">
            <v>0</v>
          </cell>
        </row>
        <row r="24">
          <cell r="C24" t="str">
            <v>Depreciation and Amortization</v>
          </cell>
          <cell r="E24">
            <v>0</v>
          </cell>
          <cell r="F24">
            <v>0</v>
          </cell>
          <cell r="G24">
            <v>0</v>
          </cell>
        </row>
        <row r="25">
          <cell r="C25" t="str">
            <v>Taxes Other Than Income</v>
          </cell>
          <cell r="E25">
            <v>0</v>
          </cell>
          <cell r="F25">
            <v>0</v>
          </cell>
          <cell r="G25">
            <v>0</v>
          </cell>
        </row>
        <row r="27">
          <cell r="C27" t="str">
            <v>Operating Income</v>
          </cell>
          <cell r="E27">
            <v>119375.55</v>
          </cell>
          <cell r="F27">
            <v>119375.55</v>
          </cell>
          <cell r="G27">
            <v>0</v>
          </cell>
        </row>
        <row r="29">
          <cell r="C29" t="str">
            <v>Other Income - Net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Income Before Interest &amp; Taxes</v>
          </cell>
          <cell r="E30">
            <v>119375.55</v>
          </cell>
          <cell r="F30">
            <v>119375.55</v>
          </cell>
          <cell r="G30">
            <v>0</v>
          </cell>
        </row>
        <row r="32">
          <cell r="C32" t="str">
            <v>Interest on Long Term Debt</v>
          </cell>
          <cell r="E32">
            <v>0</v>
          </cell>
          <cell r="F32">
            <v>0</v>
          </cell>
          <cell r="G32">
            <v>0</v>
          </cell>
        </row>
        <row r="33">
          <cell r="B33" t="str">
            <v>467201</v>
          </cell>
          <cell r="C33" t="str">
            <v>Interco Int-Non-Restrict Fund</v>
          </cell>
          <cell r="E33">
            <v>289.19</v>
          </cell>
          <cell r="F33">
            <v>289.19</v>
          </cell>
          <cell r="G33">
            <v>-879.45</v>
          </cell>
        </row>
        <row r="34">
          <cell r="C34" t="str">
            <v>Other Interest Expense</v>
          </cell>
          <cell r="E34">
            <v>289.19</v>
          </cell>
          <cell r="F34">
            <v>289.19</v>
          </cell>
          <cell r="G34">
            <v>-879.45</v>
          </cell>
        </row>
        <row r="35">
          <cell r="C35" t="str">
            <v>Allowance for Funds - Debt</v>
          </cell>
          <cell r="E35">
            <v>0</v>
          </cell>
          <cell r="F35">
            <v>0</v>
          </cell>
          <cell r="G35">
            <v>0</v>
          </cell>
        </row>
        <row r="36">
          <cell r="C36" t="str">
            <v>Preferred Stock Dividend</v>
          </cell>
          <cell r="E36">
            <v>0</v>
          </cell>
          <cell r="F36">
            <v>0</v>
          </cell>
          <cell r="G36">
            <v>0</v>
          </cell>
        </row>
        <row r="37">
          <cell r="C37" t="str">
            <v>Common Stock Dividend</v>
          </cell>
          <cell r="E37">
            <v>0</v>
          </cell>
          <cell r="F37">
            <v>0</v>
          </cell>
          <cell r="G37">
            <v>0</v>
          </cell>
        </row>
        <row r="39">
          <cell r="C39" t="str">
            <v>Income Before Income Taxes</v>
          </cell>
          <cell r="E39">
            <v>119086.36</v>
          </cell>
          <cell r="F39">
            <v>119086.36</v>
          </cell>
          <cell r="G39">
            <v>879.45</v>
          </cell>
        </row>
        <row r="41">
          <cell r="B41" t="str">
            <v>427200</v>
          </cell>
          <cell r="C41" t="str">
            <v>Federal Income Tax</v>
          </cell>
          <cell r="E41">
            <v>50234.07</v>
          </cell>
          <cell r="F41">
            <v>-8475.93</v>
          </cell>
          <cell r="G41">
            <v>-10509.43</v>
          </cell>
        </row>
        <row r="42">
          <cell r="B42" t="str">
            <v>427400</v>
          </cell>
          <cell r="C42" t="str">
            <v>State Income Tax</v>
          </cell>
          <cell r="E42">
            <v>17088.810000000001</v>
          </cell>
          <cell r="F42">
            <v>7023.81</v>
          </cell>
          <cell r="G42">
            <v>-1801.87</v>
          </cell>
        </row>
        <row r="43">
          <cell r="B43" t="str">
            <v>427510</v>
          </cell>
          <cell r="C43" t="str">
            <v>Deferred FIT - Other</v>
          </cell>
          <cell r="E43">
            <v>-58710</v>
          </cell>
          <cell r="F43">
            <v>0</v>
          </cell>
          <cell r="G43">
            <v>10799</v>
          </cell>
        </row>
        <row r="44">
          <cell r="B44" t="str">
            <v>427530</v>
          </cell>
          <cell r="C44" t="str">
            <v>Deferred SIT - Other</v>
          </cell>
          <cell r="E44">
            <v>-10065</v>
          </cell>
          <cell r="F44">
            <v>0</v>
          </cell>
          <cell r="G44">
            <v>1851</v>
          </cell>
        </row>
        <row r="45">
          <cell r="C45" t="str">
            <v>Income Taxes</v>
          </cell>
          <cell r="E45">
            <v>-1452.12</v>
          </cell>
          <cell r="F45">
            <v>-1452.12</v>
          </cell>
          <cell r="G45">
            <v>338.69999999999891</v>
          </cell>
        </row>
        <row r="46">
          <cell r="C46" t="str">
            <v>Minority Interest</v>
          </cell>
          <cell r="E46">
            <v>0</v>
          </cell>
          <cell r="F46">
            <v>0</v>
          </cell>
          <cell r="G46">
            <v>0</v>
          </cell>
        </row>
        <row r="48">
          <cell r="C48" t="str">
            <v>Net Income</v>
          </cell>
          <cell r="E48">
            <v>120538.48</v>
          </cell>
          <cell r="F48">
            <v>120538.48</v>
          </cell>
          <cell r="G48">
            <v>540.75000000000114</v>
          </cell>
        </row>
      </sheetData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ization(DD&amp;A)"/>
      <sheetName val="Depreciation"/>
      <sheetName val="Download"/>
      <sheetName val="bs"/>
      <sheetName val="is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C18" t="str">
            <v>Operation Expenses</v>
          </cell>
          <cell r="E18">
            <v>0</v>
          </cell>
          <cell r="F18">
            <v>0</v>
          </cell>
          <cell r="G18">
            <v>0</v>
          </cell>
        </row>
        <row r="19">
          <cell r="C19" t="str">
            <v>Maintenance Expenses</v>
          </cell>
          <cell r="E19">
            <v>0</v>
          </cell>
          <cell r="F19">
            <v>0</v>
          </cell>
          <cell r="G19">
            <v>0</v>
          </cell>
        </row>
        <row r="20">
          <cell r="C20" t="str">
            <v>Capitalized &amp; Distributed Exp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Allocated Costs</v>
          </cell>
          <cell r="E21">
            <v>0</v>
          </cell>
          <cell r="F21">
            <v>0</v>
          </cell>
          <cell r="G21">
            <v>0</v>
          </cell>
        </row>
        <row r="22">
          <cell r="C22" t="str">
            <v>Depreciation and Amortization</v>
          </cell>
          <cell r="E22">
            <v>0</v>
          </cell>
          <cell r="F22">
            <v>0</v>
          </cell>
          <cell r="G22">
            <v>0</v>
          </cell>
        </row>
        <row r="23">
          <cell r="C23" t="str">
            <v>Taxes Other Than Income</v>
          </cell>
          <cell r="E23">
            <v>0</v>
          </cell>
          <cell r="F23">
            <v>0</v>
          </cell>
          <cell r="G23">
            <v>0</v>
          </cell>
        </row>
        <row r="25">
          <cell r="C25" t="str">
            <v>Operating Income</v>
          </cell>
          <cell r="E25">
            <v>0</v>
          </cell>
          <cell r="F25">
            <v>0</v>
          </cell>
          <cell r="G25">
            <v>0</v>
          </cell>
        </row>
        <row r="27">
          <cell r="C27" t="str">
            <v>Other Income - Net</v>
          </cell>
          <cell r="E27">
            <v>0</v>
          </cell>
          <cell r="F27">
            <v>0</v>
          </cell>
          <cell r="G27">
            <v>0</v>
          </cell>
        </row>
        <row r="28">
          <cell r="C28" t="str">
            <v>Income Before Interest &amp; Taxes</v>
          </cell>
          <cell r="E28">
            <v>0</v>
          </cell>
          <cell r="F28">
            <v>0</v>
          </cell>
          <cell r="G28">
            <v>0</v>
          </cell>
        </row>
        <row r="30">
          <cell r="C30" t="str">
            <v>Interest on Long Term Debt</v>
          </cell>
          <cell r="E30">
            <v>0</v>
          </cell>
          <cell r="F30">
            <v>0</v>
          </cell>
          <cell r="G30">
            <v>0</v>
          </cell>
        </row>
        <row r="31">
          <cell r="B31" t="str">
            <v>467201</v>
          </cell>
          <cell r="C31" t="str">
            <v>Interco Int-Non-Restrict Fund</v>
          </cell>
          <cell r="E31">
            <v>-2584.4299999999998</v>
          </cell>
          <cell r="F31">
            <v>0</v>
          </cell>
          <cell r="G31">
            <v>-3856.38</v>
          </cell>
        </row>
        <row r="32">
          <cell r="C32" t="str">
            <v>Other Interest Expense</v>
          </cell>
          <cell r="E32">
            <v>-2584.4299999999998</v>
          </cell>
          <cell r="F32">
            <v>0</v>
          </cell>
          <cell r="G32">
            <v>-3856.38</v>
          </cell>
        </row>
        <row r="33">
          <cell r="C33" t="str">
            <v>Allowance for Funds - Debt</v>
          </cell>
          <cell r="E33">
            <v>0</v>
          </cell>
          <cell r="F33">
            <v>0</v>
          </cell>
          <cell r="G33">
            <v>0</v>
          </cell>
        </row>
        <row r="34">
          <cell r="C34" t="str">
            <v>Preferred Stock Dividend</v>
          </cell>
          <cell r="E34">
            <v>0</v>
          </cell>
          <cell r="F34">
            <v>0</v>
          </cell>
          <cell r="G34">
            <v>0</v>
          </cell>
        </row>
        <row r="35">
          <cell r="C35" t="str">
            <v>Common Stock Dividend</v>
          </cell>
          <cell r="E35">
            <v>0</v>
          </cell>
          <cell r="F35">
            <v>0</v>
          </cell>
          <cell r="G35">
            <v>0</v>
          </cell>
        </row>
        <row r="37">
          <cell r="C37" t="str">
            <v>Income Before Income Taxes</v>
          </cell>
          <cell r="E37">
            <v>2584.4299999999998</v>
          </cell>
          <cell r="F37">
            <v>0</v>
          </cell>
          <cell r="G37">
            <v>3856.38</v>
          </cell>
        </row>
        <row r="39">
          <cell r="B39" t="str">
            <v>427200</v>
          </cell>
          <cell r="C39" t="str">
            <v>Federal Income Tax</v>
          </cell>
          <cell r="E39">
            <v>0</v>
          </cell>
          <cell r="F39">
            <v>0</v>
          </cell>
          <cell r="G39">
            <v>1304.48</v>
          </cell>
        </row>
        <row r="40">
          <cell r="B40" t="str">
            <v>427400</v>
          </cell>
          <cell r="C40" t="str">
            <v>State Income Tax</v>
          </cell>
          <cell r="E40">
            <v>0</v>
          </cell>
          <cell r="F40">
            <v>0</v>
          </cell>
          <cell r="G40">
            <v>128.97999999999999</v>
          </cell>
        </row>
        <row r="41">
          <cell r="C41" t="str">
            <v>Income Taxes</v>
          </cell>
          <cell r="E41">
            <v>0</v>
          </cell>
          <cell r="F41">
            <v>0</v>
          </cell>
          <cell r="G41">
            <v>1433.46</v>
          </cell>
        </row>
        <row r="42">
          <cell r="C42" t="str">
            <v>Minority Interest</v>
          </cell>
          <cell r="E42">
            <v>0</v>
          </cell>
          <cell r="F42">
            <v>0</v>
          </cell>
          <cell r="G42">
            <v>0</v>
          </cell>
        </row>
        <row r="44">
          <cell r="C44" t="str">
            <v>Net Income</v>
          </cell>
          <cell r="E44">
            <v>2584.4299999999998</v>
          </cell>
          <cell r="F44">
            <v>0</v>
          </cell>
          <cell r="G44">
            <v>2422.92</v>
          </cell>
        </row>
      </sheetData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_Startup Costs"/>
      <sheetName val="Amort-Org Costs"/>
      <sheetName val="Download"/>
      <sheetName val="BS"/>
      <sheetName val="IS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/>
      <sheetData sheetId="10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670100</v>
          </cell>
          <cell r="C18" t="str">
            <v>Office &amp; Administrative</v>
          </cell>
          <cell r="E18">
            <v>0</v>
          </cell>
          <cell r="F18">
            <v>0</v>
          </cell>
          <cell r="G18">
            <v>67</v>
          </cell>
        </row>
        <row r="19">
          <cell r="B19" t="str">
            <v>670200</v>
          </cell>
          <cell r="C19" t="str">
            <v>Outside Svcs Employed</v>
          </cell>
          <cell r="E19">
            <v>9019.98</v>
          </cell>
          <cell r="F19">
            <v>0</v>
          </cell>
          <cell r="G19">
            <v>19716.099999999999</v>
          </cell>
        </row>
        <row r="20">
          <cell r="B20" t="str">
            <v>670403</v>
          </cell>
          <cell r="C20" t="str">
            <v>Miscellaneous Legal Services</v>
          </cell>
          <cell r="E20">
            <v>595.34</v>
          </cell>
          <cell r="F20">
            <v>0</v>
          </cell>
          <cell r="G20">
            <v>0</v>
          </cell>
        </row>
        <row r="21">
          <cell r="B21" t="str">
            <v>670600</v>
          </cell>
          <cell r="C21" t="str">
            <v>Franchise  Requirements</v>
          </cell>
          <cell r="E21">
            <v>20</v>
          </cell>
          <cell r="F21">
            <v>0</v>
          </cell>
          <cell r="G21">
            <v>0</v>
          </cell>
        </row>
        <row r="22">
          <cell r="C22" t="str">
            <v>Operation Expenses</v>
          </cell>
          <cell r="E22">
            <v>9635.32</v>
          </cell>
          <cell r="F22">
            <v>0</v>
          </cell>
          <cell r="G22">
            <v>19783.099999999999</v>
          </cell>
        </row>
        <row r="23">
          <cell r="C23" t="str">
            <v>Maintenance Expenses</v>
          </cell>
          <cell r="E23">
            <v>0</v>
          </cell>
          <cell r="F23">
            <v>0</v>
          </cell>
          <cell r="G23">
            <v>0</v>
          </cell>
        </row>
        <row r="24">
          <cell r="C24" t="str">
            <v>Capitalized &amp; Distributed Exp</v>
          </cell>
          <cell r="E24">
            <v>0</v>
          </cell>
          <cell r="F24">
            <v>0</v>
          </cell>
          <cell r="G24">
            <v>0</v>
          </cell>
        </row>
        <row r="25">
          <cell r="B25" t="str">
            <v>671009</v>
          </cell>
          <cell r="C25" t="str">
            <v>AGLR Alloc Cost of Capital</v>
          </cell>
          <cell r="E25">
            <v>63.51</v>
          </cell>
          <cell r="F25">
            <v>0</v>
          </cell>
          <cell r="G25">
            <v>23.5</v>
          </cell>
        </row>
        <row r="26">
          <cell r="B26" t="str">
            <v>671404</v>
          </cell>
          <cell r="C26" t="str">
            <v>Allocated-Distributed Chargebk</v>
          </cell>
          <cell r="E26">
            <v>465.91</v>
          </cell>
          <cell r="F26">
            <v>0</v>
          </cell>
          <cell r="G26">
            <v>99.57</v>
          </cell>
        </row>
        <row r="27">
          <cell r="C27" t="str">
            <v>Allocated Costs</v>
          </cell>
          <cell r="E27">
            <v>529.41999999999996</v>
          </cell>
          <cell r="F27">
            <v>0</v>
          </cell>
          <cell r="G27">
            <v>123.07</v>
          </cell>
        </row>
        <row r="28">
          <cell r="C28" t="str">
            <v>Depreciation and Amortization</v>
          </cell>
          <cell r="E28">
            <v>0</v>
          </cell>
          <cell r="F28">
            <v>0</v>
          </cell>
          <cell r="G28">
            <v>0</v>
          </cell>
        </row>
        <row r="29">
          <cell r="C29" t="str">
            <v>Taxes Other Than Income</v>
          </cell>
          <cell r="E29">
            <v>0</v>
          </cell>
          <cell r="F29">
            <v>0</v>
          </cell>
          <cell r="G29">
            <v>0</v>
          </cell>
        </row>
        <row r="31">
          <cell r="C31" t="str">
            <v>Operating Income</v>
          </cell>
          <cell r="E31">
            <v>-10164.74</v>
          </cell>
          <cell r="F31">
            <v>0</v>
          </cell>
          <cell r="G31">
            <v>-19906.169999999998</v>
          </cell>
        </row>
        <row r="33">
          <cell r="B33" t="str">
            <v>446200</v>
          </cell>
          <cell r="C33" t="str">
            <v>Interest and Dividend Income</v>
          </cell>
          <cell r="E33">
            <v>730.11</v>
          </cell>
          <cell r="F33">
            <v>0</v>
          </cell>
          <cell r="G33">
            <v>2032.29</v>
          </cell>
        </row>
        <row r="34">
          <cell r="C34" t="str">
            <v>Other Income - Net</v>
          </cell>
          <cell r="E34">
            <v>730.11</v>
          </cell>
          <cell r="F34">
            <v>0</v>
          </cell>
          <cell r="G34">
            <v>2032.29</v>
          </cell>
        </row>
        <row r="35">
          <cell r="C35" t="str">
            <v>Income Before Interest &amp; Taxes</v>
          </cell>
          <cell r="E35">
            <v>-9434.6299999999992</v>
          </cell>
          <cell r="F35">
            <v>0</v>
          </cell>
          <cell r="G35">
            <v>-17873.879999999997</v>
          </cell>
        </row>
        <row r="37">
          <cell r="C37" t="str">
            <v>Interest on Long Term Debt</v>
          </cell>
          <cell r="E37">
            <v>0</v>
          </cell>
          <cell r="F37">
            <v>0</v>
          </cell>
          <cell r="G37">
            <v>0</v>
          </cell>
        </row>
        <row r="38">
          <cell r="B38" t="str">
            <v>467201</v>
          </cell>
          <cell r="C38" t="str">
            <v>Interco Int-Non-Restrict Fund</v>
          </cell>
          <cell r="E38">
            <v>3239.11</v>
          </cell>
          <cell r="F38">
            <v>0</v>
          </cell>
          <cell r="G38">
            <v>754.56</v>
          </cell>
        </row>
        <row r="39">
          <cell r="C39" t="str">
            <v>Other Interest Expense</v>
          </cell>
          <cell r="E39">
            <v>3239.11</v>
          </cell>
          <cell r="F39">
            <v>0</v>
          </cell>
          <cell r="G39">
            <v>754.56</v>
          </cell>
        </row>
        <row r="40">
          <cell r="C40" t="str">
            <v>Allowance for Funds - Debt</v>
          </cell>
          <cell r="E40">
            <v>0</v>
          </cell>
          <cell r="F40">
            <v>0</v>
          </cell>
          <cell r="G40">
            <v>0</v>
          </cell>
        </row>
        <row r="41">
          <cell r="C41" t="str">
            <v>Preferred Stock Dividend</v>
          </cell>
          <cell r="E41">
            <v>0</v>
          </cell>
          <cell r="F41">
            <v>0</v>
          </cell>
          <cell r="G41">
            <v>0</v>
          </cell>
        </row>
        <row r="42">
          <cell r="C42" t="str">
            <v>Common Stock Dividend</v>
          </cell>
          <cell r="E42">
            <v>0</v>
          </cell>
          <cell r="F42">
            <v>0</v>
          </cell>
          <cell r="G42">
            <v>0</v>
          </cell>
        </row>
        <row r="44">
          <cell r="C44" t="str">
            <v>Income Before Income Taxes</v>
          </cell>
          <cell r="E44">
            <v>-12673.74</v>
          </cell>
          <cell r="F44">
            <v>0</v>
          </cell>
          <cell r="G44">
            <v>-18628.439999999999</v>
          </cell>
        </row>
        <row r="46">
          <cell r="B46" t="str">
            <v>427200</v>
          </cell>
          <cell r="C46" t="str">
            <v>Federal Income Tax</v>
          </cell>
          <cell r="E46">
            <v>0</v>
          </cell>
          <cell r="F46">
            <v>0</v>
          </cell>
          <cell r="G46">
            <v>-6151</v>
          </cell>
        </row>
        <row r="47">
          <cell r="B47" t="str">
            <v>427400</v>
          </cell>
          <cell r="C47" t="str">
            <v>State Income Tax</v>
          </cell>
          <cell r="E47">
            <v>0</v>
          </cell>
          <cell r="F47">
            <v>0</v>
          </cell>
          <cell r="G47">
            <v>-1054</v>
          </cell>
        </row>
        <row r="48">
          <cell r="C48" t="str">
            <v>Income Taxes</v>
          </cell>
          <cell r="E48">
            <v>0</v>
          </cell>
          <cell r="F48">
            <v>0</v>
          </cell>
          <cell r="G48">
            <v>-7205</v>
          </cell>
        </row>
        <row r="49">
          <cell r="C49" t="str">
            <v>Minority Interest</v>
          </cell>
          <cell r="E49">
            <v>0</v>
          </cell>
          <cell r="F49">
            <v>0</v>
          </cell>
          <cell r="G49">
            <v>0</v>
          </cell>
        </row>
        <row r="51">
          <cell r="C51" t="str">
            <v>Net Income</v>
          </cell>
          <cell r="E51">
            <v>-12673.74</v>
          </cell>
          <cell r="F51">
            <v>0</v>
          </cell>
          <cell r="G51">
            <v>-11423.439999999999</v>
          </cell>
        </row>
      </sheetData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Amort-Goodwill"/>
      <sheetName val="Pension"/>
      <sheetName val="Partnership"/>
      <sheetName val="Bad Debt Reserve"/>
      <sheetName val="Deferred Comp"/>
      <sheetName val="Accrued Bonus"/>
      <sheetName val="NSP"/>
      <sheetName val="Restricted Stock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670102</v>
          </cell>
          <cell r="C18" t="str">
            <v>Development &amp; Training-Acctg.</v>
          </cell>
          <cell r="E18">
            <v>0</v>
          </cell>
          <cell r="F18">
            <v>0</v>
          </cell>
          <cell r="G18">
            <v>101574.66</v>
          </cell>
        </row>
        <row r="19">
          <cell r="B19" t="str">
            <v>670130</v>
          </cell>
          <cell r="C19" t="str">
            <v>Bank Service Charges</v>
          </cell>
          <cell r="E19">
            <v>33.56</v>
          </cell>
          <cell r="F19">
            <v>33.56</v>
          </cell>
          <cell r="G19">
            <v>40.65</v>
          </cell>
        </row>
        <row r="20">
          <cell r="B20" t="str">
            <v>670200</v>
          </cell>
          <cell r="C20" t="str">
            <v>Outside Svcs Employed</v>
          </cell>
          <cell r="E20">
            <v>3650</v>
          </cell>
          <cell r="F20">
            <v>3650</v>
          </cell>
          <cell r="G20">
            <v>0</v>
          </cell>
        </row>
        <row r="21">
          <cell r="B21" t="str">
            <v>670600</v>
          </cell>
          <cell r="C21" t="str">
            <v>Franchise  Requirements</v>
          </cell>
          <cell r="E21">
            <v>2684</v>
          </cell>
          <cell r="F21">
            <v>2684</v>
          </cell>
          <cell r="G21">
            <v>0</v>
          </cell>
        </row>
        <row r="22">
          <cell r="B22" t="str">
            <v>670840</v>
          </cell>
          <cell r="C22" t="str">
            <v>Miscellaneous Expense</v>
          </cell>
          <cell r="E22">
            <v>25</v>
          </cell>
          <cell r="F22">
            <v>0</v>
          </cell>
          <cell r="G22">
            <v>0</v>
          </cell>
        </row>
        <row r="23">
          <cell r="C23" t="str">
            <v>Operation Expenses</v>
          </cell>
          <cell r="E23">
            <v>6392.56</v>
          </cell>
          <cell r="F23">
            <v>6367.56</v>
          </cell>
          <cell r="G23">
            <v>101615.31</v>
          </cell>
        </row>
        <row r="24">
          <cell r="C24" t="str">
            <v>Maintenance Expenses</v>
          </cell>
          <cell r="E24">
            <v>0</v>
          </cell>
          <cell r="F24">
            <v>0</v>
          </cell>
          <cell r="G24">
            <v>0</v>
          </cell>
        </row>
        <row r="25">
          <cell r="C25" t="str">
            <v>Capitalized &amp; Distributed Exp</v>
          </cell>
          <cell r="E25">
            <v>0</v>
          </cell>
          <cell r="F25">
            <v>0</v>
          </cell>
          <cell r="G25">
            <v>0</v>
          </cell>
        </row>
        <row r="26">
          <cell r="B26" t="str">
            <v>671009</v>
          </cell>
          <cell r="C26" t="str">
            <v>AGLR Alloc Cost of Capital</v>
          </cell>
          <cell r="E26">
            <v>7365.23</v>
          </cell>
          <cell r="F26">
            <v>6097.74</v>
          </cell>
          <cell r="G26">
            <v>2917.68</v>
          </cell>
        </row>
        <row r="27">
          <cell r="B27" t="str">
            <v>671403</v>
          </cell>
          <cell r="C27" t="str">
            <v>Direct Assigned Chargeback</v>
          </cell>
          <cell r="E27">
            <v>181268.63</v>
          </cell>
          <cell r="F27">
            <v>143893.07999999999</v>
          </cell>
          <cell r="G27">
            <v>123631.89</v>
          </cell>
        </row>
        <row r="28">
          <cell r="B28" t="str">
            <v>671404</v>
          </cell>
          <cell r="C28" t="str">
            <v>Allocated-Distributed Chargebk</v>
          </cell>
          <cell r="E28">
            <v>69840.23</v>
          </cell>
          <cell r="F28">
            <v>37209.58</v>
          </cell>
          <cell r="G28">
            <v>13030.42</v>
          </cell>
        </row>
        <row r="29">
          <cell r="C29" t="str">
            <v>Allocated Costs</v>
          </cell>
          <cell r="E29">
            <v>258474.09</v>
          </cell>
          <cell r="F29">
            <v>187200.4</v>
          </cell>
          <cell r="G29">
            <v>139579.99</v>
          </cell>
        </row>
        <row r="30">
          <cell r="C30" t="str">
            <v>Depreciation and Amortization</v>
          </cell>
          <cell r="E30">
            <v>0</v>
          </cell>
          <cell r="F30">
            <v>0</v>
          </cell>
          <cell r="G30">
            <v>0</v>
          </cell>
        </row>
        <row r="31">
          <cell r="B31" t="str">
            <v>427100</v>
          </cell>
          <cell r="C31" t="str">
            <v>General Tax Expense-Payroll</v>
          </cell>
          <cell r="E31">
            <v>390</v>
          </cell>
          <cell r="F31">
            <v>0</v>
          </cell>
          <cell r="G31">
            <v>0</v>
          </cell>
        </row>
        <row r="32">
          <cell r="C32" t="str">
            <v>Taxes Other Than Income</v>
          </cell>
          <cell r="E32">
            <v>390</v>
          </cell>
          <cell r="F32">
            <v>0</v>
          </cell>
          <cell r="G32">
            <v>0</v>
          </cell>
        </row>
        <row r="34">
          <cell r="C34" t="str">
            <v>Operating Income</v>
          </cell>
          <cell r="E34">
            <v>-265256.65000000002</v>
          </cell>
          <cell r="F34">
            <v>-193567.96</v>
          </cell>
          <cell r="G34">
            <v>-241195.3</v>
          </cell>
        </row>
        <row r="36">
          <cell r="B36" t="str">
            <v>448196</v>
          </cell>
          <cell r="C36" t="str">
            <v>Income/Loss SouthStar Energy</v>
          </cell>
          <cell r="E36">
            <v>22519570.280000001</v>
          </cell>
          <cell r="F36">
            <v>24680903.629999999</v>
          </cell>
          <cell r="G36">
            <v>4432500</v>
          </cell>
        </row>
        <row r="37">
          <cell r="C37" t="str">
            <v>Other Income - Net</v>
          </cell>
          <cell r="E37">
            <v>22519570.280000001</v>
          </cell>
          <cell r="F37">
            <v>24680903.629999999</v>
          </cell>
          <cell r="G37">
            <v>4432500</v>
          </cell>
        </row>
        <row r="38">
          <cell r="C38" t="str">
            <v>Income Before Interest &amp; Taxes</v>
          </cell>
          <cell r="E38">
            <v>22254313.630000003</v>
          </cell>
          <cell r="F38">
            <v>24487335.669999998</v>
          </cell>
          <cell r="G38">
            <v>4191304.7</v>
          </cell>
        </row>
        <row r="40">
          <cell r="C40" t="str">
            <v>Interest on Long Term Debt</v>
          </cell>
          <cell r="E40">
            <v>0</v>
          </cell>
          <cell r="F40">
            <v>0</v>
          </cell>
          <cell r="G40">
            <v>0</v>
          </cell>
        </row>
        <row r="41">
          <cell r="B41" t="str">
            <v>467100</v>
          </cell>
          <cell r="C41" t="str">
            <v>Interest Income/Expense</v>
          </cell>
          <cell r="E41">
            <v>138564.5</v>
          </cell>
          <cell r="F41">
            <v>166277.4</v>
          </cell>
          <cell r="G41">
            <v>83138.7</v>
          </cell>
        </row>
        <row r="42">
          <cell r="B42" t="str">
            <v>467201</v>
          </cell>
          <cell r="C42" t="str">
            <v>Interco Int-Non-Restrict Fund</v>
          </cell>
          <cell r="E42">
            <v>350240.82</v>
          </cell>
          <cell r="F42">
            <v>266403.94</v>
          </cell>
          <cell r="G42">
            <v>142474.32</v>
          </cell>
        </row>
        <row r="43">
          <cell r="C43" t="str">
            <v>Other Interest Expense</v>
          </cell>
          <cell r="E43">
            <v>488805.32</v>
          </cell>
          <cell r="F43">
            <v>432681.34</v>
          </cell>
          <cell r="G43">
            <v>225613.02</v>
          </cell>
        </row>
        <row r="44">
          <cell r="C44" t="str">
            <v>Allowance for Funds - Debt</v>
          </cell>
          <cell r="E44">
            <v>0</v>
          </cell>
          <cell r="F44">
            <v>0</v>
          </cell>
          <cell r="G44">
            <v>0</v>
          </cell>
        </row>
        <row r="45">
          <cell r="C45" t="str">
            <v>Preferred Stock Dividend</v>
          </cell>
          <cell r="E45">
            <v>0</v>
          </cell>
          <cell r="F45">
            <v>0</v>
          </cell>
          <cell r="G45">
            <v>0</v>
          </cell>
        </row>
        <row r="46">
          <cell r="C46" t="str">
            <v>Common Stock Dividend</v>
          </cell>
          <cell r="E46">
            <v>0</v>
          </cell>
          <cell r="F46">
            <v>0</v>
          </cell>
          <cell r="G46">
            <v>0</v>
          </cell>
        </row>
        <row r="48">
          <cell r="C48" t="str">
            <v>Income Before Income Taxes</v>
          </cell>
          <cell r="E48">
            <v>21765508.310000002</v>
          </cell>
          <cell r="F48">
            <v>24054654.329999998</v>
          </cell>
          <cell r="G48">
            <v>3965691.68</v>
          </cell>
        </row>
        <row r="50">
          <cell r="B50" t="str">
            <v>427200</v>
          </cell>
          <cell r="C50" t="str">
            <v>Federal Income Tax</v>
          </cell>
          <cell r="E50">
            <v>-2969524.68</v>
          </cell>
          <cell r="F50">
            <v>8544684.2200000007</v>
          </cell>
          <cell r="G50">
            <v>8971413.8300000001</v>
          </cell>
        </row>
        <row r="51">
          <cell r="B51" t="str">
            <v>427400</v>
          </cell>
          <cell r="C51" t="str">
            <v>State Income Tax</v>
          </cell>
          <cell r="E51">
            <v>-451257.13</v>
          </cell>
          <cell r="F51">
            <v>1298474.67</v>
          </cell>
          <cell r="G51">
            <v>1363321.98</v>
          </cell>
        </row>
        <row r="52">
          <cell r="B52" t="str">
            <v>427510</v>
          </cell>
          <cell r="C52" t="str">
            <v>Deferred FIT - Other</v>
          </cell>
          <cell r="E52">
            <v>10202739</v>
          </cell>
          <cell r="F52">
            <v>-550731</v>
          </cell>
          <cell r="G52">
            <v>-6988867</v>
          </cell>
        </row>
        <row r="53">
          <cell r="B53" t="str">
            <v>427530</v>
          </cell>
          <cell r="C53" t="str">
            <v>Deferred SIT - Other</v>
          </cell>
          <cell r="E53">
            <v>1550437</v>
          </cell>
          <cell r="F53">
            <v>-83691</v>
          </cell>
          <cell r="G53">
            <v>-1062048</v>
          </cell>
        </row>
        <row r="54">
          <cell r="C54" t="str">
            <v>Income Taxes</v>
          </cell>
          <cell r="E54">
            <v>8332394.1899999995</v>
          </cell>
          <cell r="F54">
            <v>9208736.8900000006</v>
          </cell>
          <cell r="G54">
            <v>2283820.81</v>
          </cell>
        </row>
        <row r="55">
          <cell r="C55" t="str">
            <v>Minority Interest</v>
          </cell>
          <cell r="E55">
            <v>0</v>
          </cell>
          <cell r="F55">
            <v>0</v>
          </cell>
          <cell r="G55">
            <v>0</v>
          </cell>
        </row>
        <row r="57">
          <cell r="C57" t="str">
            <v>Net Income</v>
          </cell>
          <cell r="E57">
            <v>13433114.120000003</v>
          </cell>
          <cell r="F57">
            <v>14845917.439999998</v>
          </cell>
          <cell r="G57">
            <v>1681870.87</v>
          </cell>
        </row>
      </sheetData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Depreciation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C18" t="str">
            <v>Operation Expenses</v>
          </cell>
          <cell r="E18">
            <v>0</v>
          </cell>
          <cell r="F18">
            <v>0</v>
          </cell>
          <cell r="G18">
            <v>0</v>
          </cell>
        </row>
        <row r="19">
          <cell r="C19" t="str">
            <v>Maintenance Expenses</v>
          </cell>
          <cell r="E19">
            <v>0</v>
          </cell>
          <cell r="F19">
            <v>0</v>
          </cell>
          <cell r="G19">
            <v>0</v>
          </cell>
        </row>
        <row r="20">
          <cell r="C20" t="str">
            <v>Capitalized &amp; Distributed Exp</v>
          </cell>
          <cell r="E20">
            <v>0</v>
          </cell>
          <cell r="F20">
            <v>0</v>
          </cell>
          <cell r="G20">
            <v>0</v>
          </cell>
        </row>
        <row r="21">
          <cell r="B21" t="str">
            <v>671009</v>
          </cell>
          <cell r="C21" t="str">
            <v>AGLR Alloc Cost of Capital</v>
          </cell>
          <cell r="E21">
            <v>2</v>
          </cell>
          <cell r="F21">
            <v>1.46</v>
          </cell>
          <cell r="G21">
            <v>0</v>
          </cell>
        </row>
        <row r="22">
          <cell r="B22" t="str">
            <v>671403</v>
          </cell>
          <cell r="C22" t="str">
            <v>Direct Assigned Chargeback</v>
          </cell>
          <cell r="E22">
            <v>5283.25</v>
          </cell>
          <cell r="F22">
            <v>2465.2600000000002</v>
          </cell>
          <cell r="G22">
            <v>905.55</v>
          </cell>
        </row>
        <row r="23">
          <cell r="B23" t="str">
            <v>671404</v>
          </cell>
          <cell r="C23" t="str">
            <v>Allocated-Distributed Chargebk</v>
          </cell>
          <cell r="E23">
            <v>487.06</v>
          </cell>
          <cell r="F23">
            <v>8.7200000000000006</v>
          </cell>
          <cell r="G23">
            <v>0</v>
          </cell>
        </row>
        <row r="24">
          <cell r="C24" t="str">
            <v>Allocated Costs</v>
          </cell>
          <cell r="E24">
            <v>5772.31</v>
          </cell>
          <cell r="F24">
            <v>2475.44</v>
          </cell>
          <cell r="G24">
            <v>905.55</v>
          </cell>
        </row>
        <row r="25">
          <cell r="C25" t="str">
            <v>Depreciation and Amortization</v>
          </cell>
          <cell r="E25">
            <v>0</v>
          </cell>
          <cell r="F25">
            <v>0</v>
          </cell>
          <cell r="G25">
            <v>0</v>
          </cell>
        </row>
        <row r="26">
          <cell r="C26" t="str">
            <v>Taxes Other Than Income</v>
          </cell>
          <cell r="E26">
            <v>0</v>
          </cell>
          <cell r="F26">
            <v>0</v>
          </cell>
          <cell r="G26">
            <v>0</v>
          </cell>
        </row>
        <row r="28">
          <cell r="C28" t="str">
            <v>Operating Income</v>
          </cell>
          <cell r="E28">
            <v>-5772.31</v>
          </cell>
          <cell r="F28">
            <v>-2475.44</v>
          </cell>
          <cell r="G28">
            <v>-905.55</v>
          </cell>
        </row>
        <row r="30">
          <cell r="C30" t="str">
            <v>Other Income - Net</v>
          </cell>
          <cell r="E30">
            <v>0</v>
          </cell>
          <cell r="F30">
            <v>0</v>
          </cell>
          <cell r="G30">
            <v>0</v>
          </cell>
        </row>
        <row r="31">
          <cell r="C31" t="str">
            <v>Income Before Interest &amp; Taxes</v>
          </cell>
          <cell r="E31">
            <v>-5772.31</v>
          </cell>
          <cell r="F31">
            <v>-2475.44</v>
          </cell>
          <cell r="G31">
            <v>-905.55</v>
          </cell>
        </row>
        <row r="33">
          <cell r="C33" t="str">
            <v>Interest on Long Term Debt</v>
          </cell>
          <cell r="E33">
            <v>0</v>
          </cell>
          <cell r="F33">
            <v>0</v>
          </cell>
          <cell r="G33">
            <v>0</v>
          </cell>
        </row>
        <row r="34">
          <cell r="B34" t="str">
            <v>467201</v>
          </cell>
          <cell r="C34" t="str">
            <v>Interco Int-Non-Restrict Fund</v>
          </cell>
          <cell r="E34">
            <v>38.200000000000003</v>
          </cell>
          <cell r="F34">
            <v>17.649999999999999</v>
          </cell>
          <cell r="G34">
            <v>4.84</v>
          </cell>
        </row>
        <row r="35">
          <cell r="C35" t="str">
            <v>Other Interest Expense</v>
          </cell>
          <cell r="E35">
            <v>38.200000000000003</v>
          </cell>
          <cell r="F35">
            <v>17.649999999999999</v>
          </cell>
          <cell r="G35">
            <v>4.84</v>
          </cell>
        </row>
        <row r="36">
          <cell r="C36" t="str">
            <v>Allowance for Funds - Debt</v>
          </cell>
          <cell r="E36">
            <v>0</v>
          </cell>
          <cell r="F36">
            <v>0</v>
          </cell>
          <cell r="G36">
            <v>0</v>
          </cell>
        </row>
        <row r="37">
          <cell r="C37" t="str">
            <v>Preferred Stock Dividend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Common Stock Dividend</v>
          </cell>
          <cell r="E38">
            <v>0</v>
          </cell>
          <cell r="F38">
            <v>0</v>
          </cell>
          <cell r="G38">
            <v>0</v>
          </cell>
        </row>
        <row r="40">
          <cell r="C40" t="str">
            <v>Income Before Income Taxes</v>
          </cell>
          <cell r="E40">
            <v>-5810.51</v>
          </cell>
          <cell r="F40">
            <v>-2493.09</v>
          </cell>
          <cell r="G40">
            <v>-910.39</v>
          </cell>
        </row>
        <row r="42">
          <cell r="B42" t="str">
            <v>427200</v>
          </cell>
          <cell r="C42" t="str">
            <v>Federal Income Tax</v>
          </cell>
          <cell r="E42">
            <v>-2034</v>
          </cell>
          <cell r="F42">
            <v>0</v>
          </cell>
          <cell r="G42">
            <v>-319.11</v>
          </cell>
        </row>
        <row r="43">
          <cell r="C43" t="str">
            <v>Income Taxes</v>
          </cell>
          <cell r="E43">
            <v>-2034</v>
          </cell>
          <cell r="F43">
            <v>0</v>
          </cell>
          <cell r="G43">
            <v>-319.11</v>
          </cell>
        </row>
        <row r="44">
          <cell r="C44" t="str">
            <v>Minority Interest</v>
          </cell>
          <cell r="E44">
            <v>0</v>
          </cell>
          <cell r="F44">
            <v>0</v>
          </cell>
          <cell r="G44">
            <v>0</v>
          </cell>
        </row>
        <row r="46">
          <cell r="C46" t="str">
            <v>Net Income</v>
          </cell>
          <cell r="E46">
            <v>-3776.51</v>
          </cell>
          <cell r="F46">
            <v>-2493.09</v>
          </cell>
          <cell r="G46">
            <v>-591.28</v>
          </cell>
        </row>
      </sheetData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Startup Costs"/>
      <sheetName val="Amort-Org Costs"/>
      <sheetName val="Download"/>
      <sheetName val="BS"/>
      <sheetName val="IS"/>
      <sheetName val="Balance Sheet"/>
      <sheetName val="Income Stat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670600</v>
          </cell>
          <cell r="C18" t="str">
            <v>Franchise  Requirements</v>
          </cell>
          <cell r="E18">
            <v>15</v>
          </cell>
          <cell r="F18">
            <v>0</v>
          </cell>
          <cell r="G18">
            <v>0</v>
          </cell>
        </row>
        <row r="19">
          <cell r="C19" t="str">
            <v>Operation Expenses</v>
          </cell>
          <cell r="E19">
            <v>15</v>
          </cell>
          <cell r="F19">
            <v>0</v>
          </cell>
          <cell r="G19">
            <v>0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B22" t="str">
            <v>671009</v>
          </cell>
          <cell r="C22" t="str">
            <v>AGLR Alloc Cost of Capital</v>
          </cell>
          <cell r="E22">
            <v>3.74</v>
          </cell>
          <cell r="F22">
            <v>0</v>
          </cell>
          <cell r="G22">
            <v>3.92</v>
          </cell>
        </row>
        <row r="23">
          <cell r="B23" t="str">
            <v>671404</v>
          </cell>
          <cell r="C23" t="str">
            <v>Allocated-Distributed Chargebk</v>
          </cell>
          <cell r="E23">
            <v>27.38</v>
          </cell>
          <cell r="F23">
            <v>0</v>
          </cell>
          <cell r="G23">
            <v>16.579999999999998</v>
          </cell>
        </row>
        <row r="24">
          <cell r="C24" t="str">
            <v>Allocated Costs</v>
          </cell>
          <cell r="E24">
            <v>31.12</v>
          </cell>
          <cell r="F24">
            <v>0</v>
          </cell>
          <cell r="G24">
            <v>20.5</v>
          </cell>
        </row>
        <row r="25">
          <cell r="C25" t="str">
            <v>Depreciation and Amortization</v>
          </cell>
          <cell r="E25">
            <v>0</v>
          </cell>
          <cell r="F25">
            <v>0</v>
          </cell>
          <cell r="G25">
            <v>0</v>
          </cell>
        </row>
        <row r="26">
          <cell r="C26" t="str">
            <v>Taxes Other Than Income</v>
          </cell>
          <cell r="E26">
            <v>0</v>
          </cell>
          <cell r="F26">
            <v>0</v>
          </cell>
          <cell r="G26">
            <v>0</v>
          </cell>
        </row>
        <row r="28">
          <cell r="C28" t="str">
            <v>Operating Income</v>
          </cell>
          <cell r="E28">
            <v>-46.120000000000005</v>
          </cell>
          <cell r="F28">
            <v>0</v>
          </cell>
          <cell r="G28">
            <v>-20.5</v>
          </cell>
        </row>
        <row r="30">
          <cell r="C30" t="str">
            <v>Other Income - Net</v>
          </cell>
          <cell r="E30">
            <v>0</v>
          </cell>
          <cell r="F30">
            <v>0</v>
          </cell>
          <cell r="G30">
            <v>0</v>
          </cell>
        </row>
        <row r="31">
          <cell r="C31" t="str">
            <v>Income Before Interest &amp; Taxes</v>
          </cell>
          <cell r="E31">
            <v>-46.120000000000005</v>
          </cell>
          <cell r="F31">
            <v>0</v>
          </cell>
          <cell r="G31">
            <v>-20.5</v>
          </cell>
        </row>
        <row r="33">
          <cell r="C33" t="str">
            <v>Interest on Long Term Debt</v>
          </cell>
          <cell r="E33">
            <v>0</v>
          </cell>
          <cell r="F33">
            <v>0</v>
          </cell>
          <cell r="G33">
            <v>0</v>
          </cell>
        </row>
        <row r="34">
          <cell r="B34" t="str">
            <v>467201</v>
          </cell>
          <cell r="C34" t="str">
            <v>Interco Int-Non-Restrict Fund</v>
          </cell>
          <cell r="E34">
            <v>0.57999999999999996</v>
          </cell>
          <cell r="F34">
            <v>0</v>
          </cell>
          <cell r="G34">
            <v>0.54</v>
          </cell>
        </row>
        <row r="35">
          <cell r="C35" t="str">
            <v>Other Interest Expense</v>
          </cell>
          <cell r="E35">
            <v>0.57999999999999996</v>
          </cell>
          <cell r="F35">
            <v>0</v>
          </cell>
          <cell r="G35">
            <v>0.54</v>
          </cell>
        </row>
        <row r="36">
          <cell r="C36" t="str">
            <v>Allowance for Funds - Debt</v>
          </cell>
          <cell r="E36">
            <v>0</v>
          </cell>
          <cell r="F36">
            <v>0</v>
          </cell>
          <cell r="G36">
            <v>0</v>
          </cell>
        </row>
        <row r="37">
          <cell r="C37" t="str">
            <v>Preferred Stock Dividend</v>
          </cell>
          <cell r="E37">
            <v>0</v>
          </cell>
          <cell r="F37">
            <v>0</v>
          </cell>
          <cell r="G37">
            <v>0</v>
          </cell>
        </row>
        <row r="38">
          <cell r="C38" t="str">
            <v>Common Stock Dividend</v>
          </cell>
          <cell r="E38">
            <v>0</v>
          </cell>
          <cell r="F38">
            <v>0</v>
          </cell>
          <cell r="G38">
            <v>0</v>
          </cell>
        </row>
        <row r="40">
          <cell r="C40" t="str">
            <v>Income Before Income Taxes</v>
          </cell>
          <cell r="E40">
            <v>-46.7</v>
          </cell>
          <cell r="F40">
            <v>0</v>
          </cell>
          <cell r="G40">
            <v>-21.04</v>
          </cell>
        </row>
        <row r="42">
          <cell r="B42" t="str">
            <v>427200</v>
          </cell>
          <cell r="C42" t="str">
            <v>Federal Income Tax</v>
          </cell>
          <cell r="E42">
            <v>0</v>
          </cell>
          <cell r="F42">
            <v>0</v>
          </cell>
          <cell r="G42">
            <v>-6.7</v>
          </cell>
        </row>
        <row r="43">
          <cell r="B43" t="str">
            <v>427400</v>
          </cell>
          <cell r="C43" t="str">
            <v>State Income Tax</v>
          </cell>
          <cell r="E43">
            <v>0</v>
          </cell>
          <cell r="F43">
            <v>0</v>
          </cell>
          <cell r="G43">
            <v>-1.29</v>
          </cell>
        </row>
        <row r="44">
          <cell r="C44" t="str">
            <v>Income Taxes</v>
          </cell>
          <cell r="E44">
            <v>0</v>
          </cell>
          <cell r="F44">
            <v>0</v>
          </cell>
          <cell r="G44">
            <v>-7.99</v>
          </cell>
        </row>
        <row r="45">
          <cell r="C45" t="str">
            <v>Minority Interest</v>
          </cell>
          <cell r="E45">
            <v>0</v>
          </cell>
          <cell r="F45">
            <v>0</v>
          </cell>
          <cell r="G45">
            <v>0</v>
          </cell>
        </row>
        <row r="47">
          <cell r="C47" t="str">
            <v>Net Income</v>
          </cell>
          <cell r="E47">
            <v>-46.7</v>
          </cell>
          <cell r="F47">
            <v>0</v>
          </cell>
          <cell r="G47">
            <v>-13.049999999999999</v>
          </cell>
        </row>
      </sheetData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Amort-Startup Costs"/>
      <sheetName val="Amort-Org Costs"/>
      <sheetName val="Depreciation"/>
      <sheetName val="Balance Sheet"/>
      <sheetName val="Income Statement"/>
      <sheetName val="Tax Roll Forward"/>
      <sheetName val="Download"/>
      <sheetName val="BS Download"/>
      <sheetName val="IS Download"/>
      <sheetName val="Payable CF"/>
      <sheetName val="Perm"/>
      <sheetName val="Timing1-Qtly"/>
      <sheetName val="Timing2-Qtly"/>
      <sheetName val="BS"/>
      <sheetName val="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">
          <cell r="B12" t="str">
            <v>407000</v>
          </cell>
          <cell r="C12" t="str">
            <v>Telecommunications Constr. Inc</v>
          </cell>
          <cell r="E12">
            <v>146526.45000000001</v>
          </cell>
          <cell r="F12">
            <v>0</v>
          </cell>
          <cell r="G12">
            <v>406180.08</v>
          </cell>
        </row>
        <row r="13">
          <cell r="C13" t="str">
            <v>Operating Revenues</v>
          </cell>
          <cell r="E13">
            <v>146526.45000000001</v>
          </cell>
          <cell r="F13">
            <v>0</v>
          </cell>
          <cell r="G13">
            <v>406180.08</v>
          </cell>
        </row>
        <row r="15">
          <cell r="B15" t="str">
            <v>600505</v>
          </cell>
          <cell r="C15" t="str">
            <v>Cost of Sales-Telecom Cnstr</v>
          </cell>
          <cell r="E15">
            <v>108476.25</v>
          </cell>
          <cell r="F15">
            <v>0</v>
          </cell>
          <cell r="G15">
            <v>342832.06</v>
          </cell>
        </row>
        <row r="16">
          <cell r="C16" t="str">
            <v>Cost of Sales</v>
          </cell>
          <cell r="E16">
            <v>108476.25</v>
          </cell>
          <cell r="F16">
            <v>0</v>
          </cell>
          <cell r="G16">
            <v>342832.06</v>
          </cell>
        </row>
        <row r="18">
          <cell r="C18" t="str">
            <v>Operating Margin</v>
          </cell>
          <cell r="E18">
            <v>38050.200000000012</v>
          </cell>
          <cell r="F18">
            <v>0</v>
          </cell>
          <cell r="G18">
            <v>63348.020000000019</v>
          </cell>
        </row>
        <row r="20">
          <cell r="B20" t="str">
            <v>600031</v>
          </cell>
          <cell r="C20" t="str">
            <v>Pay - Locate Mains and Service</v>
          </cell>
          <cell r="E20">
            <v>405.86</v>
          </cell>
          <cell r="F20">
            <v>0</v>
          </cell>
          <cell r="G20">
            <v>0</v>
          </cell>
        </row>
        <row r="21">
          <cell r="B21" t="str">
            <v>600120</v>
          </cell>
          <cell r="C21" t="str">
            <v>Pay-A&amp;G Salaries</v>
          </cell>
          <cell r="E21">
            <v>-3678.04</v>
          </cell>
          <cell r="F21">
            <v>0</v>
          </cell>
          <cell r="G21">
            <v>190443.42</v>
          </cell>
        </row>
        <row r="22">
          <cell r="B22" t="str">
            <v>655400</v>
          </cell>
          <cell r="C22" t="str">
            <v>Misc Customer Acct Expense</v>
          </cell>
          <cell r="E22">
            <v>23.7</v>
          </cell>
          <cell r="F22">
            <v>0</v>
          </cell>
          <cell r="G22">
            <v>0</v>
          </cell>
        </row>
        <row r="23">
          <cell r="B23" t="str">
            <v>660300</v>
          </cell>
          <cell r="C23" t="str">
            <v>Marketing Expenses</v>
          </cell>
          <cell r="E23">
            <v>10194.120000000001</v>
          </cell>
          <cell r="F23">
            <v>0</v>
          </cell>
          <cell r="G23">
            <v>7020.65</v>
          </cell>
        </row>
        <row r="24">
          <cell r="B24" t="str">
            <v>660400</v>
          </cell>
          <cell r="C24" t="str">
            <v>Misc Sales Promotion Exp</v>
          </cell>
          <cell r="E24">
            <v>15500</v>
          </cell>
          <cell r="F24">
            <v>0</v>
          </cell>
          <cell r="G24">
            <v>0</v>
          </cell>
        </row>
        <row r="25">
          <cell r="B25" t="str">
            <v>670100</v>
          </cell>
          <cell r="C25" t="str">
            <v>Office &amp; Administrative</v>
          </cell>
          <cell r="E25">
            <v>6912.83</v>
          </cell>
          <cell r="F25">
            <v>0</v>
          </cell>
          <cell r="G25">
            <v>10081.530000000001</v>
          </cell>
        </row>
        <row r="26">
          <cell r="B26" t="str">
            <v>670102</v>
          </cell>
          <cell r="C26" t="str">
            <v>Development &amp; Training-Acctg.</v>
          </cell>
          <cell r="E26">
            <v>2499.6999999999998</v>
          </cell>
          <cell r="F26">
            <v>0</v>
          </cell>
          <cell r="G26">
            <v>10454.459999999999</v>
          </cell>
        </row>
        <row r="27">
          <cell r="B27" t="str">
            <v>670103</v>
          </cell>
          <cell r="C27" t="str">
            <v>Organizational Development</v>
          </cell>
          <cell r="E27">
            <v>845</v>
          </cell>
          <cell r="F27">
            <v>0</v>
          </cell>
          <cell r="G27">
            <v>11847.76</v>
          </cell>
        </row>
        <row r="28">
          <cell r="B28" t="str">
            <v>670104</v>
          </cell>
          <cell r="C28" t="str">
            <v>Postage</v>
          </cell>
          <cell r="E28">
            <v>679.76</v>
          </cell>
          <cell r="F28">
            <v>0</v>
          </cell>
          <cell r="G28">
            <v>988.89</v>
          </cell>
        </row>
        <row r="29">
          <cell r="B29" t="str">
            <v>670107</v>
          </cell>
          <cell r="C29" t="str">
            <v>Office &amp; Admin-Proc Card Accrl</v>
          </cell>
          <cell r="E29">
            <v>1646.69</v>
          </cell>
          <cell r="F29">
            <v>0</v>
          </cell>
          <cell r="G29">
            <v>0</v>
          </cell>
        </row>
        <row r="30">
          <cell r="B30" t="str">
            <v>670130</v>
          </cell>
          <cell r="C30" t="str">
            <v>Bank Service Charges</v>
          </cell>
          <cell r="E30">
            <v>1143.47</v>
          </cell>
          <cell r="F30">
            <v>0</v>
          </cell>
          <cell r="G30">
            <v>2056.73</v>
          </cell>
        </row>
        <row r="31">
          <cell r="B31" t="str">
            <v>670200</v>
          </cell>
          <cell r="C31" t="str">
            <v>Outside Svcs Employed</v>
          </cell>
          <cell r="E31">
            <v>61967.71</v>
          </cell>
          <cell r="F31">
            <v>0</v>
          </cell>
          <cell r="G31">
            <v>55820.28</v>
          </cell>
        </row>
        <row r="32">
          <cell r="B32" t="str">
            <v>670201</v>
          </cell>
          <cell r="C32" t="str">
            <v>Outside Svc. -Printing</v>
          </cell>
          <cell r="E32">
            <v>0</v>
          </cell>
          <cell r="F32">
            <v>0</v>
          </cell>
          <cell r="G32">
            <v>4075.75</v>
          </cell>
        </row>
        <row r="33">
          <cell r="B33" t="str">
            <v>670203</v>
          </cell>
          <cell r="C33" t="str">
            <v>Outside Services-Recruiting</v>
          </cell>
          <cell r="E33">
            <v>154472.31</v>
          </cell>
          <cell r="F33">
            <v>0</v>
          </cell>
          <cell r="G33">
            <v>0</v>
          </cell>
        </row>
        <row r="34">
          <cell r="B34" t="str">
            <v>670402</v>
          </cell>
          <cell r="C34" t="str">
            <v>Outside Legal Services</v>
          </cell>
          <cell r="E34">
            <v>41524.93</v>
          </cell>
          <cell r="F34">
            <v>0</v>
          </cell>
          <cell r="G34">
            <v>48032</v>
          </cell>
        </row>
        <row r="35">
          <cell r="B35" t="str">
            <v>670403</v>
          </cell>
          <cell r="C35" t="str">
            <v>Miscellaneous Legal Services</v>
          </cell>
          <cell r="E35">
            <v>2187.08</v>
          </cell>
          <cell r="F35">
            <v>0</v>
          </cell>
          <cell r="G35">
            <v>607.66</v>
          </cell>
        </row>
        <row r="36">
          <cell r="B36" t="str">
            <v>670505</v>
          </cell>
          <cell r="C36" t="str">
            <v>Flex Vacation Deductions</v>
          </cell>
          <cell r="E36">
            <v>1517.09</v>
          </cell>
          <cell r="F36">
            <v>0</v>
          </cell>
          <cell r="G36">
            <v>-383.52</v>
          </cell>
        </row>
        <row r="37">
          <cell r="B37" t="str">
            <v>670530</v>
          </cell>
          <cell r="C37" t="str">
            <v>Retirement Savings Plus Plan</v>
          </cell>
          <cell r="E37">
            <v>0</v>
          </cell>
          <cell r="F37">
            <v>0</v>
          </cell>
          <cell r="G37">
            <v>-6</v>
          </cell>
        </row>
        <row r="38">
          <cell r="B38" t="str">
            <v>670551</v>
          </cell>
          <cell r="C38" t="str">
            <v>Operate Cell Phone</v>
          </cell>
          <cell r="E38">
            <v>5486.6</v>
          </cell>
          <cell r="F38">
            <v>0</v>
          </cell>
          <cell r="G38">
            <v>1916.75</v>
          </cell>
        </row>
        <row r="39">
          <cell r="B39" t="str">
            <v>670552</v>
          </cell>
          <cell r="C39" t="str">
            <v>Operate Page</v>
          </cell>
          <cell r="E39">
            <v>1673.94</v>
          </cell>
          <cell r="F39">
            <v>0</v>
          </cell>
          <cell r="G39">
            <v>0</v>
          </cell>
        </row>
        <row r="40">
          <cell r="B40" t="str">
            <v>670570</v>
          </cell>
          <cell r="C40" t="str">
            <v>Employee Relocation</v>
          </cell>
          <cell r="E40">
            <v>86000</v>
          </cell>
          <cell r="F40">
            <v>0</v>
          </cell>
          <cell r="G40">
            <v>235000</v>
          </cell>
        </row>
        <row r="41">
          <cell r="B41" t="str">
            <v>670590</v>
          </cell>
          <cell r="C41" t="str">
            <v>Bonus</v>
          </cell>
          <cell r="E41">
            <v>342000</v>
          </cell>
          <cell r="F41">
            <v>0</v>
          </cell>
          <cell r="G41">
            <v>40000</v>
          </cell>
        </row>
        <row r="42">
          <cell r="B42" t="str">
            <v>670600</v>
          </cell>
          <cell r="C42" t="str">
            <v>Franchise  Requirements</v>
          </cell>
          <cell r="E42">
            <v>10</v>
          </cell>
          <cell r="F42">
            <v>0</v>
          </cell>
          <cell r="G42">
            <v>0</v>
          </cell>
        </row>
        <row r="43">
          <cell r="B43" t="str">
            <v>670805</v>
          </cell>
          <cell r="C43" t="str">
            <v>Association&amp;Club Dues-Employee</v>
          </cell>
          <cell r="E43">
            <v>595.49</v>
          </cell>
          <cell r="F43">
            <v>0</v>
          </cell>
          <cell r="G43">
            <v>1775</v>
          </cell>
        </row>
        <row r="44">
          <cell r="B44" t="str">
            <v>670840</v>
          </cell>
          <cell r="C44" t="str">
            <v>Miscellaneous Expense</v>
          </cell>
          <cell r="E44">
            <v>14485.21</v>
          </cell>
          <cell r="F44">
            <v>0</v>
          </cell>
          <cell r="G44">
            <v>0</v>
          </cell>
        </row>
        <row r="45">
          <cell r="B45" t="str">
            <v>670841</v>
          </cell>
          <cell r="C45" t="str">
            <v>Fines &amp; Penalties</v>
          </cell>
          <cell r="E45">
            <v>0</v>
          </cell>
          <cell r="F45">
            <v>0</v>
          </cell>
          <cell r="G45">
            <v>254.6</v>
          </cell>
        </row>
        <row r="46">
          <cell r="B46" t="str">
            <v>670855</v>
          </cell>
          <cell r="C46" t="str">
            <v>Travel Expense</v>
          </cell>
          <cell r="E46">
            <v>29607.03</v>
          </cell>
          <cell r="F46">
            <v>0</v>
          </cell>
          <cell r="G46">
            <v>25461.9</v>
          </cell>
        </row>
        <row r="47">
          <cell r="B47" t="str">
            <v>670856</v>
          </cell>
          <cell r="C47" t="str">
            <v>Meals and Entertainment</v>
          </cell>
          <cell r="E47">
            <v>9850.26</v>
          </cell>
          <cell r="F47">
            <v>0</v>
          </cell>
          <cell r="G47">
            <v>7552.35</v>
          </cell>
        </row>
        <row r="48">
          <cell r="B48" t="str">
            <v>670911</v>
          </cell>
          <cell r="C48" t="str">
            <v>Equipment Lease</v>
          </cell>
          <cell r="E48">
            <v>6548.48</v>
          </cell>
          <cell r="F48">
            <v>0</v>
          </cell>
          <cell r="G48">
            <v>4941.6000000000004</v>
          </cell>
        </row>
        <row r="49">
          <cell r="C49" t="str">
            <v>Operation Expenses</v>
          </cell>
          <cell r="E49">
            <v>794099.22</v>
          </cell>
          <cell r="F49">
            <v>0</v>
          </cell>
          <cell r="G49">
            <v>657941.81000000006</v>
          </cell>
        </row>
        <row r="50">
          <cell r="C50" t="str">
            <v>Maintenance Expenses</v>
          </cell>
          <cell r="E50">
            <v>0</v>
          </cell>
          <cell r="F50">
            <v>0</v>
          </cell>
          <cell r="G50">
            <v>0</v>
          </cell>
        </row>
        <row r="51">
          <cell r="C51" t="str">
            <v>Capitalized &amp; Distributed Exp</v>
          </cell>
          <cell r="E51">
            <v>0</v>
          </cell>
          <cell r="F51">
            <v>0</v>
          </cell>
          <cell r="G51">
            <v>0</v>
          </cell>
        </row>
        <row r="52">
          <cell r="B52" t="str">
            <v>671001</v>
          </cell>
          <cell r="C52" t="str">
            <v>AGLR Alloc 401K Benefits</v>
          </cell>
          <cell r="E52">
            <v>-100.18</v>
          </cell>
          <cell r="F52">
            <v>0</v>
          </cell>
          <cell r="G52">
            <v>8815.49</v>
          </cell>
        </row>
        <row r="53">
          <cell r="B53" t="str">
            <v>671009</v>
          </cell>
          <cell r="C53" t="str">
            <v>AGLR Alloc Cost of Capital</v>
          </cell>
          <cell r="E53">
            <v>5273.96</v>
          </cell>
          <cell r="F53">
            <v>0</v>
          </cell>
          <cell r="G53">
            <v>2881.47</v>
          </cell>
        </row>
        <row r="54">
          <cell r="B54" t="str">
            <v>671010</v>
          </cell>
          <cell r="C54" t="str">
            <v>AGLR Alloc Health Benefits</v>
          </cell>
          <cell r="E54">
            <v>-253.02</v>
          </cell>
          <cell r="F54">
            <v>0</v>
          </cell>
          <cell r="G54">
            <v>19457.53</v>
          </cell>
        </row>
        <row r="55">
          <cell r="B55" t="str">
            <v>671011</v>
          </cell>
          <cell r="C55" t="str">
            <v>AGLR Alloc Pension Benefits</v>
          </cell>
          <cell r="E55">
            <v>-347.09</v>
          </cell>
          <cell r="F55">
            <v>0</v>
          </cell>
          <cell r="G55">
            <v>25386.720000000001</v>
          </cell>
        </row>
        <row r="56">
          <cell r="B56" t="str">
            <v>671012</v>
          </cell>
          <cell r="C56" t="str">
            <v>AGLR Alloc Other Benefits</v>
          </cell>
          <cell r="E56">
            <v>-21.08</v>
          </cell>
          <cell r="F56">
            <v>0</v>
          </cell>
          <cell r="G56">
            <v>21030.74</v>
          </cell>
        </row>
        <row r="57">
          <cell r="B57" t="str">
            <v>671014</v>
          </cell>
          <cell r="C57" t="str">
            <v>AGLR Alloc Facilities Rate</v>
          </cell>
          <cell r="E57">
            <v>26021.06</v>
          </cell>
          <cell r="F57">
            <v>0</v>
          </cell>
          <cell r="G57">
            <v>39031.589999999997</v>
          </cell>
        </row>
        <row r="58">
          <cell r="B58" t="str">
            <v>671400</v>
          </cell>
          <cell r="C58" t="str">
            <v>Info Svcs Lights On Chargeback</v>
          </cell>
          <cell r="E58">
            <v>26590.11</v>
          </cell>
          <cell r="F58">
            <v>0</v>
          </cell>
          <cell r="G58">
            <v>14515.98</v>
          </cell>
        </row>
        <row r="59">
          <cell r="B59" t="str">
            <v>671402</v>
          </cell>
          <cell r="C59" t="str">
            <v>Direct Chg OM Project Chgback</v>
          </cell>
          <cell r="E59">
            <v>48790.47</v>
          </cell>
          <cell r="F59">
            <v>0</v>
          </cell>
          <cell r="G59">
            <v>32042.31</v>
          </cell>
        </row>
        <row r="60">
          <cell r="B60" t="str">
            <v>671403</v>
          </cell>
          <cell r="C60" t="str">
            <v>Direct Assigned Chargeback</v>
          </cell>
          <cell r="E60">
            <v>69613.990000000005</v>
          </cell>
          <cell r="F60">
            <v>0</v>
          </cell>
          <cell r="G60">
            <v>77246.36</v>
          </cell>
        </row>
        <row r="61">
          <cell r="B61" t="str">
            <v>671404</v>
          </cell>
          <cell r="C61" t="str">
            <v>Allocated-Distributed Chargebk</v>
          </cell>
          <cell r="E61">
            <v>74246.509999999995</v>
          </cell>
          <cell r="F61">
            <v>0</v>
          </cell>
          <cell r="G61">
            <v>33643.03</v>
          </cell>
        </row>
        <row r="62">
          <cell r="B62" t="str">
            <v>671408</v>
          </cell>
          <cell r="C62" t="str">
            <v>PC Printer Leases Allocated</v>
          </cell>
          <cell r="E62">
            <v>1562</v>
          </cell>
          <cell r="F62">
            <v>0</v>
          </cell>
          <cell r="G62">
            <v>0</v>
          </cell>
        </row>
        <row r="63">
          <cell r="C63" t="str">
            <v>Allocated Costs</v>
          </cell>
          <cell r="E63">
            <v>251376.73</v>
          </cell>
          <cell r="F63">
            <v>0</v>
          </cell>
          <cell r="G63">
            <v>274051.21999999997</v>
          </cell>
        </row>
        <row r="64">
          <cell r="C64" t="str">
            <v>Depreciation and Amortization</v>
          </cell>
          <cell r="E64">
            <v>0</v>
          </cell>
          <cell r="F64">
            <v>0</v>
          </cell>
          <cell r="G64">
            <v>0</v>
          </cell>
        </row>
        <row r="65">
          <cell r="B65" t="str">
            <v>427100</v>
          </cell>
          <cell r="C65" t="str">
            <v>General Tax Expense-Payroll</v>
          </cell>
          <cell r="E65">
            <v>709.65</v>
          </cell>
          <cell r="F65">
            <v>0</v>
          </cell>
          <cell r="G65">
            <v>16005.85</v>
          </cell>
        </row>
        <row r="66">
          <cell r="C66" t="str">
            <v>Taxes Other Than Income</v>
          </cell>
          <cell r="E66">
            <v>709.65</v>
          </cell>
          <cell r="F66">
            <v>0</v>
          </cell>
          <cell r="G66">
            <v>16005.85</v>
          </cell>
        </row>
        <row r="68">
          <cell r="C68" t="str">
            <v>Operating Income</v>
          </cell>
          <cell r="E68">
            <v>-1008135.4</v>
          </cell>
          <cell r="F68">
            <v>0</v>
          </cell>
          <cell r="G68">
            <v>-884650.86</v>
          </cell>
        </row>
        <row r="70">
          <cell r="B70" t="str">
            <v>446200</v>
          </cell>
          <cell r="C70" t="str">
            <v>Interest and Dividend Income</v>
          </cell>
          <cell r="E70">
            <v>11265.86</v>
          </cell>
          <cell r="F70">
            <v>0</v>
          </cell>
          <cell r="G70">
            <v>0</v>
          </cell>
        </row>
        <row r="71">
          <cell r="B71" t="str">
            <v>448090</v>
          </cell>
          <cell r="C71" t="str">
            <v>Misc Other Income</v>
          </cell>
          <cell r="E71">
            <v>2500</v>
          </cell>
          <cell r="F71">
            <v>0</v>
          </cell>
          <cell r="G71">
            <v>1500</v>
          </cell>
        </row>
        <row r="72">
          <cell r="C72" t="str">
            <v>Other Income - Net</v>
          </cell>
          <cell r="E72">
            <v>13765.86</v>
          </cell>
          <cell r="F72">
            <v>0</v>
          </cell>
          <cell r="G72">
            <v>1500</v>
          </cell>
        </row>
        <row r="73">
          <cell r="C73" t="str">
            <v>Income Before Interest &amp; Taxes</v>
          </cell>
          <cell r="E73">
            <v>-994369.54</v>
          </cell>
          <cell r="F73">
            <v>0</v>
          </cell>
          <cell r="G73">
            <v>-883150.86</v>
          </cell>
        </row>
        <row r="75">
          <cell r="C75" t="str">
            <v>Interest on Long Term Debt</v>
          </cell>
          <cell r="E75">
            <v>0</v>
          </cell>
          <cell r="F75">
            <v>0</v>
          </cell>
          <cell r="G75">
            <v>0</v>
          </cell>
        </row>
        <row r="76">
          <cell r="B76" t="str">
            <v>467200</v>
          </cell>
          <cell r="C76" t="str">
            <v>Interco Int-Restricted Funding</v>
          </cell>
          <cell r="E76">
            <v>79792.63</v>
          </cell>
          <cell r="F76">
            <v>0</v>
          </cell>
          <cell r="G76">
            <v>0</v>
          </cell>
        </row>
        <row r="77">
          <cell r="B77" t="str">
            <v>467201</v>
          </cell>
          <cell r="C77" t="str">
            <v>Interco Int-Non-Restrict Fund</v>
          </cell>
          <cell r="E77">
            <v>150858.57999999999</v>
          </cell>
          <cell r="F77">
            <v>0</v>
          </cell>
          <cell r="G77">
            <v>163326.34</v>
          </cell>
        </row>
        <row r="78">
          <cell r="C78" t="str">
            <v>Other Interest Expense</v>
          </cell>
          <cell r="E78">
            <v>230651.21</v>
          </cell>
          <cell r="F78">
            <v>0</v>
          </cell>
          <cell r="G78">
            <v>163326.34</v>
          </cell>
        </row>
        <row r="79">
          <cell r="C79" t="str">
            <v>Allowance for Funds - Debt</v>
          </cell>
          <cell r="E79">
            <v>0</v>
          </cell>
          <cell r="F79">
            <v>0</v>
          </cell>
          <cell r="G79">
            <v>0</v>
          </cell>
        </row>
        <row r="80">
          <cell r="C80" t="str">
            <v>Preferred Stock Dividend</v>
          </cell>
          <cell r="E80">
            <v>0</v>
          </cell>
          <cell r="F80">
            <v>0</v>
          </cell>
          <cell r="G80">
            <v>0</v>
          </cell>
        </row>
        <row r="81">
          <cell r="C81" t="str">
            <v>Common Stock Dividend</v>
          </cell>
          <cell r="E81">
            <v>0</v>
          </cell>
          <cell r="F81">
            <v>0</v>
          </cell>
          <cell r="G81">
            <v>0</v>
          </cell>
        </row>
        <row r="83">
          <cell r="C83" t="str">
            <v>Income Before Income Taxes</v>
          </cell>
          <cell r="E83">
            <v>-1225020.75</v>
          </cell>
          <cell r="F83">
            <v>0</v>
          </cell>
          <cell r="G83">
            <v>-1046477.2</v>
          </cell>
        </row>
        <row r="85">
          <cell r="B85" t="str">
            <v>427200</v>
          </cell>
          <cell r="C85" t="str">
            <v>Federal Income Tax</v>
          </cell>
          <cell r="E85">
            <v>-1104255.74</v>
          </cell>
          <cell r="F85">
            <v>0</v>
          </cell>
          <cell r="G85">
            <v>-351175.81</v>
          </cell>
        </row>
        <row r="86">
          <cell r="B86" t="str">
            <v>427400</v>
          </cell>
          <cell r="C86" t="str">
            <v>State Income Tax</v>
          </cell>
          <cell r="E86">
            <v>-189302.38</v>
          </cell>
          <cell r="F86">
            <v>0</v>
          </cell>
          <cell r="G86">
            <v>-60201.95</v>
          </cell>
        </row>
        <row r="87">
          <cell r="B87" t="str">
            <v>427510</v>
          </cell>
          <cell r="C87" t="str">
            <v>Deferred FIT - Other</v>
          </cell>
          <cell r="E87">
            <v>701395</v>
          </cell>
          <cell r="F87">
            <v>0</v>
          </cell>
          <cell r="G87">
            <v>6972</v>
          </cell>
        </row>
        <row r="88">
          <cell r="B88" t="str">
            <v>427530</v>
          </cell>
          <cell r="C88" t="str">
            <v>Deferred SIT - Other</v>
          </cell>
          <cell r="E88">
            <v>120240</v>
          </cell>
          <cell r="F88">
            <v>0</v>
          </cell>
          <cell r="G88">
            <v>1195</v>
          </cell>
        </row>
        <row r="89">
          <cell r="C89" t="str">
            <v>Income Taxes</v>
          </cell>
          <cell r="E89">
            <v>-471923.12</v>
          </cell>
          <cell r="F89">
            <v>0</v>
          </cell>
          <cell r="G89">
            <v>-403210.76</v>
          </cell>
        </row>
        <row r="90">
          <cell r="C90" t="str">
            <v>Minority Interest</v>
          </cell>
          <cell r="E90">
            <v>0</v>
          </cell>
          <cell r="F90">
            <v>0</v>
          </cell>
          <cell r="G90">
            <v>0</v>
          </cell>
        </row>
        <row r="92">
          <cell r="C92" t="str">
            <v>Net Income</v>
          </cell>
          <cell r="E92">
            <v>-753097.63</v>
          </cell>
          <cell r="F92">
            <v>0</v>
          </cell>
          <cell r="G92">
            <v>-643266.43999999994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 (2)"/>
      <sheetName val="Notes - Notes to Next Year"/>
      <sheetName val="Notes"/>
      <sheetName val="Notes2"/>
      <sheetName val="CO-Carryforwards"/>
      <sheetName val="TB-Table of Contents"/>
      <sheetName val="FS-1 Balance Sheet"/>
      <sheetName val="FS-2 Income Statement"/>
      <sheetName val="TR-1 Book-to-Tax Reconciliation"/>
      <sheetName val="TR-2 Provision"/>
      <sheetName val="TR-3 Deferred Inventory"/>
      <sheetName val="P-1 Income Taxes"/>
      <sheetName val="P-2 M&amp;E"/>
      <sheetName val="P-3 Club Dues"/>
      <sheetName val="P-3 PCard Detail"/>
      <sheetName val="P-4 Lobbying"/>
      <sheetName val="Sheet1"/>
      <sheetName val="P-10 Fuel Tax-Form 4136"/>
      <sheetName val="P-10 Fuel Tax -Totals"/>
      <sheetName val="P-10 Fuel Tax-PTO"/>
      <sheetName val="P-10 Fuel Tax-AGL"/>
      <sheetName val="P-10 Fuel Tax-Chatt Gas"/>
      <sheetName val="P-10 Fuel Tax-VNG"/>
      <sheetName val="P-10 Fuel Tax-LARGETRK"/>
      <sheetName val="P-14 Stock Options"/>
      <sheetName val="P-14 QUERY"/>
      <sheetName val="P-14 explanation"/>
      <sheetName val="T-2 Accrued Severance"/>
      <sheetName val="T-2 Accrued Severance Query 12"/>
      <sheetName val="T-2 Accrued Severance Query 09"/>
      <sheetName val="T-4 NSP revised"/>
      <sheetName val="T-4 NSP - Memo"/>
      <sheetName val="T-5 Bad Debt M-1"/>
      <sheetName val="T-6 Restricted Stock"/>
      <sheetName val="QUERY (2)"/>
      <sheetName val="T-7 Pension (2)"/>
      <sheetName val="T-7 Pension-QP"/>
      <sheetName val="T-7 Pension Analysis"/>
      <sheetName val="QUERY (3)"/>
      <sheetName val="T-11 ERC M-1"/>
      <sheetName val="T-11 ERC M-1 analysis"/>
      <sheetName val="T-12 Retiree-Med."/>
      <sheetName val="T-13 OWIP-Explanation"/>
      <sheetName val="T-13 OWIP-Sum"/>
      <sheetName val="T-13 OWIP-Rate Case"/>
      <sheetName val="T-13 OWIP-Dereg Edu"/>
      <sheetName val="T-13 OWIP-Sonat"/>
      <sheetName val="T-13 OWIP-Other"/>
      <sheetName val="T-13 OWIP-Rider"/>
      <sheetName val="T-14 Taxes-Ad Valorem"/>
      <sheetName val="T-14 Taxes-Ad Valorem (2)"/>
      <sheetName val="T-14 Taxes-Prop Tax Pmts"/>
      <sheetName val="T-14 Taxes-Assessment Notices"/>
      <sheetName val="T-18 Pension SERP"/>
      <sheetName val="T-20 Misc. Taxes"/>
      <sheetName val="T-21 Accident Reserves"/>
      <sheetName val="T-25 PGA M-1"/>
      <sheetName val="T-25 PGA - acct_desc."/>
      <sheetName val="T-25 PGA - True up JE"/>
      <sheetName val="T-27 FAS 112"/>
      <sheetName val="T-27 FAS 112 explanation"/>
      <sheetName val="T-28 Club Initiation Fees"/>
      <sheetName val="T-30 FIFO M-1"/>
      <sheetName val="T-30 FIFO Detail"/>
      <sheetName val="T-30 FIFO explanation"/>
      <sheetName val="T-31 Lawrenceville"/>
      <sheetName val="T-31 Lawrenceville M-1"/>
      <sheetName val="T-35 MARTABUS - Final"/>
      <sheetName val="T-37 ERC "/>
      <sheetName val="T-38 Franchise"/>
      <sheetName val="T-39 Other"/>
      <sheetName val="T-41 Post Retirement - Accrued "/>
      <sheetName val="T-42 Post Retirement - Unrecov."/>
      <sheetName val="Post Retirement M-1"/>
      <sheetName val="T-46 Stranded Costs"/>
      <sheetName val="T-51 Deferred Pension"/>
      <sheetName val="T-51 Deferred Pension M-1"/>
      <sheetName val="T-54 ITC"/>
      <sheetName val="T-55 Char Cont-1"/>
      <sheetName val="T-55 Char Cont-2"/>
      <sheetName val="T-55 Char Cont M-1"/>
      <sheetName val="T-55 Char Cont - QUERY"/>
      <sheetName val="T-55 Char Cont - Tax Detail"/>
      <sheetName val="T-55 Char Cont - AMT Detail"/>
      <sheetName val="T-55 Char Cont - ACE Detail"/>
      <sheetName val="T-57 Insurance Reserve"/>
      <sheetName val="A-1 Depreciation-FED"/>
      <sheetName val="A-1 Fixed Asset Reconciliation"/>
      <sheetName val="A-2 Depreciation-AMT"/>
      <sheetName val="A-3 Depreciation-ACE"/>
      <sheetName val="A-4 Depreciation-State"/>
      <sheetName val="A-5 4797-Tax"/>
      <sheetName val="A-6 4797-AMT"/>
      <sheetName val="A-7 4797-ACE"/>
      <sheetName val="A-8 4797-State"/>
      <sheetName val="A-10 Software"/>
      <sheetName val="A-10 Software Amort Exp"/>
      <sheetName val="A-10 Software-explanation"/>
      <sheetName val="A-11 CIAC"/>
      <sheetName val="A-11 CIAC Prior Years"/>
      <sheetName val="A-11 CIAC M-1"/>
      <sheetName val="A-11 101000 12-31-01"/>
      <sheetName val="A-11 101100 12-31-01"/>
      <sheetName val="A-11 101120 12-31-01"/>
      <sheetName val="A-11 101130 12-31-01"/>
      <sheetName val="A-11 101300 12-31-01"/>
      <sheetName val="A-11 101000 9-30-01"/>
      <sheetName val="A-11 101100 9-30-01"/>
      <sheetName val="A-11 101120 9-30-01"/>
      <sheetName val="A-11 101130 9-30-01"/>
      <sheetName val="A-11 101000 9-30-00"/>
      <sheetName val="A-11 101100 9-30-00"/>
      <sheetName val="A-11 101600 9-30-00"/>
      <sheetName val="A-11 101900 9-30-00"/>
      <sheetName val="A-11 255000 9-30-00"/>
      <sheetName val="A-11 255100 9-30-00"/>
      <sheetName val="A-11 255500 9-30-00"/>
      <sheetName val="A-11 101000 - 9-30-99"/>
      <sheetName val="A-11 101100 9-30-99"/>
      <sheetName val="A-11 101200 9-30-99"/>
      <sheetName val="A-11 101300 9-30-99"/>
      <sheetName val="A-11 101400 9-30-99"/>
      <sheetName val="A-11 101500 9-30-99"/>
      <sheetName val="A-11 101600 9-30-99"/>
      <sheetName val="A-11 101900 9-30-99"/>
      <sheetName val="A-11 255000 9-30-99"/>
      <sheetName val="A-11 255100 9-30-99"/>
      <sheetName val="A-11 255200 9-30-99"/>
      <sheetName val="A-11 255300 9-30-99"/>
      <sheetName val="A-11 255400 9-30-99"/>
      <sheetName val="A-11 255500 9-30-99"/>
      <sheetName val="A-11 255600 9-30-99"/>
      <sheetName val="A-12 Engineering"/>
      <sheetName val="A-12 AGL"/>
      <sheetName val="A-13 Leased Prop Deprec - 1"/>
      <sheetName val="A-14 AFUDC M-1"/>
      <sheetName val="A-14 Prior Year AFUDC"/>
      <sheetName val="A-14 AFUDC-Directions"/>
      <sheetName val="A-14 AFUDC-Int Exp"/>
      <sheetName val="A-14 AFUDC-Debt"/>
      <sheetName val="A-14 AFUDC-Rate"/>
      <sheetName val="A-14 AFUDC 2001"/>
      <sheetName val="A-14 AFUDC-Class"/>
      <sheetName val="A-14 AFUDC-NonBase"/>
      <sheetName val="A-14 AFUDC-Total"/>
      <sheetName val="A-14 AFUDC-Distr"/>
      <sheetName val="A-14 AFUDC Land-LR"/>
      <sheetName val="A-14 AFUDC-Struc"/>
      <sheetName val="A-14 AFUDC-LNG"/>
      <sheetName val="Data_GL7 (3)"/>
      <sheetName val="Data_GL7 (2)"/>
      <sheetName val="QUERY"/>
      <sheetName val="A-15 NGVPROP (Sec 179A)"/>
      <sheetName val="A-15 NGVPROP - 2"/>
      <sheetName val="A-15 NGVPROP explanation"/>
      <sheetName val="A-16 Y2K Cost - 1"/>
      <sheetName val="Prepayments"/>
      <sheetName val="T-6 LTSIP"/>
      <sheetName val="Pension Analysis"/>
      <sheetName val="Sheet2"/>
      <sheetName val="Pension-Q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  <sheetData sheetId="16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Partnership Income"/>
      <sheetName val="Amort-Org Costs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670600</v>
          </cell>
          <cell r="C18" t="str">
            <v>Franchise  Requirements</v>
          </cell>
          <cell r="E18">
            <v>250</v>
          </cell>
          <cell r="F18">
            <v>250</v>
          </cell>
          <cell r="G18">
            <v>0</v>
          </cell>
        </row>
        <row r="19">
          <cell r="C19" t="str">
            <v>Operation Expenses</v>
          </cell>
          <cell r="E19">
            <v>250</v>
          </cell>
          <cell r="F19">
            <v>250</v>
          </cell>
          <cell r="G19">
            <v>0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B22" t="str">
            <v>671009</v>
          </cell>
          <cell r="C22" t="str">
            <v>AGLR Alloc Cost of Capital</v>
          </cell>
          <cell r="E22">
            <v>495.99</v>
          </cell>
          <cell r="F22">
            <v>425.11</v>
          </cell>
          <cell r="G22">
            <v>478.62</v>
          </cell>
        </row>
        <row r="23">
          <cell r="B23" t="str">
            <v>671403</v>
          </cell>
          <cell r="C23" t="str">
            <v>Direct Assigned Chargeback</v>
          </cell>
          <cell r="E23">
            <v>952.24</v>
          </cell>
          <cell r="F23">
            <v>0</v>
          </cell>
          <cell r="G23">
            <v>0</v>
          </cell>
        </row>
        <row r="24">
          <cell r="B24" t="str">
            <v>671404</v>
          </cell>
          <cell r="C24" t="str">
            <v>Allocated-Distributed Chargebk</v>
          </cell>
          <cell r="E24">
            <v>4040.17</v>
          </cell>
          <cell r="F24">
            <v>2688.93</v>
          </cell>
          <cell r="G24">
            <v>2137.5100000000002</v>
          </cell>
        </row>
        <row r="25">
          <cell r="C25" t="str">
            <v>Allocated Costs</v>
          </cell>
          <cell r="E25">
            <v>5488.4</v>
          </cell>
          <cell r="F25">
            <v>3114.04</v>
          </cell>
          <cell r="G25">
            <v>2616.13</v>
          </cell>
        </row>
        <row r="26">
          <cell r="C26" t="str">
            <v>Depreciation and Amortization</v>
          </cell>
          <cell r="E26">
            <v>0</v>
          </cell>
          <cell r="F26">
            <v>0</v>
          </cell>
          <cell r="G26">
            <v>0</v>
          </cell>
        </row>
        <row r="27">
          <cell r="C27" t="str">
            <v>Taxes Other Than Income</v>
          </cell>
          <cell r="E27">
            <v>0</v>
          </cell>
          <cell r="F27">
            <v>0</v>
          </cell>
          <cell r="G27">
            <v>0</v>
          </cell>
        </row>
        <row r="29">
          <cell r="C29" t="str">
            <v>Operating Income</v>
          </cell>
          <cell r="E29">
            <v>-5738.4</v>
          </cell>
          <cell r="F29">
            <v>-3364.04</v>
          </cell>
          <cell r="G29">
            <v>-2616.13</v>
          </cell>
        </row>
        <row r="31">
          <cell r="B31" t="str">
            <v>449500</v>
          </cell>
          <cell r="C31" t="str">
            <v>Misc Non-Operating Exp</v>
          </cell>
          <cell r="E31">
            <v>0</v>
          </cell>
          <cell r="F31">
            <v>0</v>
          </cell>
          <cell r="G31">
            <v>-11289</v>
          </cell>
        </row>
        <row r="32">
          <cell r="C32" t="str">
            <v>Other Income - Net</v>
          </cell>
          <cell r="E32">
            <v>0</v>
          </cell>
          <cell r="F32">
            <v>0</v>
          </cell>
          <cell r="G32">
            <v>-11289</v>
          </cell>
        </row>
        <row r="33">
          <cell r="C33" t="str">
            <v>Income Before Interest &amp; Taxes</v>
          </cell>
          <cell r="E33">
            <v>-5738.4</v>
          </cell>
          <cell r="F33">
            <v>-3364.04</v>
          </cell>
          <cell r="G33">
            <v>-13905.130000000001</v>
          </cell>
        </row>
        <row r="35">
          <cell r="C35" t="str">
            <v>Interest on Long Term Debt</v>
          </cell>
          <cell r="E35">
            <v>0</v>
          </cell>
          <cell r="F35">
            <v>0</v>
          </cell>
          <cell r="G35">
            <v>0</v>
          </cell>
        </row>
        <row r="36">
          <cell r="B36" t="str">
            <v>467201</v>
          </cell>
          <cell r="C36" t="str">
            <v>Interco Int-Non-Restrict Fund</v>
          </cell>
          <cell r="E36">
            <v>52100.639999999999</v>
          </cell>
          <cell r="F36">
            <v>36190.550000000003</v>
          </cell>
          <cell r="G36">
            <v>3926.29</v>
          </cell>
        </row>
        <row r="37">
          <cell r="C37" t="str">
            <v>Other Interest Expense</v>
          </cell>
          <cell r="E37">
            <v>52100.639999999999</v>
          </cell>
          <cell r="F37">
            <v>36190.550000000003</v>
          </cell>
          <cell r="G37">
            <v>3926.29</v>
          </cell>
        </row>
        <row r="38">
          <cell r="C38" t="str">
            <v>Allowance for Funds - Debt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Preferred Stock Dividend</v>
          </cell>
          <cell r="E39">
            <v>0</v>
          </cell>
          <cell r="F39">
            <v>0</v>
          </cell>
          <cell r="G39">
            <v>0</v>
          </cell>
        </row>
        <row r="40">
          <cell r="C40" t="str">
            <v>Common Stock Dividend</v>
          </cell>
          <cell r="E40">
            <v>0</v>
          </cell>
          <cell r="F40">
            <v>0</v>
          </cell>
          <cell r="G40">
            <v>0</v>
          </cell>
        </row>
        <row r="42">
          <cell r="C42" t="str">
            <v>Income Before Income Taxes</v>
          </cell>
          <cell r="E42">
            <v>-57839.040000000001</v>
          </cell>
          <cell r="F42">
            <v>-39554.590000000004</v>
          </cell>
          <cell r="G42">
            <v>-17831.420000000002</v>
          </cell>
        </row>
        <row r="44">
          <cell r="B44" t="str">
            <v>427200</v>
          </cell>
          <cell r="C44" t="str">
            <v>Federal Income Tax</v>
          </cell>
          <cell r="E44">
            <v>84714</v>
          </cell>
          <cell r="F44">
            <v>0</v>
          </cell>
          <cell r="G44">
            <v>-6420.94</v>
          </cell>
        </row>
        <row r="45">
          <cell r="B45" t="str">
            <v>427400</v>
          </cell>
          <cell r="C45" t="str">
            <v>State Income Tax</v>
          </cell>
          <cell r="E45">
            <v>14522</v>
          </cell>
          <cell r="F45">
            <v>0</v>
          </cell>
          <cell r="G45">
            <v>-1100.9100000000001</v>
          </cell>
        </row>
        <row r="46">
          <cell r="B46" t="str">
            <v>427510</v>
          </cell>
          <cell r="C46" t="str">
            <v>Deferred FIT - Other</v>
          </cell>
          <cell r="E46">
            <v>-103812</v>
          </cell>
          <cell r="F46">
            <v>0</v>
          </cell>
          <cell r="G46">
            <v>534</v>
          </cell>
        </row>
        <row r="47">
          <cell r="B47" t="str">
            <v>427530</v>
          </cell>
          <cell r="C47" t="str">
            <v>Deferred SIT - Other</v>
          </cell>
          <cell r="E47">
            <v>-17796</v>
          </cell>
          <cell r="F47">
            <v>0</v>
          </cell>
          <cell r="G47">
            <v>91</v>
          </cell>
        </row>
        <row r="48">
          <cell r="C48" t="str">
            <v>Income Taxes</v>
          </cell>
          <cell r="E48">
            <v>-22372</v>
          </cell>
          <cell r="F48">
            <v>0</v>
          </cell>
          <cell r="G48">
            <v>-6896.85</v>
          </cell>
        </row>
        <row r="49">
          <cell r="C49" t="str">
            <v>Minority Interest</v>
          </cell>
          <cell r="E49">
            <v>0</v>
          </cell>
          <cell r="F49">
            <v>0</v>
          </cell>
          <cell r="G49">
            <v>0</v>
          </cell>
        </row>
        <row r="51">
          <cell r="C51" t="str">
            <v>Net Income</v>
          </cell>
          <cell r="E51">
            <v>-35467.040000000001</v>
          </cell>
          <cell r="F51">
            <v>-39554.590000000004</v>
          </cell>
          <cell r="G51">
            <v>-10934.570000000002</v>
          </cell>
        </row>
      </sheetData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Depreciation"/>
      <sheetName val="Download"/>
      <sheetName val="bs"/>
      <sheetName val="is"/>
      <sheetName val="Balance Sheet"/>
      <sheetName val="Income Stat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670100</v>
          </cell>
          <cell r="C18" t="str">
            <v>Office &amp; Administrative</v>
          </cell>
          <cell r="E18">
            <v>0</v>
          </cell>
          <cell r="F18">
            <v>0</v>
          </cell>
          <cell r="G18">
            <v>453.1</v>
          </cell>
        </row>
        <row r="19">
          <cell r="B19" t="str">
            <v>670200</v>
          </cell>
          <cell r="C19" t="str">
            <v>Outside Svcs Employed</v>
          </cell>
          <cell r="E19">
            <v>0</v>
          </cell>
          <cell r="F19">
            <v>0</v>
          </cell>
          <cell r="G19">
            <v>33655.79</v>
          </cell>
        </row>
        <row r="20">
          <cell r="B20" t="str">
            <v>670552</v>
          </cell>
          <cell r="C20" t="str">
            <v>Operate Page</v>
          </cell>
          <cell r="E20">
            <v>0</v>
          </cell>
          <cell r="F20">
            <v>0</v>
          </cell>
          <cell r="G20">
            <v>33.85</v>
          </cell>
        </row>
        <row r="21">
          <cell r="B21" t="str">
            <v>670840</v>
          </cell>
          <cell r="C21" t="str">
            <v>Miscellaneous Expense</v>
          </cell>
          <cell r="E21">
            <v>0</v>
          </cell>
          <cell r="F21">
            <v>0</v>
          </cell>
          <cell r="G21">
            <v>45540.53</v>
          </cell>
        </row>
        <row r="22">
          <cell r="C22" t="str">
            <v>Operation Expenses</v>
          </cell>
          <cell r="E22">
            <v>0</v>
          </cell>
          <cell r="F22">
            <v>0</v>
          </cell>
          <cell r="G22">
            <v>79683.27</v>
          </cell>
        </row>
        <row r="23">
          <cell r="C23" t="str">
            <v>Maintenance Expenses</v>
          </cell>
          <cell r="E23">
            <v>0</v>
          </cell>
          <cell r="F23">
            <v>0</v>
          </cell>
          <cell r="G23">
            <v>0</v>
          </cell>
        </row>
        <row r="24">
          <cell r="C24" t="str">
            <v>Capitalized &amp; Distributed Exp</v>
          </cell>
          <cell r="E24">
            <v>0</v>
          </cell>
          <cell r="F24">
            <v>0</v>
          </cell>
          <cell r="G24">
            <v>0</v>
          </cell>
        </row>
        <row r="25">
          <cell r="B25" t="str">
            <v>671009</v>
          </cell>
          <cell r="C25" t="str">
            <v>AGLR Alloc Cost of Capital</v>
          </cell>
          <cell r="E25">
            <v>0</v>
          </cell>
          <cell r="F25">
            <v>0</v>
          </cell>
          <cell r="G25">
            <v>138.01</v>
          </cell>
        </row>
        <row r="26">
          <cell r="B26" t="str">
            <v>671402</v>
          </cell>
          <cell r="C26" t="str">
            <v>Direct Chg OM Project Chgback</v>
          </cell>
          <cell r="E26">
            <v>0</v>
          </cell>
          <cell r="F26">
            <v>0</v>
          </cell>
          <cell r="G26">
            <v>4950.55</v>
          </cell>
        </row>
        <row r="27">
          <cell r="B27" t="str">
            <v>671404</v>
          </cell>
          <cell r="C27" t="str">
            <v>Allocated-Distributed Chargebk</v>
          </cell>
          <cell r="E27">
            <v>0</v>
          </cell>
          <cell r="F27">
            <v>0</v>
          </cell>
          <cell r="G27">
            <v>1120.02</v>
          </cell>
        </row>
        <row r="28">
          <cell r="C28" t="str">
            <v>Allocated Costs</v>
          </cell>
          <cell r="E28">
            <v>0</v>
          </cell>
          <cell r="F28">
            <v>0</v>
          </cell>
          <cell r="G28">
            <v>6208.58</v>
          </cell>
        </row>
        <row r="29">
          <cell r="C29" t="str">
            <v>Depreciation and Amortization</v>
          </cell>
          <cell r="E29">
            <v>0</v>
          </cell>
          <cell r="F29">
            <v>0</v>
          </cell>
          <cell r="G29">
            <v>0</v>
          </cell>
        </row>
        <row r="30">
          <cell r="C30" t="str">
            <v>Taxes Other Than Income</v>
          </cell>
          <cell r="E30">
            <v>0</v>
          </cell>
          <cell r="F30">
            <v>0</v>
          </cell>
          <cell r="G30">
            <v>0</v>
          </cell>
        </row>
        <row r="32">
          <cell r="C32" t="str">
            <v>Operating Income</v>
          </cell>
          <cell r="E32">
            <v>0</v>
          </cell>
          <cell r="F32">
            <v>0</v>
          </cell>
          <cell r="G32">
            <v>-85891.85</v>
          </cell>
        </row>
        <row r="34">
          <cell r="C34" t="str">
            <v>Other Income - Net</v>
          </cell>
          <cell r="E34">
            <v>0</v>
          </cell>
          <cell r="F34">
            <v>0</v>
          </cell>
          <cell r="G34">
            <v>0</v>
          </cell>
        </row>
        <row r="35">
          <cell r="C35" t="str">
            <v>Income Before Interest &amp; Taxes</v>
          </cell>
          <cell r="E35">
            <v>0</v>
          </cell>
          <cell r="F35">
            <v>0</v>
          </cell>
          <cell r="G35">
            <v>-85891.85</v>
          </cell>
        </row>
        <row r="37">
          <cell r="C37" t="str">
            <v>Interest on Long Term Debt</v>
          </cell>
          <cell r="E37">
            <v>0</v>
          </cell>
          <cell r="F37">
            <v>0</v>
          </cell>
          <cell r="G37">
            <v>0</v>
          </cell>
        </row>
        <row r="38">
          <cell r="B38" t="str">
            <v>467201</v>
          </cell>
          <cell r="C38" t="str">
            <v>Interco Int-Non-Restrict Fund</v>
          </cell>
          <cell r="E38">
            <v>1405.85</v>
          </cell>
          <cell r="F38">
            <v>0</v>
          </cell>
          <cell r="G38">
            <v>1459.73</v>
          </cell>
        </row>
        <row r="39">
          <cell r="C39" t="str">
            <v>Other Interest Expense</v>
          </cell>
          <cell r="E39">
            <v>1405.85</v>
          </cell>
          <cell r="F39">
            <v>0</v>
          </cell>
          <cell r="G39">
            <v>1459.73</v>
          </cell>
        </row>
        <row r="40">
          <cell r="C40" t="str">
            <v>Allowance for Funds - Debt</v>
          </cell>
          <cell r="E40">
            <v>0</v>
          </cell>
          <cell r="F40">
            <v>0</v>
          </cell>
          <cell r="G40">
            <v>0</v>
          </cell>
        </row>
        <row r="41">
          <cell r="C41" t="str">
            <v>Preferred Stock Dividend</v>
          </cell>
          <cell r="E41">
            <v>0</v>
          </cell>
          <cell r="F41">
            <v>0</v>
          </cell>
          <cell r="G41">
            <v>0</v>
          </cell>
        </row>
        <row r="42">
          <cell r="C42" t="str">
            <v>Common Stock Dividend</v>
          </cell>
          <cell r="E42">
            <v>0</v>
          </cell>
          <cell r="F42">
            <v>0</v>
          </cell>
          <cell r="G42">
            <v>0</v>
          </cell>
        </row>
        <row r="44">
          <cell r="C44" t="str">
            <v>Income Before Income Taxes</v>
          </cell>
          <cell r="E44">
            <v>-1405.85</v>
          </cell>
          <cell r="F44">
            <v>0</v>
          </cell>
          <cell r="G44">
            <v>-87351.58</v>
          </cell>
        </row>
        <row r="46">
          <cell r="B46" t="str">
            <v>427200</v>
          </cell>
          <cell r="C46" t="str">
            <v>Federal Income Tax</v>
          </cell>
          <cell r="E46">
            <v>0</v>
          </cell>
          <cell r="F46">
            <v>0</v>
          </cell>
          <cell r="G46">
            <v>-28842.36</v>
          </cell>
        </row>
        <row r="47">
          <cell r="B47" t="str">
            <v>427400</v>
          </cell>
          <cell r="C47" t="str">
            <v>State Income Tax</v>
          </cell>
          <cell r="E47">
            <v>0</v>
          </cell>
          <cell r="F47">
            <v>0</v>
          </cell>
          <cell r="G47">
            <v>-4944.0600000000004</v>
          </cell>
        </row>
        <row r="48">
          <cell r="C48" t="str">
            <v>Income Taxes</v>
          </cell>
          <cell r="E48">
            <v>0</v>
          </cell>
          <cell r="F48">
            <v>0</v>
          </cell>
          <cell r="G48">
            <v>-33786.42</v>
          </cell>
        </row>
        <row r="49">
          <cell r="C49" t="str">
            <v>Minority Interest</v>
          </cell>
          <cell r="E49">
            <v>0</v>
          </cell>
          <cell r="F49">
            <v>0</v>
          </cell>
          <cell r="G49">
            <v>0</v>
          </cell>
        </row>
        <row r="51">
          <cell r="C51" t="str">
            <v>Net Income</v>
          </cell>
          <cell r="E51">
            <v>-1405.85</v>
          </cell>
          <cell r="F51">
            <v>0</v>
          </cell>
          <cell r="G51">
            <v>-53565.16</v>
          </cell>
        </row>
      </sheetData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Depreciation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 refreshError="1">
        <row r="12">
          <cell r="C12" t="str">
            <v>Operating Revenues</v>
          </cell>
          <cell r="E12">
            <v>0</v>
          </cell>
          <cell r="F12">
            <v>0</v>
          </cell>
          <cell r="G12">
            <v>0</v>
          </cell>
        </row>
        <row r="14">
          <cell r="C14" t="str">
            <v>Cost of Sales</v>
          </cell>
          <cell r="E14">
            <v>0</v>
          </cell>
          <cell r="F14">
            <v>0</v>
          </cell>
          <cell r="G14">
            <v>0</v>
          </cell>
        </row>
        <row r="16">
          <cell r="C16" t="str">
            <v>Operating Margin</v>
          </cell>
          <cell r="E16">
            <v>0</v>
          </cell>
          <cell r="F16">
            <v>0</v>
          </cell>
          <cell r="G16">
            <v>0</v>
          </cell>
        </row>
        <row r="18">
          <cell r="B18" t="str">
            <v>670600</v>
          </cell>
          <cell r="C18" t="str">
            <v>Franchise  Requirements</v>
          </cell>
          <cell r="E18">
            <v>200</v>
          </cell>
          <cell r="F18">
            <v>200</v>
          </cell>
          <cell r="G18">
            <v>0</v>
          </cell>
        </row>
        <row r="19">
          <cell r="C19" t="str">
            <v>Operation Expenses</v>
          </cell>
          <cell r="E19">
            <v>200</v>
          </cell>
          <cell r="F19">
            <v>200</v>
          </cell>
          <cell r="G19">
            <v>0</v>
          </cell>
        </row>
        <row r="20">
          <cell r="C20" t="str">
            <v>Maintenance Expenses</v>
          </cell>
          <cell r="E20">
            <v>0</v>
          </cell>
          <cell r="F20">
            <v>0</v>
          </cell>
          <cell r="G20">
            <v>0</v>
          </cell>
        </row>
        <row r="21">
          <cell r="C21" t="str">
            <v>Capitalized &amp; Distributed Exp</v>
          </cell>
          <cell r="E21">
            <v>0</v>
          </cell>
          <cell r="F21">
            <v>0</v>
          </cell>
          <cell r="G21">
            <v>0</v>
          </cell>
        </row>
        <row r="22">
          <cell r="B22" t="str">
            <v>671009</v>
          </cell>
          <cell r="C22" t="str">
            <v>AGLR Alloc Cost of Capital</v>
          </cell>
          <cell r="E22">
            <v>127.03</v>
          </cell>
          <cell r="F22">
            <v>107.77</v>
          </cell>
          <cell r="G22">
            <v>367.23</v>
          </cell>
        </row>
        <row r="23">
          <cell r="B23" t="str">
            <v>671403</v>
          </cell>
          <cell r="C23" t="str">
            <v>Direct Assigned Chargeback</v>
          </cell>
          <cell r="E23">
            <v>547.14</v>
          </cell>
          <cell r="F23">
            <v>547.14</v>
          </cell>
          <cell r="G23">
            <v>0</v>
          </cell>
        </row>
        <row r="24">
          <cell r="B24" t="str">
            <v>671404</v>
          </cell>
          <cell r="C24" t="str">
            <v>Allocated-Distributed Chargebk</v>
          </cell>
          <cell r="E24">
            <v>1158.8900000000001</v>
          </cell>
          <cell r="F24">
            <v>686.99</v>
          </cell>
          <cell r="G24">
            <v>322.14</v>
          </cell>
        </row>
        <row r="25">
          <cell r="C25" t="str">
            <v>Allocated Costs</v>
          </cell>
          <cell r="E25">
            <v>1833.06</v>
          </cell>
          <cell r="F25">
            <v>1341.9</v>
          </cell>
          <cell r="G25">
            <v>689.37</v>
          </cell>
        </row>
        <row r="26">
          <cell r="B26" t="str">
            <v>425000</v>
          </cell>
          <cell r="C26" t="str">
            <v>Depreciation Expense</v>
          </cell>
          <cell r="E26">
            <v>0</v>
          </cell>
          <cell r="F26">
            <v>0</v>
          </cell>
          <cell r="G26">
            <v>3177.72</v>
          </cell>
        </row>
        <row r="27">
          <cell r="C27" t="str">
            <v>Depreciation and Amortization</v>
          </cell>
          <cell r="E27">
            <v>0</v>
          </cell>
          <cell r="F27">
            <v>0</v>
          </cell>
          <cell r="G27">
            <v>3177.72</v>
          </cell>
        </row>
        <row r="28">
          <cell r="C28" t="str">
            <v>Taxes Other Than Income</v>
          </cell>
          <cell r="E28">
            <v>0</v>
          </cell>
          <cell r="F28">
            <v>0</v>
          </cell>
          <cell r="G28">
            <v>0</v>
          </cell>
        </row>
        <row r="30">
          <cell r="C30" t="str">
            <v>Operating Income</v>
          </cell>
          <cell r="E30">
            <v>-2033.06</v>
          </cell>
          <cell r="F30">
            <v>-1541.9</v>
          </cell>
          <cell r="G30">
            <v>-3867.0899999999997</v>
          </cell>
        </row>
        <row r="32">
          <cell r="B32" t="str">
            <v>445150</v>
          </cell>
          <cell r="C32" t="str">
            <v>Rome River</v>
          </cell>
          <cell r="E32">
            <v>-9533.16</v>
          </cell>
          <cell r="F32">
            <v>-6355.44</v>
          </cell>
          <cell r="G32">
            <v>0</v>
          </cell>
        </row>
        <row r="33">
          <cell r="C33" t="str">
            <v>Other Income - Net</v>
          </cell>
          <cell r="E33">
            <v>-9533.16</v>
          </cell>
          <cell r="F33">
            <v>-6355.44</v>
          </cell>
          <cell r="G33">
            <v>0</v>
          </cell>
        </row>
        <row r="34">
          <cell r="C34" t="str">
            <v>Income Before Interest &amp; Taxes</v>
          </cell>
          <cell r="E34">
            <v>-11566.22</v>
          </cell>
          <cell r="F34">
            <v>-7897.34</v>
          </cell>
          <cell r="G34">
            <v>-3867.0899999999997</v>
          </cell>
        </row>
        <row r="36">
          <cell r="C36" t="str">
            <v>Interest on Long Term Debt</v>
          </cell>
          <cell r="E36">
            <v>0</v>
          </cell>
          <cell r="F36">
            <v>0</v>
          </cell>
          <cell r="G36">
            <v>0</v>
          </cell>
        </row>
        <row r="37">
          <cell r="B37" t="str">
            <v>467201</v>
          </cell>
          <cell r="C37" t="str">
            <v>Interco Int-Non-Restrict Fund</v>
          </cell>
          <cell r="E37">
            <v>60.3</v>
          </cell>
          <cell r="F37">
            <v>37.39</v>
          </cell>
          <cell r="G37">
            <v>-22.65</v>
          </cell>
        </row>
        <row r="38">
          <cell r="C38" t="str">
            <v>Other Interest Expense</v>
          </cell>
          <cell r="E38">
            <v>60.3</v>
          </cell>
          <cell r="F38">
            <v>37.39</v>
          </cell>
          <cell r="G38">
            <v>-22.65</v>
          </cell>
        </row>
        <row r="39">
          <cell r="C39" t="str">
            <v>Allowance for Funds - Debt</v>
          </cell>
          <cell r="E39">
            <v>0</v>
          </cell>
          <cell r="F39">
            <v>0</v>
          </cell>
          <cell r="G39">
            <v>0</v>
          </cell>
        </row>
        <row r="40">
          <cell r="C40" t="str">
            <v>Preferred Stock Dividend</v>
          </cell>
          <cell r="E40">
            <v>0</v>
          </cell>
          <cell r="F40">
            <v>0</v>
          </cell>
          <cell r="G40">
            <v>0</v>
          </cell>
        </row>
        <row r="41">
          <cell r="C41" t="str">
            <v>Common Stock Dividend</v>
          </cell>
          <cell r="E41">
            <v>0</v>
          </cell>
          <cell r="F41">
            <v>0</v>
          </cell>
          <cell r="G41">
            <v>0</v>
          </cell>
        </row>
        <row r="43">
          <cell r="C43" t="str">
            <v>Income Before Income Taxes</v>
          </cell>
          <cell r="E43">
            <v>-11626.519999999999</v>
          </cell>
          <cell r="F43">
            <v>-7934.7300000000005</v>
          </cell>
          <cell r="G43">
            <v>-3844.4399999999996</v>
          </cell>
        </row>
        <row r="45">
          <cell r="B45" t="str">
            <v>427200</v>
          </cell>
          <cell r="C45" t="str">
            <v>Federal Income Tax</v>
          </cell>
          <cell r="E45">
            <v>-11752</v>
          </cell>
          <cell r="F45">
            <v>0</v>
          </cell>
          <cell r="G45">
            <v>-2018.88</v>
          </cell>
        </row>
        <row r="46">
          <cell r="B46" t="str">
            <v>427400</v>
          </cell>
          <cell r="C46" t="str">
            <v>State Income Tax</v>
          </cell>
          <cell r="E46">
            <v>-2014</v>
          </cell>
          <cell r="F46">
            <v>0</v>
          </cell>
          <cell r="G46">
            <v>-345.67</v>
          </cell>
        </row>
        <row r="47">
          <cell r="B47" t="str">
            <v>427510</v>
          </cell>
          <cell r="C47" t="str">
            <v>Deferred FIT - Other</v>
          </cell>
          <cell r="E47">
            <v>7913</v>
          </cell>
          <cell r="F47">
            <v>0</v>
          </cell>
          <cell r="G47">
            <v>750</v>
          </cell>
        </row>
        <row r="48">
          <cell r="B48" t="str">
            <v>427530</v>
          </cell>
          <cell r="C48" t="str">
            <v>Deferred SIT - Other</v>
          </cell>
          <cell r="E48">
            <v>1356</v>
          </cell>
          <cell r="F48">
            <v>0</v>
          </cell>
          <cell r="G48">
            <v>129</v>
          </cell>
        </row>
        <row r="49">
          <cell r="C49" t="str">
            <v>Income Taxes</v>
          </cell>
          <cell r="E49">
            <v>-4497</v>
          </cell>
          <cell r="F49">
            <v>0</v>
          </cell>
          <cell r="G49">
            <v>-1485.55</v>
          </cell>
        </row>
        <row r="50">
          <cell r="C50" t="str">
            <v>Minority Interest</v>
          </cell>
          <cell r="E50">
            <v>0</v>
          </cell>
          <cell r="F50">
            <v>0</v>
          </cell>
          <cell r="G50">
            <v>0</v>
          </cell>
        </row>
        <row r="52">
          <cell r="C52" t="str">
            <v>Net Income</v>
          </cell>
          <cell r="E52">
            <v>-7129.5199999999986</v>
          </cell>
          <cell r="F52">
            <v>-7934.7300000000005</v>
          </cell>
          <cell r="G52">
            <v>-2358.8899999999994</v>
          </cell>
        </row>
      </sheetData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Amort-Startup Costs"/>
      <sheetName val="Depreciation"/>
      <sheetName val="Balance Sheet"/>
      <sheetName val="Income Statement"/>
      <sheetName val="Payable CF"/>
      <sheetName val="Timing1-Qtly"/>
      <sheetName val="Timing2-Qtly"/>
      <sheetName val="Download"/>
      <sheetName val="bs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2">
          <cell r="B12" t="str">
            <v>407220</v>
          </cell>
          <cell r="C12" t="str">
            <v>LNG Trucking Revenues</v>
          </cell>
          <cell r="E12">
            <v>0</v>
          </cell>
          <cell r="F12">
            <v>0</v>
          </cell>
          <cell r="G12">
            <v>568919.13</v>
          </cell>
        </row>
        <row r="13">
          <cell r="C13" t="str">
            <v>Operating Revenues</v>
          </cell>
          <cell r="E13">
            <v>0</v>
          </cell>
          <cell r="F13">
            <v>0</v>
          </cell>
          <cell r="G13">
            <v>568919.13</v>
          </cell>
        </row>
        <row r="15">
          <cell r="B15" t="str">
            <v>610300</v>
          </cell>
          <cell r="C15" t="str">
            <v>LNG Trucking Cost</v>
          </cell>
          <cell r="E15">
            <v>32426.42</v>
          </cell>
          <cell r="F15">
            <v>0</v>
          </cell>
          <cell r="G15">
            <v>401313.21</v>
          </cell>
        </row>
        <row r="16">
          <cell r="C16" t="str">
            <v>Cost of Sales</v>
          </cell>
          <cell r="E16">
            <v>32426.42</v>
          </cell>
          <cell r="F16">
            <v>0</v>
          </cell>
          <cell r="G16">
            <v>401313.21</v>
          </cell>
        </row>
        <row r="18">
          <cell r="C18" t="str">
            <v>Operating Margin</v>
          </cell>
          <cell r="E18">
            <v>-32426.42</v>
          </cell>
          <cell r="F18">
            <v>0</v>
          </cell>
          <cell r="G18">
            <v>167605.91999999998</v>
          </cell>
        </row>
        <row r="20">
          <cell r="B20" t="str">
            <v>670111</v>
          </cell>
          <cell r="C20" t="str">
            <v>Office Admin-Fleet</v>
          </cell>
          <cell r="E20">
            <v>6072</v>
          </cell>
          <cell r="F20">
            <v>0</v>
          </cell>
          <cell r="G20">
            <v>6072</v>
          </cell>
        </row>
        <row r="21">
          <cell r="B21" t="str">
            <v>670130</v>
          </cell>
          <cell r="C21" t="str">
            <v>Bank Service Charges</v>
          </cell>
          <cell r="E21">
            <v>0</v>
          </cell>
          <cell r="F21">
            <v>0</v>
          </cell>
          <cell r="G21">
            <v>490.9</v>
          </cell>
        </row>
        <row r="22">
          <cell r="B22" t="str">
            <v>670600</v>
          </cell>
          <cell r="C22" t="str">
            <v>Franchise  Requirements</v>
          </cell>
          <cell r="E22">
            <v>75</v>
          </cell>
          <cell r="F22">
            <v>0</v>
          </cell>
          <cell r="G22">
            <v>0</v>
          </cell>
        </row>
        <row r="23">
          <cell r="C23" t="str">
            <v>Operation Expenses</v>
          </cell>
          <cell r="E23">
            <v>6147</v>
          </cell>
          <cell r="F23">
            <v>0</v>
          </cell>
          <cell r="G23">
            <v>6562.9</v>
          </cell>
        </row>
        <row r="24">
          <cell r="C24" t="str">
            <v>Maintenance Expenses</v>
          </cell>
          <cell r="E24">
            <v>0</v>
          </cell>
          <cell r="F24">
            <v>0</v>
          </cell>
          <cell r="G24">
            <v>0</v>
          </cell>
        </row>
        <row r="25">
          <cell r="B25" t="str">
            <v>671017</v>
          </cell>
          <cell r="C25" t="str">
            <v>Fleet Expenses Distributed</v>
          </cell>
          <cell r="E25">
            <v>-6072</v>
          </cell>
          <cell r="F25">
            <v>0</v>
          </cell>
          <cell r="G25">
            <v>-6072</v>
          </cell>
        </row>
        <row r="26">
          <cell r="C26" t="str">
            <v>Capitalized &amp; Distributed Exp</v>
          </cell>
          <cell r="E26">
            <v>-6072</v>
          </cell>
          <cell r="F26">
            <v>0</v>
          </cell>
          <cell r="G26">
            <v>-6072</v>
          </cell>
        </row>
        <row r="27">
          <cell r="B27" t="str">
            <v>671009</v>
          </cell>
          <cell r="C27" t="str">
            <v>AGLR Alloc Cost of Capital</v>
          </cell>
          <cell r="E27">
            <v>149.41999999999999</v>
          </cell>
          <cell r="F27">
            <v>0</v>
          </cell>
          <cell r="G27">
            <v>68.52</v>
          </cell>
        </row>
        <row r="28">
          <cell r="B28" t="str">
            <v>671013</v>
          </cell>
          <cell r="C28" t="str">
            <v>AGLR Alloc Fleet Rate</v>
          </cell>
          <cell r="E28">
            <v>6072</v>
          </cell>
          <cell r="F28">
            <v>0</v>
          </cell>
          <cell r="G28">
            <v>6072</v>
          </cell>
        </row>
        <row r="29">
          <cell r="B29" t="str">
            <v>671403</v>
          </cell>
          <cell r="C29" t="str">
            <v>Direct Assigned Chargeback</v>
          </cell>
          <cell r="E29">
            <v>547.14</v>
          </cell>
          <cell r="F29">
            <v>0</v>
          </cell>
          <cell r="G29">
            <v>202.45</v>
          </cell>
        </row>
        <row r="30">
          <cell r="B30" t="str">
            <v>671404</v>
          </cell>
          <cell r="C30" t="str">
            <v>Allocated-Distributed Chargebk</v>
          </cell>
          <cell r="E30">
            <v>1096.2</v>
          </cell>
          <cell r="F30">
            <v>0</v>
          </cell>
          <cell r="G30">
            <v>290.37</v>
          </cell>
        </row>
        <row r="31">
          <cell r="C31" t="str">
            <v>Allocated Costs</v>
          </cell>
          <cell r="E31">
            <v>7864.76</v>
          </cell>
          <cell r="F31">
            <v>0</v>
          </cell>
          <cell r="G31">
            <v>6633.34</v>
          </cell>
        </row>
        <row r="32">
          <cell r="B32" t="str">
            <v>425000</v>
          </cell>
          <cell r="C32" t="str">
            <v>Depreciation Expense</v>
          </cell>
          <cell r="E32">
            <v>2606.5700000000002</v>
          </cell>
          <cell r="F32">
            <v>0</v>
          </cell>
          <cell r="G32">
            <v>2606.56</v>
          </cell>
        </row>
        <row r="33">
          <cell r="C33" t="str">
            <v>Depreciation and Amortization</v>
          </cell>
          <cell r="E33">
            <v>2606.5700000000002</v>
          </cell>
          <cell r="F33">
            <v>0</v>
          </cell>
          <cell r="G33">
            <v>2606.56</v>
          </cell>
        </row>
        <row r="34">
          <cell r="C34" t="str">
            <v>Taxes Other Than Income</v>
          </cell>
          <cell r="E34">
            <v>0</v>
          </cell>
          <cell r="F34">
            <v>0</v>
          </cell>
          <cell r="G34">
            <v>0</v>
          </cell>
        </row>
        <row r="36">
          <cell r="C36" t="str">
            <v>Operating Income</v>
          </cell>
          <cell r="E36">
            <v>-42972.75</v>
          </cell>
          <cell r="F36">
            <v>0</v>
          </cell>
          <cell r="G36">
            <v>157875.12</v>
          </cell>
        </row>
        <row r="38">
          <cell r="C38" t="str">
            <v>Other Income - Net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Income Before Interest &amp; Taxes</v>
          </cell>
          <cell r="E39">
            <v>-42972.75</v>
          </cell>
          <cell r="F39">
            <v>0</v>
          </cell>
          <cell r="G39">
            <v>157875.12</v>
          </cell>
        </row>
        <row r="41">
          <cell r="C41" t="str">
            <v>Interest on Long Term Debt</v>
          </cell>
          <cell r="E41">
            <v>0</v>
          </cell>
          <cell r="F41">
            <v>0</v>
          </cell>
          <cell r="G41">
            <v>0</v>
          </cell>
        </row>
        <row r="42">
          <cell r="B42" t="str">
            <v>467201</v>
          </cell>
          <cell r="C42" t="str">
            <v>Interco Int-Non-Restrict Fund</v>
          </cell>
          <cell r="E42">
            <v>-241.05</v>
          </cell>
          <cell r="F42">
            <v>0</v>
          </cell>
          <cell r="G42">
            <v>-1231</v>
          </cell>
        </row>
        <row r="43">
          <cell r="C43" t="str">
            <v>Other Interest Expense</v>
          </cell>
          <cell r="E43">
            <v>-241.05</v>
          </cell>
          <cell r="F43">
            <v>0</v>
          </cell>
          <cell r="G43">
            <v>-1231</v>
          </cell>
        </row>
        <row r="44">
          <cell r="C44" t="str">
            <v>Allowance for Funds - Debt</v>
          </cell>
          <cell r="E44">
            <v>0</v>
          </cell>
          <cell r="F44">
            <v>0</v>
          </cell>
          <cell r="G44">
            <v>0</v>
          </cell>
        </row>
        <row r="45">
          <cell r="C45" t="str">
            <v>Preferred Stock Dividend</v>
          </cell>
          <cell r="E45">
            <v>0</v>
          </cell>
          <cell r="F45">
            <v>0</v>
          </cell>
          <cell r="G45">
            <v>0</v>
          </cell>
        </row>
        <row r="46">
          <cell r="C46" t="str">
            <v>Common Stock Dividend</v>
          </cell>
          <cell r="E46">
            <v>0</v>
          </cell>
          <cell r="F46">
            <v>0</v>
          </cell>
          <cell r="G46">
            <v>0</v>
          </cell>
        </row>
        <row r="48">
          <cell r="C48" t="str">
            <v>Income Before Income Taxes</v>
          </cell>
          <cell r="E48">
            <v>-42731.7</v>
          </cell>
          <cell r="F48">
            <v>0</v>
          </cell>
          <cell r="G48">
            <v>159106.12</v>
          </cell>
        </row>
        <row r="50">
          <cell r="B50" t="str">
            <v>427200</v>
          </cell>
          <cell r="C50" t="str">
            <v>Federal Income Tax</v>
          </cell>
          <cell r="E50">
            <v>-15915</v>
          </cell>
          <cell r="F50">
            <v>0</v>
          </cell>
          <cell r="G50">
            <v>52075.77</v>
          </cell>
        </row>
        <row r="51">
          <cell r="B51" t="str">
            <v>427400</v>
          </cell>
          <cell r="C51" t="str">
            <v>State Income Tax</v>
          </cell>
          <cell r="E51">
            <v>-2728</v>
          </cell>
          <cell r="F51">
            <v>0</v>
          </cell>
          <cell r="G51">
            <v>8926.9599999999991</v>
          </cell>
        </row>
        <row r="52">
          <cell r="B52" t="str">
            <v>427510</v>
          </cell>
          <cell r="C52" t="str">
            <v>Deferred FIT - Other</v>
          </cell>
          <cell r="E52">
            <v>1806</v>
          </cell>
          <cell r="F52">
            <v>0</v>
          </cell>
          <cell r="G52">
            <v>460</v>
          </cell>
        </row>
        <row r="53">
          <cell r="B53" t="str">
            <v>427530</v>
          </cell>
          <cell r="C53" t="str">
            <v>Deferred SIT - Other</v>
          </cell>
          <cell r="E53">
            <v>310</v>
          </cell>
          <cell r="F53">
            <v>0</v>
          </cell>
          <cell r="G53">
            <v>79</v>
          </cell>
        </row>
        <row r="54">
          <cell r="C54" t="str">
            <v>Income Taxes</v>
          </cell>
          <cell r="E54">
            <v>-16527</v>
          </cell>
          <cell r="F54">
            <v>0</v>
          </cell>
          <cell r="G54">
            <v>61541.73</v>
          </cell>
        </row>
        <row r="55">
          <cell r="C55" t="str">
            <v>Minority Interest</v>
          </cell>
          <cell r="E55">
            <v>0</v>
          </cell>
          <cell r="F55">
            <v>0</v>
          </cell>
          <cell r="G55">
            <v>0</v>
          </cell>
        </row>
        <row r="57">
          <cell r="C57" t="str">
            <v>Net Income</v>
          </cell>
          <cell r="E57">
            <v>-26204.699999999997</v>
          </cell>
          <cell r="F57">
            <v>0</v>
          </cell>
          <cell r="G57">
            <v>97564.389999999985</v>
          </cell>
        </row>
      </sheetData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Amort-Startup Costs"/>
      <sheetName val="Amort-Org Costs"/>
      <sheetName val="Depreciation"/>
      <sheetName val="Unrealized Gain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>
        <row r="12">
          <cell r="B12" t="str">
            <v>402200</v>
          </cell>
          <cell r="C12" t="str">
            <v>Sales for Resale-Riders</v>
          </cell>
          <cell r="E12">
            <v>221300301.16999999</v>
          </cell>
          <cell r="F12">
            <v>0</v>
          </cell>
          <cell r="G12">
            <v>117846303.44</v>
          </cell>
        </row>
        <row r="13">
          <cell r="B13" t="str">
            <v>402210</v>
          </cell>
          <cell r="C13" t="str">
            <v>Commod Sales- AGLC- Affiliated</v>
          </cell>
          <cell r="E13">
            <v>142506.28</v>
          </cell>
          <cell r="F13">
            <v>0</v>
          </cell>
          <cell r="G13">
            <v>2224953.35</v>
          </cell>
        </row>
        <row r="14">
          <cell r="B14" t="str">
            <v>402211</v>
          </cell>
          <cell r="C14" t="str">
            <v>Commod Sales- CHAT- Affiliated</v>
          </cell>
          <cell r="E14">
            <v>6001771.7199999997</v>
          </cell>
          <cell r="F14">
            <v>0</v>
          </cell>
          <cell r="G14">
            <v>7404225.7300000004</v>
          </cell>
        </row>
        <row r="15">
          <cell r="B15" t="str">
            <v>402215</v>
          </cell>
          <cell r="C15" t="str">
            <v>Sales - Affiliated (VNG)</v>
          </cell>
          <cell r="E15">
            <v>11333797.210000001</v>
          </cell>
          <cell r="F15">
            <v>0</v>
          </cell>
          <cell r="G15">
            <v>7845540.7300000004</v>
          </cell>
        </row>
        <row r="16">
          <cell r="B16" t="str">
            <v>402420</v>
          </cell>
          <cell r="C16" t="str">
            <v>Commodity Option Prem - Fin.</v>
          </cell>
          <cell r="E16">
            <v>156550</v>
          </cell>
          <cell r="F16">
            <v>0</v>
          </cell>
          <cell r="G16">
            <v>521412.53</v>
          </cell>
        </row>
        <row r="17">
          <cell r="B17" t="str">
            <v>407225</v>
          </cell>
          <cell r="C17" t="str">
            <v>Unrealized Gain/Fin Instrument</v>
          </cell>
          <cell r="E17">
            <v>-2203484.7999999998</v>
          </cell>
          <cell r="F17">
            <v>0</v>
          </cell>
          <cell r="G17">
            <v>888168</v>
          </cell>
        </row>
        <row r="18">
          <cell r="B18" t="str">
            <v>407300</v>
          </cell>
          <cell r="C18" t="str">
            <v>Revenue - Peaking Services</v>
          </cell>
          <cell r="E18">
            <v>7384453.2000000002</v>
          </cell>
          <cell r="F18">
            <v>0</v>
          </cell>
          <cell r="G18">
            <v>2543533.88</v>
          </cell>
        </row>
        <row r="19">
          <cell r="B19" t="str">
            <v>410100</v>
          </cell>
          <cell r="C19" t="str">
            <v>Management and Consulting Fee</v>
          </cell>
          <cell r="E19">
            <v>-480000</v>
          </cell>
          <cell r="F19">
            <v>0</v>
          </cell>
          <cell r="G19">
            <v>1914075.5</v>
          </cell>
        </row>
        <row r="20">
          <cell r="B20" t="str">
            <v>440092</v>
          </cell>
          <cell r="C20" t="str">
            <v>Realized Gain on FinInstrument</v>
          </cell>
          <cell r="E20">
            <v>5908098.8200000003</v>
          </cell>
          <cell r="F20">
            <v>0</v>
          </cell>
          <cell r="G20">
            <v>6599271.4500000002</v>
          </cell>
        </row>
        <row r="21">
          <cell r="C21" t="str">
            <v>Operating Revenues</v>
          </cell>
          <cell r="E21">
            <v>249543993.59999996</v>
          </cell>
          <cell r="F21">
            <v>0</v>
          </cell>
          <cell r="G21">
            <v>147787484.60999998</v>
          </cell>
        </row>
        <row r="23">
          <cell r="B23" t="str">
            <v>610006</v>
          </cell>
          <cell r="C23" t="str">
            <v>Asset Management Costs</v>
          </cell>
          <cell r="E23">
            <v>75000</v>
          </cell>
          <cell r="F23">
            <v>0</v>
          </cell>
          <cell r="G23">
            <v>-758333.33</v>
          </cell>
        </row>
        <row r="24">
          <cell r="B24" t="str">
            <v>610050</v>
          </cell>
          <cell r="C24" t="str">
            <v>Deregulated PGA Gas Cost</v>
          </cell>
          <cell r="E24">
            <v>213621179.03999999</v>
          </cell>
          <cell r="F24">
            <v>0</v>
          </cell>
          <cell r="G24">
            <v>114076609.22</v>
          </cell>
        </row>
        <row r="25">
          <cell r="B25" t="str">
            <v>610060</v>
          </cell>
          <cell r="C25" t="str">
            <v>Commod Gas Cst-AGLC-Affiliated</v>
          </cell>
          <cell r="E25">
            <v>142506.28</v>
          </cell>
          <cell r="F25">
            <v>0</v>
          </cell>
          <cell r="G25">
            <v>2224953.35</v>
          </cell>
        </row>
        <row r="26">
          <cell r="B26" t="str">
            <v>610061</v>
          </cell>
          <cell r="C26" t="str">
            <v>Commod Gas Cst-CHAT-Affiliated</v>
          </cell>
          <cell r="E26">
            <v>3976547.38</v>
          </cell>
          <cell r="F26">
            <v>0</v>
          </cell>
          <cell r="G26">
            <v>6357011.3099999996</v>
          </cell>
        </row>
        <row r="27">
          <cell r="B27" t="str">
            <v>610065</v>
          </cell>
          <cell r="C27" t="str">
            <v>Cost - Affiliated (VNG)</v>
          </cell>
          <cell r="E27">
            <v>10338907.65</v>
          </cell>
          <cell r="F27">
            <v>0</v>
          </cell>
          <cell r="G27">
            <v>7761729.2300000004</v>
          </cell>
        </row>
        <row r="28">
          <cell r="B28" t="str">
            <v>610070</v>
          </cell>
          <cell r="C28" t="str">
            <v>Storage Demand &amp; Capacity Cost</v>
          </cell>
          <cell r="E28">
            <v>1473372.84</v>
          </cell>
          <cell r="F28">
            <v>0</v>
          </cell>
          <cell r="G28">
            <v>1710160.54</v>
          </cell>
        </row>
        <row r="29">
          <cell r="B29" t="str">
            <v>610075</v>
          </cell>
          <cell r="C29" t="str">
            <v>Transp, Exchange &amp; Flex Fee</v>
          </cell>
          <cell r="E29">
            <v>2450044.85</v>
          </cell>
          <cell r="F29">
            <v>0</v>
          </cell>
          <cell r="G29">
            <v>359417.3</v>
          </cell>
        </row>
        <row r="30">
          <cell r="B30" t="str">
            <v>610500</v>
          </cell>
          <cell r="C30" t="str">
            <v>Realized Loss on FinInstrument</v>
          </cell>
          <cell r="E30">
            <v>10025938.949999999</v>
          </cell>
          <cell r="F30">
            <v>0</v>
          </cell>
          <cell r="G30">
            <v>10082032.93</v>
          </cell>
        </row>
        <row r="31">
          <cell r="C31" t="str">
            <v>Cost of Sales</v>
          </cell>
          <cell r="E31">
            <v>242103496.98999998</v>
          </cell>
          <cell r="F31">
            <v>0</v>
          </cell>
          <cell r="G31">
            <v>141813580.55000001</v>
          </cell>
        </row>
        <row r="33">
          <cell r="C33" t="str">
            <v>Operating Margin</v>
          </cell>
          <cell r="E33">
            <v>7440496.6099999845</v>
          </cell>
          <cell r="F33">
            <v>0</v>
          </cell>
          <cell r="G33">
            <v>5973904.0599999726</v>
          </cell>
        </row>
        <row r="35">
          <cell r="B35" t="str">
            <v>600011</v>
          </cell>
          <cell r="C35" t="str">
            <v>Pay-LNG Maint. of Other Equip</v>
          </cell>
          <cell r="E35">
            <v>0</v>
          </cell>
          <cell r="F35">
            <v>0</v>
          </cell>
          <cell r="G35">
            <v>10.81</v>
          </cell>
        </row>
        <row r="36">
          <cell r="B36" t="str">
            <v>600088</v>
          </cell>
          <cell r="C36" t="str">
            <v>PaySEM-AGLC-Gas Supply</v>
          </cell>
          <cell r="E36">
            <v>90143.679999999993</v>
          </cell>
          <cell r="F36">
            <v>0</v>
          </cell>
          <cell r="G36">
            <v>88389.440000000002</v>
          </cell>
        </row>
        <row r="37">
          <cell r="B37" t="str">
            <v>600089</v>
          </cell>
          <cell r="C37" t="str">
            <v>P/R account for AGSC empl.</v>
          </cell>
          <cell r="E37">
            <v>69190.75</v>
          </cell>
          <cell r="F37">
            <v>0</v>
          </cell>
          <cell r="G37">
            <v>52938.17</v>
          </cell>
        </row>
        <row r="38">
          <cell r="B38" t="str">
            <v>600096</v>
          </cell>
          <cell r="C38" t="str">
            <v>P/R for AGSC employees</v>
          </cell>
          <cell r="E38">
            <v>84081.97</v>
          </cell>
          <cell r="F38">
            <v>0</v>
          </cell>
          <cell r="G38">
            <v>57490.55</v>
          </cell>
        </row>
        <row r="39">
          <cell r="B39" t="str">
            <v>600120</v>
          </cell>
          <cell r="C39" t="str">
            <v>Pay-A&amp;G Salaries</v>
          </cell>
          <cell r="E39">
            <v>810591.18</v>
          </cell>
          <cell r="F39">
            <v>0</v>
          </cell>
          <cell r="G39">
            <v>1274855.6200000001</v>
          </cell>
        </row>
        <row r="40">
          <cell r="B40" t="str">
            <v>660300</v>
          </cell>
          <cell r="C40" t="str">
            <v>Marketing Expenses</v>
          </cell>
          <cell r="E40">
            <v>831.45</v>
          </cell>
          <cell r="F40">
            <v>0</v>
          </cell>
          <cell r="G40">
            <v>0</v>
          </cell>
        </row>
        <row r="41">
          <cell r="B41" t="str">
            <v>670050</v>
          </cell>
          <cell r="C41" t="str">
            <v>Utilities</v>
          </cell>
          <cell r="E41">
            <v>-617.47</v>
          </cell>
          <cell r="F41">
            <v>0</v>
          </cell>
          <cell r="G41">
            <v>1009.04</v>
          </cell>
        </row>
        <row r="42">
          <cell r="B42" t="str">
            <v>670100</v>
          </cell>
          <cell r="C42" t="str">
            <v>Office &amp; Administrative</v>
          </cell>
          <cell r="E42">
            <v>30049.95</v>
          </cell>
          <cell r="F42">
            <v>0</v>
          </cell>
          <cell r="G42">
            <v>26173.96</v>
          </cell>
        </row>
        <row r="43">
          <cell r="B43" t="str">
            <v>670102</v>
          </cell>
          <cell r="C43" t="str">
            <v>Development &amp; Training-Acctg.</v>
          </cell>
          <cell r="E43">
            <v>2237.2800000000002</v>
          </cell>
          <cell r="F43">
            <v>0</v>
          </cell>
          <cell r="G43">
            <v>1028.31</v>
          </cell>
        </row>
        <row r="44">
          <cell r="B44" t="str">
            <v>670104</v>
          </cell>
          <cell r="C44" t="str">
            <v>Postage</v>
          </cell>
          <cell r="E44">
            <v>968.16</v>
          </cell>
          <cell r="F44">
            <v>0</v>
          </cell>
          <cell r="G44">
            <v>2235.4699999999998</v>
          </cell>
        </row>
        <row r="45">
          <cell r="B45" t="str">
            <v>670105</v>
          </cell>
          <cell r="C45" t="str">
            <v>Operational Training</v>
          </cell>
          <cell r="E45">
            <v>3623.95</v>
          </cell>
          <cell r="F45">
            <v>0</v>
          </cell>
          <cell r="G45">
            <v>0</v>
          </cell>
        </row>
        <row r="46">
          <cell r="B46" t="str">
            <v>670106</v>
          </cell>
          <cell r="C46" t="str">
            <v>Safety Training &amp; Reg. Complia</v>
          </cell>
          <cell r="E46">
            <v>0</v>
          </cell>
          <cell r="F46">
            <v>0</v>
          </cell>
          <cell r="G46">
            <v>120.97</v>
          </cell>
        </row>
        <row r="47">
          <cell r="B47" t="str">
            <v>670120</v>
          </cell>
          <cell r="C47" t="str">
            <v>Civic Participation - Other</v>
          </cell>
          <cell r="E47">
            <v>53180.91</v>
          </cell>
          <cell r="F47">
            <v>0</v>
          </cell>
          <cell r="G47">
            <v>35399.040000000001</v>
          </cell>
        </row>
        <row r="48">
          <cell r="B48" t="str">
            <v>670130</v>
          </cell>
          <cell r="C48" t="str">
            <v>Bank Service Charges</v>
          </cell>
          <cell r="E48">
            <v>648.20000000000005</v>
          </cell>
          <cell r="F48">
            <v>0</v>
          </cell>
          <cell r="G48">
            <v>2947.93</v>
          </cell>
        </row>
        <row r="49">
          <cell r="B49" t="str">
            <v>670148</v>
          </cell>
          <cell r="C49" t="str">
            <v>Operate and Maintain Fleet Eq</v>
          </cell>
          <cell r="E49">
            <v>0</v>
          </cell>
          <cell r="F49">
            <v>0</v>
          </cell>
          <cell r="G49">
            <v>162.9</v>
          </cell>
        </row>
        <row r="50">
          <cell r="B50" t="str">
            <v>670169</v>
          </cell>
          <cell r="C50" t="str">
            <v>Licenses &amp; Expenses - SW &amp; HW</v>
          </cell>
          <cell r="E50">
            <v>0</v>
          </cell>
          <cell r="F50">
            <v>0</v>
          </cell>
          <cell r="G50">
            <v>313.42</v>
          </cell>
        </row>
        <row r="51">
          <cell r="B51" t="str">
            <v>670200</v>
          </cell>
          <cell r="C51" t="str">
            <v>Outside Svcs Employed</v>
          </cell>
          <cell r="E51">
            <v>357657.84</v>
          </cell>
          <cell r="F51">
            <v>0</v>
          </cell>
          <cell r="G51">
            <v>328843.34000000003</v>
          </cell>
        </row>
        <row r="52">
          <cell r="B52" t="str">
            <v>670202</v>
          </cell>
          <cell r="C52" t="str">
            <v>Outside Services Info Tech</v>
          </cell>
          <cell r="E52">
            <v>0</v>
          </cell>
          <cell r="F52">
            <v>0</v>
          </cell>
          <cell r="G52">
            <v>12819.5</v>
          </cell>
        </row>
        <row r="53">
          <cell r="B53" t="str">
            <v>670203</v>
          </cell>
          <cell r="C53" t="str">
            <v>Outside Services-Recruiting</v>
          </cell>
          <cell r="E53">
            <v>0</v>
          </cell>
          <cell r="F53">
            <v>0</v>
          </cell>
          <cell r="G53">
            <v>911.2</v>
          </cell>
        </row>
        <row r="54">
          <cell r="B54" t="str">
            <v>670211</v>
          </cell>
          <cell r="C54" t="str">
            <v>Service Bureau Fees</v>
          </cell>
          <cell r="E54">
            <v>17922.27</v>
          </cell>
          <cell r="F54">
            <v>0</v>
          </cell>
          <cell r="G54">
            <v>17886.939999999999</v>
          </cell>
        </row>
        <row r="55">
          <cell r="B55" t="str">
            <v>670402</v>
          </cell>
          <cell r="C55" t="str">
            <v>Outside Legal Services</v>
          </cell>
          <cell r="E55">
            <v>96533.73</v>
          </cell>
          <cell r="F55">
            <v>0</v>
          </cell>
          <cell r="G55">
            <v>178059.81</v>
          </cell>
        </row>
        <row r="56">
          <cell r="B56" t="str">
            <v>670403</v>
          </cell>
          <cell r="C56" t="str">
            <v>Miscellaneous Legal Services</v>
          </cell>
          <cell r="E56">
            <v>2076.1</v>
          </cell>
          <cell r="F56">
            <v>0</v>
          </cell>
          <cell r="G56">
            <v>1878.66</v>
          </cell>
        </row>
        <row r="57">
          <cell r="B57" t="str">
            <v>670406</v>
          </cell>
          <cell r="C57" t="str">
            <v>Commission &amp; Fees on Fin Instr</v>
          </cell>
          <cell r="E57">
            <v>11438.07</v>
          </cell>
          <cell r="F57">
            <v>0</v>
          </cell>
          <cell r="G57">
            <v>21579.85</v>
          </cell>
        </row>
        <row r="58">
          <cell r="B58" t="str">
            <v>670505</v>
          </cell>
          <cell r="C58" t="str">
            <v>Flex Vacation Deductions</v>
          </cell>
          <cell r="E58">
            <v>-1689.15</v>
          </cell>
          <cell r="F58">
            <v>0</v>
          </cell>
          <cell r="G58">
            <v>-43.11</v>
          </cell>
        </row>
        <row r="59">
          <cell r="B59" t="str">
            <v>670525</v>
          </cell>
          <cell r="C59" t="str">
            <v>Miscellaneous Benefits</v>
          </cell>
          <cell r="E59">
            <v>0</v>
          </cell>
          <cell r="F59">
            <v>0</v>
          </cell>
          <cell r="G59">
            <v>75</v>
          </cell>
        </row>
        <row r="60">
          <cell r="B60" t="str">
            <v>670530</v>
          </cell>
          <cell r="C60" t="str">
            <v>Retirement Savings Plus Plan</v>
          </cell>
          <cell r="E60">
            <v>-6</v>
          </cell>
          <cell r="F60">
            <v>0</v>
          </cell>
          <cell r="G60">
            <v>-7</v>
          </cell>
        </row>
        <row r="61">
          <cell r="B61" t="str">
            <v>670551</v>
          </cell>
          <cell r="C61" t="str">
            <v>Operate Cell Phone</v>
          </cell>
          <cell r="E61">
            <v>6049.11</v>
          </cell>
          <cell r="F61">
            <v>0</v>
          </cell>
          <cell r="G61">
            <v>9341.07</v>
          </cell>
        </row>
        <row r="62">
          <cell r="B62" t="str">
            <v>670552</v>
          </cell>
          <cell r="C62" t="str">
            <v>Operate Page</v>
          </cell>
          <cell r="E62">
            <v>-791.66</v>
          </cell>
          <cell r="F62">
            <v>0</v>
          </cell>
          <cell r="G62">
            <v>171.39</v>
          </cell>
        </row>
        <row r="63">
          <cell r="B63" t="str">
            <v>670570</v>
          </cell>
          <cell r="C63" t="str">
            <v>Employee Relocation</v>
          </cell>
          <cell r="E63">
            <v>0</v>
          </cell>
          <cell r="F63">
            <v>0</v>
          </cell>
          <cell r="G63">
            <v>460.71</v>
          </cell>
        </row>
        <row r="64">
          <cell r="B64" t="str">
            <v>670571</v>
          </cell>
          <cell r="C64" t="str">
            <v>Recruiting Expenses</v>
          </cell>
          <cell r="E64">
            <v>393.5</v>
          </cell>
          <cell r="F64">
            <v>0</v>
          </cell>
          <cell r="G64">
            <v>0</v>
          </cell>
        </row>
        <row r="65">
          <cell r="B65" t="str">
            <v>670590</v>
          </cell>
          <cell r="C65" t="str">
            <v>Bonus</v>
          </cell>
          <cell r="E65">
            <v>253549</v>
          </cell>
          <cell r="F65">
            <v>0</v>
          </cell>
          <cell r="G65">
            <v>0</v>
          </cell>
        </row>
        <row r="66">
          <cell r="B66" t="str">
            <v>670700</v>
          </cell>
          <cell r="C66" t="str">
            <v>Regulatory Commission Exp</v>
          </cell>
          <cell r="E66">
            <v>45</v>
          </cell>
          <cell r="F66">
            <v>0</v>
          </cell>
          <cell r="G66">
            <v>0</v>
          </cell>
        </row>
        <row r="67">
          <cell r="B67" t="str">
            <v>670800</v>
          </cell>
          <cell r="C67" t="str">
            <v>Association and Club Dues-Comp</v>
          </cell>
          <cell r="E67">
            <v>2095.4299999999998</v>
          </cell>
          <cell r="F67">
            <v>0</v>
          </cell>
          <cell r="G67">
            <v>1444.13</v>
          </cell>
        </row>
        <row r="68">
          <cell r="B68" t="str">
            <v>670805</v>
          </cell>
          <cell r="C68" t="str">
            <v>Association&amp;Club Dues-Employee</v>
          </cell>
          <cell r="E68">
            <v>75</v>
          </cell>
          <cell r="F68">
            <v>0</v>
          </cell>
          <cell r="G68">
            <v>434.04</v>
          </cell>
        </row>
        <row r="69">
          <cell r="B69" t="str">
            <v>670840</v>
          </cell>
          <cell r="C69" t="str">
            <v>Miscellaneous Expense</v>
          </cell>
          <cell r="E69">
            <v>43568.13</v>
          </cell>
          <cell r="F69">
            <v>0</v>
          </cell>
          <cell r="G69">
            <v>120157.42</v>
          </cell>
        </row>
        <row r="70">
          <cell r="B70" t="str">
            <v>670855</v>
          </cell>
          <cell r="C70" t="str">
            <v>Travel Expense</v>
          </cell>
          <cell r="E70">
            <v>42165.54</v>
          </cell>
          <cell r="F70">
            <v>0</v>
          </cell>
          <cell r="G70">
            <v>35463.440000000002</v>
          </cell>
        </row>
        <row r="71">
          <cell r="B71" t="str">
            <v>670856</v>
          </cell>
          <cell r="C71" t="str">
            <v>Meals and Entertainment</v>
          </cell>
          <cell r="E71">
            <v>38919.019999999997</v>
          </cell>
          <cell r="F71">
            <v>0</v>
          </cell>
          <cell r="G71">
            <v>29159.63</v>
          </cell>
        </row>
        <row r="72">
          <cell r="B72" t="str">
            <v>670889</v>
          </cell>
          <cell r="C72" t="str">
            <v>Operations of Facilities</v>
          </cell>
          <cell r="E72">
            <v>4368</v>
          </cell>
          <cell r="F72">
            <v>0</v>
          </cell>
          <cell r="G72">
            <v>16232.66</v>
          </cell>
        </row>
        <row r="73">
          <cell r="B73" t="str">
            <v>670900</v>
          </cell>
          <cell r="C73" t="str">
            <v>Facilities Rent/Lease Expenses</v>
          </cell>
          <cell r="E73">
            <v>58986.37</v>
          </cell>
          <cell r="F73">
            <v>0</v>
          </cell>
          <cell r="G73">
            <v>39874.61</v>
          </cell>
        </row>
        <row r="74">
          <cell r="B74" t="str">
            <v>670911</v>
          </cell>
          <cell r="C74" t="str">
            <v>Equipment Lease</v>
          </cell>
          <cell r="E74">
            <v>15996.31</v>
          </cell>
          <cell r="F74">
            <v>0</v>
          </cell>
          <cell r="G74">
            <v>7386.07</v>
          </cell>
        </row>
        <row r="75">
          <cell r="C75" t="str">
            <v>Operation Expenses</v>
          </cell>
          <cell r="E75">
            <v>2094281.62</v>
          </cell>
          <cell r="F75">
            <v>0</v>
          </cell>
          <cell r="G75">
            <v>2365204.9900000002</v>
          </cell>
        </row>
        <row r="76">
          <cell r="B76" t="str">
            <v>675100</v>
          </cell>
          <cell r="C76" t="str">
            <v>Maintenance of Facilities</v>
          </cell>
          <cell r="E76">
            <v>23175.47</v>
          </cell>
          <cell r="F76">
            <v>0</v>
          </cell>
          <cell r="G76">
            <v>20728.599999999999</v>
          </cell>
        </row>
        <row r="77">
          <cell r="C77" t="str">
            <v>Maintenance Expenses</v>
          </cell>
          <cell r="E77">
            <v>23175.47</v>
          </cell>
          <cell r="F77">
            <v>0</v>
          </cell>
          <cell r="G77">
            <v>20728.599999999999</v>
          </cell>
        </row>
        <row r="78">
          <cell r="C78" t="str">
            <v>Capitalized &amp; Distributed Exp</v>
          </cell>
          <cell r="E78">
            <v>0</v>
          </cell>
          <cell r="F78">
            <v>0</v>
          </cell>
          <cell r="G78">
            <v>0</v>
          </cell>
        </row>
        <row r="79">
          <cell r="B79" t="str">
            <v>671001</v>
          </cell>
          <cell r="C79" t="str">
            <v>AGLR Alloc 401K Benefits</v>
          </cell>
          <cell r="E79">
            <v>36349.68</v>
          </cell>
          <cell r="F79">
            <v>0</v>
          </cell>
          <cell r="G79">
            <v>46682.47</v>
          </cell>
        </row>
        <row r="80">
          <cell r="B80" t="str">
            <v>671009</v>
          </cell>
          <cell r="C80" t="str">
            <v>AGLR Alloc Cost of Capital</v>
          </cell>
          <cell r="E80">
            <v>17306.87</v>
          </cell>
          <cell r="F80">
            <v>0</v>
          </cell>
          <cell r="G80">
            <v>10830.98</v>
          </cell>
        </row>
        <row r="81">
          <cell r="B81" t="str">
            <v>671010</v>
          </cell>
          <cell r="C81" t="str">
            <v>AGLR Alloc Health Benefits</v>
          </cell>
          <cell r="E81">
            <v>124952.57</v>
          </cell>
          <cell r="F81">
            <v>0</v>
          </cell>
          <cell r="G81">
            <v>104134.84</v>
          </cell>
        </row>
        <row r="82">
          <cell r="B82" t="str">
            <v>671011</v>
          </cell>
          <cell r="C82" t="str">
            <v>AGLR Alloc Pension Benefits</v>
          </cell>
          <cell r="E82">
            <v>113869.53</v>
          </cell>
          <cell r="F82">
            <v>0</v>
          </cell>
          <cell r="G82">
            <v>104598.57</v>
          </cell>
        </row>
        <row r="83">
          <cell r="B83" t="str">
            <v>671012</v>
          </cell>
          <cell r="C83" t="str">
            <v>AGLR Alloc Other Benefits</v>
          </cell>
          <cell r="E83">
            <v>7022.07</v>
          </cell>
          <cell r="F83">
            <v>0</v>
          </cell>
          <cell r="G83">
            <v>12170.44</v>
          </cell>
        </row>
        <row r="84">
          <cell r="B84" t="str">
            <v>671014</v>
          </cell>
          <cell r="C84" t="str">
            <v>AGLR Alloc Facilities Rate</v>
          </cell>
          <cell r="E84">
            <v>11452.24</v>
          </cell>
          <cell r="F84">
            <v>0</v>
          </cell>
          <cell r="G84">
            <v>17178.36</v>
          </cell>
        </row>
        <row r="85">
          <cell r="B85" t="str">
            <v>671400</v>
          </cell>
          <cell r="C85" t="str">
            <v>Info Svcs Lights On Chargeback</v>
          </cell>
          <cell r="E85">
            <v>92023.89</v>
          </cell>
          <cell r="F85">
            <v>0</v>
          </cell>
          <cell r="G85">
            <v>32344.11</v>
          </cell>
        </row>
        <row r="86">
          <cell r="B86" t="str">
            <v>671402</v>
          </cell>
          <cell r="C86" t="str">
            <v>Direct Chg OM Project Chgback</v>
          </cell>
          <cell r="E86">
            <v>5513.71</v>
          </cell>
          <cell r="F86">
            <v>0</v>
          </cell>
          <cell r="G86">
            <v>9371.17</v>
          </cell>
        </row>
        <row r="87">
          <cell r="B87" t="str">
            <v>671403</v>
          </cell>
          <cell r="C87" t="str">
            <v>Direct Assigned Chargeback</v>
          </cell>
          <cell r="E87">
            <v>142588.88</v>
          </cell>
          <cell r="F87">
            <v>0</v>
          </cell>
          <cell r="G87">
            <v>59058.22</v>
          </cell>
        </row>
        <row r="88">
          <cell r="B88" t="str">
            <v>671404</v>
          </cell>
          <cell r="C88" t="str">
            <v>Allocated-Distributed Chargebk</v>
          </cell>
          <cell r="E88">
            <v>241352.93</v>
          </cell>
          <cell r="F88">
            <v>0</v>
          </cell>
          <cell r="G88">
            <v>104932.18</v>
          </cell>
        </row>
        <row r="89">
          <cell r="B89" t="str">
            <v>671405</v>
          </cell>
          <cell r="C89" t="str">
            <v>Sequent Chargeback-AGLC</v>
          </cell>
          <cell r="E89">
            <v>-90143.69</v>
          </cell>
          <cell r="F89">
            <v>0</v>
          </cell>
          <cell r="G89">
            <v>-88390</v>
          </cell>
        </row>
        <row r="90">
          <cell r="B90" t="str">
            <v>671406</v>
          </cell>
          <cell r="C90" t="str">
            <v>Sequent Chargeback-CHAT</v>
          </cell>
          <cell r="E90">
            <v>-69190.75</v>
          </cell>
          <cell r="F90">
            <v>0</v>
          </cell>
          <cell r="G90">
            <v>-52938</v>
          </cell>
        </row>
        <row r="91">
          <cell r="B91" t="str">
            <v>671407</v>
          </cell>
          <cell r="C91" t="str">
            <v>Sequent Chargeback - VNG</v>
          </cell>
          <cell r="E91">
            <v>-84081.97</v>
          </cell>
          <cell r="F91">
            <v>0</v>
          </cell>
          <cell r="G91">
            <v>-57491</v>
          </cell>
        </row>
        <row r="92">
          <cell r="B92" t="str">
            <v>671408</v>
          </cell>
          <cell r="C92" t="str">
            <v>PC Printer Leases Allocated</v>
          </cell>
          <cell r="E92">
            <v>3397</v>
          </cell>
          <cell r="F92">
            <v>0</v>
          </cell>
          <cell r="G92">
            <v>0</v>
          </cell>
        </row>
        <row r="93">
          <cell r="C93" t="str">
            <v>Allocated Costs</v>
          </cell>
          <cell r="E93">
            <v>552412.96</v>
          </cell>
          <cell r="F93">
            <v>0</v>
          </cell>
          <cell r="G93">
            <v>302482.34000000003</v>
          </cell>
        </row>
        <row r="94">
          <cell r="B94" t="str">
            <v>425000</v>
          </cell>
          <cell r="C94" t="str">
            <v>Depreciation Expense</v>
          </cell>
          <cell r="E94">
            <v>1630.85</v>
          </cell>
          <cell r="F94">
            <v>0</v>
          </cell>
          <cell r="G94">
            <v>1630.87</v>
          </cell>
        </row>
        <row r="95">
          <cell r="C95" t="str">
            <v>Depreciation and Amortization</v>
          </cell>
          <cell r="E95">
            <v>1630.85</v>
          </cell>
          <cell r="F95">
            <v>0</v>
          </cell>
          <cell r="G95">
            <v>1630.87</v>
          </cell>
        </row>
        <row r="96">
          <cell r="B96" t="str">
            <v>427100</v>
          </cell>
          <cell r="C96" t="str">
            <v>General Tax Expense-Payroll</v>
          </cell>
          <cell r="E96">
            <v>90682.08</v>
          </cell>
          <cell r="F96">
            <v>0</v>
          </cell>
          <cell r="G96">
            <v>96251.39</v>
          </cell>
        </row>
        <row r="97">
          <cell r="B97" t="str">
            <v>427101</v>
          </cell>
          <cell r="C97" t="str">
            <v>Gen Tax Expense- Property Tax</v>
          </cell>
          <cell r="E97">
            <v>0</v>
          </cell>
          <cell r="F97">
            <v>0</v>
          </cell>
          <cell r="G97">
            <v>202.74</v>
          </cell>
        </row>
        <row r="98">
          <cell r="C98" t="str">
            <v>Taxes Other Than Income</v>
          </cell>
          <cell r="E98">
            <v>90682.08</v>
          </cell>
          <cell r="F98">
            <v>0</v>
          </cell>
          <cell r="G98">
            <v>96454.13</v>
          </cell>
        </row>
        <row r="100">
          <cell r="C100" t="str">
            <v>Operating Income</v>
          </cell>
          <cell r="E100">
            <v>4678313.629999985</v>
          </cell>
          <cell r="F100">
            <v>0</v>
          </cell>
          <cell r="G100">
            <v>3187403.1299999724</v>
          </cell>
        </row>
        <row r="102">
          <cell r="B102" t="str">
            <v>449510</v>
          </cell>
          <cell r="C102" t="str">
            <v>EAF Exp</v>
          </cell>
          <cell r="E102">
            <v>-15067.39</v>
          </cell>
          <cell r="F102">
            <v>0</v>
          </cell>
          <cell r="G102">
            <v>0</v>
          </cell>
        </row>
        <row r="103">
          <cell r="C103" t="str">
            <v>Other Income - Net</v>
          </cell>
          <cell r="E103">
            <v>-15067.39</v>
          </cell>
          <cell r="F103">
            <v>0</v>
          </cell>
          <cell r="G103">
            <v>0</v>
          </cell>
        </row>
        <row r="104">
          <cell r="C104" t="str">
            <v>Income Before Interest &amp; Taxes</v>
          </cell>
          <cell r="E104">
            <v>4663246.2399999853</v>
          </cell>
          <cell r="F104">
            <v>0</v>
          </cell>
          <cell r="G104">
            <v>3187403.1299999724</v>
          </cell>
        </row>
        <row r="106">
          <cell r="C106" t="str">
            <v>Interest on Long Term Debt</v>
          </cell>
          <cell r="E106">
            <v>0</v>
          </cell>
          <cell r="F106">
            <v>0</v>
          </cell>
          <cell r="G106">
            <v>0</v>
          </cell>
        </row>
        <row r="107">
          <cell r="B107" t="str">
            <v>467100</v>
          </cell>
          <cell r="C107" t="str">
            <v>Interest Income/Expense</v>
          </cell>
          <cell r="E107">
            <v>-3250.09</v>
          </cell>
          <cell r="F107">
            <v>0</v>
          </cell>
          <cell r="G107">
            <v>-4548.71</v>
          </cell>
        </row>
        <row r="108">
          <cell r="B108" t="str">
            <v>467200</v>
          </cell>
          <cell r="C108" t="str">
            <v>Interco Int-Restricted Funding</v>
          </cell>
          <cell r="E108">
            <v>0</v>
          </cell>
          <cell r="F108">
            <v>0</v>
          </cell>
          <cell r="G108">
            <v>17246.02</v>
          </cell>
        </row>
        <row r="109">
          <cell r="B109" t="str">
            <v>467201</v>
          </cell>
          <cell r="C109" t="str">
            <v>Interco Int-Non-Restrict Fund</v>
          </cell>
          <cell r="E109">
            <v>-136967.20000000001</v>
          </cell>
          <cell r="F109">
            <v>0</v>
          </cell>
          <cell r="G109">
            <v>-103470.13</v>
          </cell>
        </row>
        <row r="110">
          <cell r="B110" t="str">
            <v>468100</v>
          </cell>
          <cell r="C110" t="str">
            <v>Interest Exp-Customer Deposit</v>
          </cell>
          <cell r="E110">
            <v>0</v>
          </cell>
          <cell r="F110">
            <v>0</v>
          </cell>
          <cell r="G110">
            <v>6250</v>
          </cell>
        </row>
        <row r="111">
          <cell r="C111" t="str">
            <v>Other Interest Expense</v>
          </cell>
          <cell r="E111">
            <v>-140217.29</v>
          </cell>
          <cell r="F111">
            <v>0</v>
          </cell>
          <cell r="G111">
            <v>-84522.82</v>
          </cell>
        </row>
        <row r="112">
          <cell r="C112" t="str">
            <v>Allowance for Funds - Debt</v>
          </cell>
          <cell r="E112">
            <v>0</v>
          </cell>
          <cell r="F112">
            <v>0</v>
          </cell>
          <cell r="G112">
            <v>0</v>
          </cell>
        </row>
        <row r="113">
          <cell r="C113" t="str">
            <v>Preferred Stock Dividend</v>
          </cell>
          <cell r="E113">
            <v>0</v>
          </cell>
          <cell r="F113">
            <v>0</v>
          </cell>
          <cell r="G113">
            <v>0</v>
          </cell>
        </row>
        <row r="114">
          <cell r="C114" t="str">
            <v>Common Stock Dividend</v>
          </cell>
          <cell r="E114">
            <v>0</v>
          </cell>
          <cell r="F114">
            <v>0</v>
          </cell>
          <cell r="G114">
            <v>0</v>
          </cell>
        </row>
        <row r="116">
          <cell r="C116" t="str">
            <v>Income Before Income Taxes</v>
          </cell>
          <cell r="E116">
            <v>4803463.5299999854</v>
          </cell>
          <cell r="F116">
            <v>0</v>
          </cell>
          <cell r="G116">
            <v>3271925.9499999722</v>
          </cell>
        </row>
        <row r="118">
          <cell r="B118" t="str">
            <v>427200</v>
          </cell>
          <cell r="C118" t="str">
            <v>Federal Income Tax</v>
          </cell>
          <cell r="E118">
            <v>2318984.46</v>
          </cell>
          <cell r="F118">
            <v>0</v>
          </cell>
          <cell r="G118">
            <v>1085167.6100000001</v>
          </cell>
        </row>
        <row r="119">
          <cell r="B119" t="str">
            <v>427400</v>
          </cell>
          <cell r="C119" t="str">
            <v>State Income Tax</v>
          </cell>
          <cell r="E119">
            <v>397541.62</v>
          </cell>
          <cell r="F119">
            <v>0</v>
          </cell>
          <cell r="G119">
            <v>186029.48</v>
          </cell>
        </row>
        <row r="120">
          <cell r="B120" t="str">
            <v>427510</v>
          </cell>
          <cell r="C120" t="str">
            <v>Deferred FIT - Other</v>
          </cell>
          <cell r="E120">
            <v>-726509</v>
          </cell>
          <cell r="F120">
            <v>0</v>
          </cell>
          <cell r="G120">
            <v>0</v>
          </cell>
        </row>
        <row r="121">
          <cell r="B121" t="str">
            <v>427530</v>
          </cell>
          <cell r="C121" t="str">
            <v>Deferred SIT - Other</v>
          </cell>
          <cell r="E121">
            <v>-124545</v>
          </cell>
          <cell r="F121">
            <v>0</v>
          </cell>
          <cell r="G121">
            <v>0</v>
          </cell>
        </row>
        <row r="122">
          <cell r="C122" t="str">
            <v>Income Taxes</v>
          </cell>
          <cell r="E122">
            <v>1865472.08</v>
          </cell>
          <cell r="F122">
            <v>0</v>
          </cell>
          <cell r="G122">
            <v>1271197.0900000001</v>
          </cell>
        </row>
        <row r="123">
          <cell r="C123" t="str">
            <v>Minority Interest</v>
          </cell>
          <cell r="E123">
            <v>0</v>
          </cell>
          <cell r="F123">
            <v>0</v>
          </cell>
          <cell r="G123">
            <v>0</v>
          </cell>
        </row>
        <row r="125">
          <cell r="C125" t="str">
            <v>Net Income</v>
          </cell>
          <cell r="E125">
            <v>2937991.4499999853</v>
          </cell>
          <cell r="F125">
            <v>0</v>
          </cell>
          <cell r="G125">
            <v>2000728.8599999722</v>
          </cell>
        </row>
      </sheetData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Depreciation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 refreshError="1">
        <row r="12">
          <cell r="B12" t="str">
            <v>610067</v>
          </cell>
          <cell r="C12" t="str">
            <v>Non-Affiliated Commodity Gas C</v>
          </cell>
          <cell r="E12">
            <v>33143.519999999997</v>
          </cell>
          <cell r="F12">
            <v>33143.519999999997</v>
          </cell>
          <cell r="G12">
            <v>0</v>
          </cell>
        </row>
        <row r="13">
          <cell r="B13" t="str">
            <v>610500</v>
          </cell>
          <cell r="C13" t="str">
            <v>Realized Loss on FinInstrument</v>
          </cell>
          <cell r="E13">
            <v>1148052</v>
          </cell>
          <cell r="F13">
            <v>1148052</v>
          </cell>
          <cell r="G13">
            <v>0</v>
          </cell>
        </row>
        <row r="14">
          <cell r="C14" t="str">
            <v>Operating Revenues</v>
          </cell>
          <cell r="E14">
            <v>1181195.52</v>
          </cell>
          <cell r="F14">
            <v>1181195.52</v>
          </cell>
          <cell r="G14">
            <v>0</v>
          </cell>
        </row>
        <row r="16">
          <cell r="C16" t="str">
            <v>Cost of Sales</v>
          </cell>
          <cell r="E16">
            <v>0</v>
          </cell>
          <cell r="F16">
            <v>0</v>
          </cell>
          <cell r="G16">
            <v>0</v>
          </cell>
        </row>
        <row r="18">
          <cell r="C18" t="str">
            <v>Operating Margin</v>
          </cell>
          <cell r="E18">
            <v>1181195.52</v>
          </cell>
          <cell r="F18">
            <v>1181195.52</v>
          </cell>
          <cell r="G18">
            <v>0</v>
          </cell>
        </row>
        <row r="20">
          <cell r="B20" t="str">
            <v>670100</v>
          </cell>
          <cell r="C20" t="str">
            <v>Office &amp; Administrative</v>
          </cell>
          <cell r="E20">
            <v>1463.94</v>
          </cell>
          <cell r="F20">
            <v>1463.94</v>
          </cell>
          <cell r="G20">
            <v>0</v>
          </cell>
        </row>
        <row r="21">
          <cell r="B21" t="str">
            <v>670130</v>
          </cell>
          <cell r="C21" t="str">
            <v>Bank Service Charges</v>
          </cell>
          <cell r="E21">
            <v>621.9</v>
          </cell>
          <cell r="F21">
            <v>621.9</v>
          </cell>
          <cell r="G21">
            <v>0</v>
          </cell>
        </row>
        <row r="22">
          <cell r="B22" t="str">
            <v>670402</v>
          </cell>
          <cell r="C22" t="str">
            <v>Outside Legal Services</v>
          </cell>
          <cell r="E22">
            <v>0</v>
          </cell>
          <cell r="F22">
            <v>0</v>
          </cell>
          <cell r="G22">
            <v>-30537.05</v>
          </cell>
        </row>
        <row r="23">
          <cell r="C23" t="str">
            <v>Operation Expenses</v>
          </cell>
          <cell r="E23">
            <v>2085.84</v>
          </cell>
          <cell r="F23">
            <v>2085.84</v>
          </cell>
          <cell r="G23">
            <v>-30537.05</v>
          </cell>
        </row>
        <row r="24">
          <cell r="B24" t="str">
            <v>675100</v>
          </cell>
          <cell r="C24" t="str">
            <v>Maintenance of Facilities</v>
          </cell>
          <cell r="E24">
            <v>-7929.52</v>
          </cell>
          <cell r="F24">
            <v>-7929.52</v>
          </cell>
          <cell r="G24">
            <v>0</v>
          </cell>
        </row>
        <row r="25">
          <cell r="C25" t="str">
            <v>Maintenance Expenses</v>
          </cell>
          <cell r="E25">
            <v>-7929.52</v>
          </cell>
          <cell r="F25">
            <v>-7929.52</v>
          </cell>
          <cell r="G25">
            <v>0</v>
          </cell>
        </row>
        <row r="26">
          <cell r="C26" t="str">
            <v>Capitalized &amp; Distributed Exp</v>
          </cell>
          <cell r="E26">
            <v>0</v>
          </cell>
          <cell r="F26">
            <v>0</v>
          </cell>
          <cell r="G26">
            <v>0</v>
          </cell>
        </row>
        <row r="27">
          <cell r="B27" t="str">
            <v>671009</v>
          </cell>
          <cell r="C27" t="str">
            <v>AGLR Alloc Cost of Capital</v>
          </cell>
          <cell r="E27">
            <v>0</v>
          </cell>
          <cell r="F27">
            <v>0</v>
          </cell>
          <cell r="G27">
            <v>5839.27</v>
          </cell>
        </row>
        <row r="28">
          <cell r="B28" t="str">
            <v>671404</v>
          </cell>
          <cell r="C28" t="str">
            <v>Allocated-Distributed Chargebk</v>
          </cell>
          <cell r="E28">
            <v>0</v>
          </cell>
          <cell r="F28">
            <v>0</v>
          </cell>
          <cell r="G28">
            <v>9832.3700000000008</v>
          </cell>
        </row>
        <row r="29">
          <cell r="C29" t="str">
            <v>Allocated Costs</v>
          </cell>
          <cell r="E29">
            <v>0</v>
          </cell>
          <cell r="F29">
            <v>0</v>
          </cell>
          <cell r="G29">
            <v>15671.64</v>
          </cell>
        </row>
        <row r="30">
          <cell r="B30" t="str">
            <v>425000</v>
          </cell>
          <cell r="C30" t="str">
            <v>Depreciation Expense</v>
          </cell>
          <cell r="E30">
            <v>0</v>
          </cell>
          <cell r="F30">
            <v>0.01</v>
          </cell>
          <cell r="G30">
            <v>0</v>
          </cell>
        </row>
        <row r="31">
          <cell r="C31" t="str">
            <v>Depreciation and Amortization</v>
          </cell>
          <cell r="E31">
            <v>0</v>
          </cell>
          <cell r="F31">
            <v>0.01</v>
          </cell>
          <cell r="G31">
            <v>0</v>
          </cell>
        </row>
        <row r="32">
          <cell r="B32" t="str">
            <v>427100</v>
          </cell>
          <cell r="C32" t="str">
            <v>General Tax Expense-Payroll</v>
          </cell>
          <cell r="E32">
            <v>19189</v>
          </cell>
          <cell r="F32">
            <v>0</v>
          </cell>
          <cell r="G32">
            <v>0</v>
          </cell>
        </row>
        <row r="33">
          <cell r="B33" t="str">
            <v>427101</v>
          </cell>
          <cell r="C33" t="str">
            <v>Gen Tax Expense- Property Tax</v>
          </cell>
          <cell r="E33">
            <v>1824.66</v>
          </cell>
          <cell r="F33">
            <v>1216.44</v>
          </cell>
          <cell r="G33">
            <v>405.48</v>
          </cell>
        </row>
        <row r="34">
          <cell r="C34" t="str">
            <v>Taxes Other Than Income</v>
          </cell>
          <cell r="E34">
            <v>21013.66</v>
          </cell>
          <cell r="F34">
            <v>1216.44</v>
          </cell>
          <cell r="G34">
            <v>405.48</v>
          </cell>
        </row>
        <row r="36">
          <cell r="C36" t="str">
            <v>Operating Income</v>
          </cell>
          <cell r="E36">
            <v>1166025.54</v>
          </cell>
          <cell r="F36">
            <v>1185822.75</v>
          </cell>
          <cell r="G36">
            <v>14459.93</v>
          </cell>
        </row>
        <row r="38">
          <cell r="C38" t="str">
            <v>Other Income - Net</v>
          </cell>
          <cell r="E38">
            <v>0</v>
          </cell>
          <cell r="F38">
            <v>0</v>
          </cell>
          <cell r="G38">
            <v>0</v>
          </cell>
        </row>
        <row r="39">
          <cell r="C39" t="str">
            <v>Income Before Interest &amp; Taxes</v>
          </cell>
          <cell r="E39">
            <v>1166025.54</v>
          </cell>
          <cell r="F39">
            <v>1185822.75</v>
          </cell>
          <cell r="G39">
            <v>14459.93</v>
          </cell>
        </row>
        <row r="41">
          <cell r="C41" t="str">
            <v>Interest on Long Term Debt</v>
          </cell>
          <cell r="E41">
            <v>0</v>
          </cell>
          <cell r="F41">
            <v>0</v>
          </cell>
          <cell r="G41">
            <v>0</v>
          </cell>
        </row>
        <row r="42">
          <cell r="B42" t="str">
            <v>467201</v>
          </cell>
          <cell r="C42" t="str">
            <v>Interco Int-Non-Restrict Fund</v>
          </cell>
          <cell r="E42">
            <v>76388.600000000006</v>
          </cell>
          <cell r="F42">
            <v>55688.07</v>
          </cell>
          <cell r="G42">
            <v>34823.870000000003</v>
          </cell>
        </row>
        <row r="43">
          <cell r="B43" t="str">
            <v>468100</v>
          </cell>
          <cell r="C43" t="str">
            <v>Interest Exp-Customer Deposit</v>
          </cell>
          <cell r="E43">
            <v>36129.19</v>
          </cell>
          <cell r="F43">
            <v>27319.87</v>
          </cell>
          <cell r="G43">
            <v>12500</v>
          </cell>
        </row>
        <row r="44">
          <cell r="C44" t="str">
            <v>Other Interest Expense</v>
          </cell>
          <cell r="E44">
            <v>112517.79</v>
          </cell>
          <cell r="F44">
            <v>83007.94</v>
          </cell>
          <cell r="G44">
            <v>47323.87</v>
          </cell>
        </row>
        <row r="45">
          <cell r="C45" t="str">
            <v>Allowance for Funds - Debt</v>
          </cell>
          <cell r="E45">
            <v>0</v>
          </cell>
          <cell r="F45">
            <v>0</v>
          </cell>
          <cell r="G45">
            <v>0</v>
          </cell>
        </row>
        <row r="46">
          <cell r="C46" t="str">
            <v>Preferred Stock Dividend</v>
          </cell>
          <cell r="E46">
            <v>0</v>
          </cell>
          <cell r="F46">
            <v>0</v>
          </cell>
          <cell r="G46">
            <v>0</v>
          </cell>
        </row>
        <row r="47">
          <cell r="C47" t="str">
            <v>Common Stock Dividend</v>
          </cell>
          <cell r="E47">
            <v>0</v>
          </cell>
          <cell r="F47">
            <v>0</v>
          </cell>
          <cell r="G47">
            <v>0</v>
          </cell>
        </row>
        <row r="49">
          <cell r="C49" t="str">
            <v>Income Before Income Taxes</v>
          </cell>
          <cell r="E49">
            <v>1053507.75</v>
          </cell>
          <cell r="F49">
            <v>1102814.81</v>
          </cell>
          <cell r="G49">
            <v>-32863.94</v>
          </cell>
        </row>
        <row r="51">
          <cell r="B51" t="str">
            <v>427200</v>
          </cell>
          <cell r="C51" t="str">
            <v>Federal Income Tax</v>
          </cell>
          <cell r="E51">
            <v>-590214.76</v>
          </cell>
          <cell r="F51">
            <v>364135.82</v>
          </cell>
          <cell r="G51">
            <v>927218.85</v>
          </cell>
        </row>
        <row r="52">
          <cell r="B52" t="str">
            <v>427400</v>
          </cell>
          <cell r="C52" t="str">
            <v>State Income Tax</v>
          </cell>
          <cell r="E52">
            <v>-101182.64</v>
          </cell>
          <cell r="F52">
            <v>62424.92</v>
          </cell>
          <cell r="G52">
            <v>158955.54</v>
          </cell>
        </row>
        <row r="53">
          <cell r="B53" t="str">
            <v>427510</v>
          </cell>
          <cell r="C53" t="str">
            <v>Deferred FIT - Other</v>
          </cell>
          <cell r="E53">
            <v>938071</v>
          </cell>
          <cell r="F53">
            <v>0</v>
          </cell>
          <cell r="G53">
            <v>-938071</v>
          </cell>
        </row>
        <row r="54">
          <cell r="B54" t="str">
            <v>427530</v>
          </cell>
          <cell r="C54" t="str">
            <v>Deferred SIT - Other</v>
          </cell>
          <cell r="E54">
            <v>160816</v>
          </cell>
          <cell r="F54">
            <v>0</v>
          </cell>
          <cell r="G54">
            <v>-160816</v>
          </cell>
        </row>
        <row r="55">
          <cell r="C55" t="str">
            <v>Income Taxes</v>
          </cell>
          <cell r="E55">
            <v>407489.6</v>
          </cell>
          <cell r="F55">
            <v>426560.74</v>
          </cell>
          <cell r="G55">
            <v>-12712.610000000102</v>
          </cell>
        </row>
        <row r="56">
          <cell r="C56" t="str">
            <v>Minority Interest</v>
          </cell>
          <cell r="E56">
            <v>0</v>
          </cell>
          <cell r="F56">
            <v>0</v>
          </cell>
          <cell r="G56">
            <v>0</v>
          </cell>
        </row>
        <row r="58">
          <cell r="C58" t="str">
            <v>Net Income</v>
          </cell>
          <cell r="E58">
            <v>646018.15</v>
          </cell>
          <cell r="F58">
            <v>676254.07000000007</v>
          </cell>
          <cell r="G58">
            <v>-20151.3299999999</v>
          </cell>
        </row>
      </sheetData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-Foward"/>
      <sheetName val="M&amp;E"/>
      <sheetName val="P-6 Fines &amp; Penalties"/>
      <sheetName val="Amort-Goodwill"/>
      <sheetName val="Amort-Software"/>
      <sheetName val="Depreciation"/>
      <sheetName val="Bad Debt Reserve"/>
      <sheetName val="Purch Gas Adj"/>
      <sheetName val="Accrued Bonus"/>
      <sheetName val="Severance"/>
      <sheetName val="T-3 Partnership Income"/>
      <sheetName val="TR-4 NSP1"/>
      <sheetName val="T-6 Res Stock"/>
      <sheetName val="T-7 Pension"/>
      <sheetName val="T- 10 Accrued Relocation Liab."/>
      <sheetName val="T-13 Other Work-in-Progress"/>
      <sheetName val="T-16 Misc. Accrued Liab."/>
      <sheetName val="T-36 Other Deferred Debits"/>
      <sheetName val="T-41 Other Postretire Benefits"/>
      <sheetName val="A-11 CIAC"/>
      <sheetName val="CIAC QUERY"/>
      <sheetName val="A-12 Engineering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/>
      <sheetData sheetId="26" refreshError="1">
        <row r="12">
          <cell r="B12" t="str">
            <v>400011</v>
          </cell>
          <cell r="C12" t="str">
            <v>Resid. Non-Jurisdictional Sale</v>
          </cell>
          <cell r="E12">
            <v>105666.07</v>
          </cell>
          <cell r="F12">
            <v>92290.11</v>
          </cell>
          <cell r="G12">
            <v>28793.42</v>
          </cell>
        </row>
        <row r="13">
          <cell r="B13" t="str">
            <v>400100</v>
          </cell>
          <cell r="C13" t="str">
            <v>Residential Sales</v>
          </cell>
          <cell r="E13">
            <v>103122619.72</v>
          </cell>
          <cell r="F13">
            <v>89692451.890000001</v>
          </cell>
          <cell r="G13">
            <v>29037755.16</v>
          </cell>
        </row>
        <row r="14">
          <cell r="B14" t="str">
            <v>400101</v>
          </cell>
          <cell r="C14" t="str">
            <v>Residential Gas Sales Unbilled</v>
          </cell>
          <cell r="E14">
            <v>-8263000</v>
          </cell>
          <cell r="F14">
            <v>-8901000</v>
          </cell>
          <cell r="G14">
            <v>8589000</v>
          </cell>
        </row>
        <row r="15">
          <cell r="B15" t="str">
            <v>400103</v>
          </cell>
          <cell r="C15" t="str">
            <v>Deregulated Residential Sales</v>
          </cell>
          <cell r="E15">
            <v>114612.63</v>
          </cell>
          <cell r="F15">
            <v>21345.73</v>
          </cell>
          <cell r="G15">
            <v>0</v>
          </cell>
        </row>
        <row r="16">
          <cell r="B16" t="str">
            <v>400200</v>
          </cell>
          <cell r="C16" t="str">
            <v>Small Commercial</v>
          </cell>
          <cell r="E16">
            <v>34404431.479999997</v>
          </cell>
          <cell r="F16">
            <v>27479959.359999999</v>
          </cell>
          <cell r="G16">
            <v>10508330.26</v>
          </cell>
        </row>
        <row r="17">
          <cell r="B17" t="str">
            <v>400201</v>
          </cell>
          <cell r="C17" t="str">
            <v>Small Commercial-Unbilled</v>
          </cell>
          <cell r="E17">
            <v>-2487555</v>
          </cell>
          <cell r="F17">
            <v>-2630480</v>
          </cell>
          <cell r="G17">
            <v>2430779</v>
          </cell>
        </row>
        <row r="18">
          <cell r="B18" t="str">
            <v>400210</v>
          </cell>
          <cell r="C18" t="str">
            <v>Commercial Billed Nonjurisdict</v>
          </cell>
          <cell r="E18">
            <v>11692159.91</v>
          </cell>
          <cell r="F18">
            <v>10213094.25</v>
          </cell>
          <cell r="G18">
            <v>3715086.98</v>
          </cell>
        </row>
        <row r="19">
          <cell r="B19" t="str">
            <v>400300</v>
          </cell>
          <cell r="C19" t="str">
            <v>Large Commercial</v>
          </cell>
          <cell r="E19">
            <v>500644.52</v>
          </cell>
          <cell r="F19">
            <v>279479.63</v>
          </cell>
          <cell r="G19">
            <v>181874.09</v>
          </cell>
        </row>
        <row r="20">
          <cell r="B20" t="str">
            <v>400301</v>
          </cell>
          <cell r="C20" t="str">
            <v>Comm Unbilled Nonjurisdictiona</v>
          </cell>
          <cell r="E20">
            <v>-1082445</v>
          </cell>
          <cell r="F20">
            <v>-1088520</v>
          </cell>
          <cell r="G20">
            <v>1070221</v>
          </cell>
        </row>
        <row r="21">
          <cell r="B21" t="str">
            <v>400310</v>
          </cell>
          <cell r="C21" t="str">
            <v>Commercial Interruptible Nonju</v>
          </cell>
          <cell r="E21">
            <v>1705518.55</v>
          </cell>
          <cell r="F21">
            <v>1454423.84</v>
          </cell>
          <cell r="G21">
            <v>497698.82</v>
          </cell>
        </row>
        <row r="22">
          <cell r="B22" t="str">
            <v>400400</v>
          </cell>
          <cell r="C22" t="str">
            <v>Small Industrial</v>
          </cell>
          <cell r="E22">
            <v>1608327.1</v>
          </cell>
          <cell r="F22">
            <v>1167877.96</v>
          </cell>
          <cell r="G22">
            <v>262602.09999999998</v>
          </cell>
        </row>
        <row r="23">
          <cell r="B23" t="str">
            <v>400401</v>
          </cell>
          <cell r="C23" t="str">
            <v>Small Industrial-Unbilled</v>
          </cell>
          <cell r="E23">
            <v>-28000</v>
          </cell>
          <cell r="F23">
            <v>-28000</v>
          </cell>
          <cell r="G23">
            <v>28000</v>
          </cell>
        </row>
        <row r="24">
          <cell r="B24" t="str">
            <v>400505</v>
          </cell>
          <cell r="C24" t="str">
            <v>Revenues-Interruptible</v>
          </cell>
          <cell r="E24">
            <v>275953.71999999997</v>
          </cell>
          <cell r="F24">
            <v>190725.47</v>
          </cell>
          <cell r="G24">
            <v>256403.85</v>
          </cell>
        </row>
        <row r="25">
          <cell r="B25" t="str">
            <v>404100</v>
          </cell>
          <cell r="C25" t="str">
            <v>NGV Sales Base</v>
          </cell>
          <cell r="E25">
            <v>48844.02</v>
          </cell>
          <cell r="F25">
            <v>26596.880000000001</v>
          </cell>
          <cell r="G25">
            <v>14831.1</v>
          </cell>
        </row>
        <row r="26">
          <cell r="B26" t="str">
            <v>404101</v>
          </cell>
          <cell r="C26" t="str">
            <v>NGV-Non-Jurisdictional Sales</v>
          </cell>
          <cell r="E26">
            <v>73071.08</v>
          </cell>
          <cell r="F26">
            <v>43979.69</v>
          </cell>
          <cell r="G26">
            <v>24519.77</v>
          </cell>
        </row>
        <row r="27">
          <cell r="B27" t="str">
            <v>406000</v>
          </cell>
          <cell r="C27" t="str">
            <v>Propane Sales</v>
          </cell>
          <cell r="E27">
            <v>25.36</v>
          </cell>
          <cell r="F27">
            <v>25.36</v>
          </cell>
          <cell r="G27">
            <v>0</v>
          </cell>
        </row>
        <row r="28">
          <cell r="B28" t="str">
            <v>407050</v>
          </cell>
          <cell r="C28" t="str">
            <v>Late Payment Fees</v>
          </cell>
          <cell r="E28">
            <v>543682.57999999996</v>
          </cell>
          <cell r="F28">
            <v>463818.04</v>
          </cell>
          <cell r="G28">
            <v>109220.5</v>
          </cell>
        </row>
        <row r="29">
          <cell r="B29" t="str">
            <v>407090</v>
          </cell>
          <cell r="C29" t="str">
            <v>Returned Check -Marketer</v>
          </cell>
          <cell r="E29">
            <v>20236</v>
          </cell>
          <cell r="F29">
            <v>15332</v>
          </cell>
          <cell r="G29">
            <v>4648</v>
          </cell>
        </row>
        <row r="30">
          <cell r="B30" t="str">
            <v>407101</v>
          </cell>
          <cell r="C30" t="str">
            <v>Seasonal Reconnect Change</v>
          </cell>
          <cell r="E30">
            <v>15862.5</v>
          </cell>
          <cell r="F30">
            <v>12187.5</v>
          </cell>
          <cell r="G30">
            <v>27787.5</v>
          </cell>
        </row>
        <row r="31">
          <cell r="B31" t="str">
            <v>407104</v>
          </cell>
          <cell r="C31" t="str">
            <v>Establish Service- SONP</v>
          </cell>
          <cell r="E31">
            <v>607036.5</v>
          </cell>
          <cell r="F31">
            <v>389198.25</v>
          </cell>
          <cell r="G31">
            <v>262316.25</v>
          </cell>
        </row>
        <row r="32">
          <cell r="B32" t="str">
            <v>407120</v>
          </cell>
          <cell r="C32" t="str">
            <v>Reg Servicework-Revenue</v>
          </cell>
          <cell r="E32">
            <v>10607.85</v>
          </cell>
          <cell r="F32">
            <v>6891.86</v>
          </cell>
          <cell r="G32">
            <v>11739</v>
          </cell>
        </row>
        <row r="33">
          <cell r="B33" t="str">
            <v>407125</v>
          </cell>
          <cell r="C33" t="str">
            <v>Jobbing Material Revenue</v>
          </cell>
          <cell r="E33">
            <v>4.63</v>
          </cell>
          <cell r="F33">
            <v>0</v>
          </cell>
          <cell r="G33">
            <v>0</v>
          </cell>
        </row>
        <row r="34">
          <cell r="B34" t="str">
            <v>407130</v>
          </cell>
          <cell r="C34" t="str">
            <v>Oth Gas Rev PT1 Contr Exp Reim</v>
          </cell>
          <cell r="E34">
            <v>556143.38</v>
          </cell>
          <cell r="F34">
            <v>338453.63</v>
          </cell>
          <cell r="G34">
            <v>135034.07999999999</v>
          </cell>
        </row>
        <row r="35">
          <cell r="B35" t="str">
            <v>407142</v>
          </cell>
          <cell r="C35" t="str">
            <v>Jobbing Generation Appl. Mat'l</v>
          </cell>
          <cell r="E35">
            <v>-194.7</v>
          </cell>
          <cell r="F35">
            <v>0</v>
          </cell>
          <cell r="G35">
            <v>0</v>
          </cell>
        </row>
        <row r="36">
          <cell r="B36" t="str">
            <v>407160</v>
          </cell>
          <cell r="C36" t="str">
            <v>Transportation Revenue</v>
          </cell>
          <cell r="E36">
            <v>2521344.85</v>
          </cell>
          <cell r="F36">
            <v>1688922.62</v>
          </cell>
          <cell r="G36">
            <v>865047.13</v>
          </cell>
        </row>
        <row r="37">
          <cell r="B37" t="str">
            <v>407176</v>
          </cell>
          <cell r="C37" t="str">
            <v>TranspSales Non-Jurisdictional</v>
          </cell>
          <cell r="E37">
            <v>934153.57</v>
          </cell>
          <cell r="F37">
            <v>696760.1</v>
          </cell>
          <cell r="G37">
            <v>351624.97</v>
          </cell>
        </row>
        <row r="38">
          <cell r="B38" t="str">
            <v>407500</v>
          </cell>
          <cell r="C38" t="str">
            <v>Miscellaneous Operating Revenu</v>
          </cell>
          <cell r="E38">
            <v>20302.91</v>
          </cell>
          <cell r="F38">
            <v>16341.76</v>
          </cell>
          <cell r="G38">
            <v>-3586.84</v>
          </cell>
        </row>
        <row r="39">
          <cell r="B39" t="str">
            <v>407501</v>
          </cell>
          <cell r="C39" t="str">
            <v>Capacity Chg Joint Use Pipelin</v>
          </cell>
          <cell r="E39">
            <v>2855541</v>
          </cell>
          <cell r="F39">
            <v>1917019.5</v>
          </cell>
          <cell r="G39">
            <v>978232.5</v>
          </cell>
        </row>
        <row r="40">
          <cell r="B40" t="str">
            <v>407502</v>
          </cell>
          <cell r="C40" t="str">
            <v>Inter Transportation - Pipelin</v>
          </cell>
          <cell r="E40">
            <v>617.29999999999995</v>
          </cell>
          <cell r="F40">
            <v>617.29999999999995</v>
          </cell>
          <cell r="G40">
            <v>0</v>
          </cell>
        </row>
        <row r="41">
          <cell r="B41" t="str">
            <v>430101</v>
          </cell>
          <cell r="C41" t="str">
            <v>Professional Service Expenses</v>
          </cell>
          <cell r="E41">
            <v>-1028.8800000000001</v>
          </cell>
          <cell r="F41">
            <v>-821.64</v>
          </cell>
          <cell r="G41">
            <v>-429.88</v>
          </cell>
        </row>
        <row r="42">
          <cell r="B42" t="str">
            <v>430201</v>
          </cell>
          <cell r="C42" t="str">
            <v>Field Service Expenses</v>
          </cell>
          <cell r="E42">
            <v>-7310.92</v>
          </cell>
          <cell r="F42">
            <v>-6109.75</v>
          </cell>
          <cell r="G42">
            <v>-2508.7600000000002</v>
          </cell>
        </row>
        <row r="43">
          <cell r="B43" t="str">
            <v>430300</v>
          </cell>
          <cell r="C43" t="str">
            <v>Misc. Service Revenue</v>
          </cell>
          <cell r="E43">
            <v>69490.289999999994</v>
          </cell>
          <cell r="F43">
            <v>58306.85</v>
          </cell>
          <cell r="G43">
            <v>84450.37</v>
          </cell>
        </row>
        <row r="44">
          <cell r="B44" t="str">
            <v>430301</v>
          </cell>
          <cell r="C44" t="str">
            <v>Misc. Service Expenses</v>
          </cell>
          <cell r="E44">
            <v>3275.84</v>
          </cell>
          <cell r="F44">
            <v>2761.28</v>
          </cell>
          <cell r="G44">
            <v>-100.83</v>
          </cell>
        </row>
        <row r="45">
          <cell r="B45" t="str">
            <v>432730</v>
          </cell>
          <cell r="C45" t="str">
            <v>Misc-Repair Parts</v>
          </cell>
          <cell r="E45">
            <v>2745</v>
          </cell>
          <cell r="F45">
            <v>0</v>
          </cell>
          <cell r="G45">
            <v>0</v>
          </cell>
        </row>
        <row r="46">
          <cell r="B46" t="str">
            <v>450100</v>
          </cell>
          <cell r="C46" t="str">
            <v>Damage Billing - Mains</v>
          </cell>
          <cell r="E46">
            <v>69527.5</v>
          </cell>
          <cell r="F46">
            <v>35317.79</v>
          </cell>
          <cell r="G46">
            <v>62392.43</v>
          </cell>
        </row>
        <row r="47">
          <cell r="B47" t="str">
            <v>450200</v>
          </cell>
          <cell r="C47" t="str">
            <v>Damage Billing - Services</v>
          </cell>
          <cell r="E47">
            <v>66867.490000000005</v>
          </cell>
          <cell r="F47">
            <v>37435.800000000003</v>
          </cell>
          <cell r="G47">
            <v>41569.08</v>
          </cell>
        </row>
        <row r="48">
          <cell r="B48" t="str">
            <v>450300</v>
          </cell>
          <cell r="C48" t="str">
            <v>Damage Billing - Reroutes</v>
          </cell>
          <cell r="E48">
            <v>52872.19</v>
          </cell>
          <cell r="F48">
            <v>33930.239999999998</v>
          </cell>
          <cell r="G48">
            <v>42084.7</v>
          </cell>
        </row>
        <row r="49">
          <cell r="C49" t="str">
            <v>Operating Revenues</v>
          </cell>
          <cell r="E49">
            <v>150132651.04000005</v>
          </cell>
          <cell r="F49">
            <v>123720613.29999998</v>
          </cell>
          <cell r="G49">
            <v>59615415.75</v>
          </cell>
        </row>
        <row r="51">
          <cell r="B51" t="str">
            <v>610005</v>
          </cell>
          <cell r="C51" t="str">
            <v>Propane Costs</v>
          </cell>
          <cell r="E51">
            <v>175142.16</v>
          </cell>
          <cell r="F51">
            <v>214195.83</v>
          </cell>
          <cell r="G51">
            <v>-6214.26</v>
          </cell>
        </row>
        <row r="52">
          <cell r="B52" t="str">
            <v>610007</v>
          </cell>
          <cell r="C52" t="str">
            <v>Non-Jurisdictional Cost of Rev</v>
          </cell>
          <cell r="E52">
            <v>48261.62</v>
          </cell>
          <cell r="F52">
            <v>0</v>
          </cell>
          <cell r="G52">
            <v>0</v>
          </cell>
        </row>
        <row r="53">
          <cell r="B53" t="str">
            <v>610410</v>
          </cell>
          <cell r="C53" t="str">
            <v>Natural Gas Transmission Line</v>
          </cell>
          <cell r="E53">
            <v>66227263.109999999</v>
          </cell>
          <cell r="F53">
            <v>58799789.259999998</v>
          </cell>
          <cell r="G53">
            <v>11879420.07</v>
          </cell>
        </row>
        <row r="54">
          <cell r="B54" t="str">
            <v>610411</v>
          </cell>
          <cell r="C54" t="str">
            <v>NG Trans Line Nonaff Capacity</v>
          </cell>
          <cell r="E54">
            <v>6986882.6699999999</v>
          </cell>
          <cell r="F54">
            <v>4667199.79</v>
          </cell>
          <cell r="G54">
            <v>3039031</v>
          </cell>
        </row>
        <row r="55">
          <cell r="B55" t="str">
            <v>610412</v>
          </cell>
          <cell r="C55" t="str">
            <v>NGTrans Line Pur Nonaff Demand</v>
          </cell>
          <cell r="E55">
            <v>17212803.199999999</v>
          </cell>
          <cell r="F55">
            <v>11929751.279999999</v>
          </cell>
          <cell r="G55">
            <v>5186019.09</v>
          </cell>
        </row>
        <row r="56">
          <cell r="B56" t="str">
            <v>610420</v>
          </cell>
          <cell r="C56" t="str">
            <v>Nat Gas City Gate Purchases</v>
          </cell>
          <cell r="E56">
            <v>-70139.62</v>
          </cell>
          <cell r="F56">
            <v>-58794.2</v>
          </cell>
          <cell r="G56">
            <v>-13344.88</v>
          </cell>
        </row>
        <row r="57">
          <cell r="B57" t="str">
            <v>610440</v>
          </cell>
          <cell r="C57" t="str">
            <v>Unrec Purch Gas Cost Adj</v>
          </cell>
          <cell r="E57">
            <v>-13442473</v>
          </cell>
          <cell r="F57">
            <v>-9674091</v>
          </cell>
          <cell r="G57">
            <v>12916330</v>
          </cell>
        </row>
        <row r="58">
          <cell r="C58" t="str">
            <v>Cost of Sales</v>
          </cell>
          <cell r="E58">
            <v>77137740.140000001</v>
          </cell>
          <cell r="F58">
            <v>65878050.959999993</v>
          </cell>
          <cell r="G58">
            <v>33001241.02</v>
          </cell>
        </row>
        <row r="60">
          <cell r="C60" t="str">
            <v>Operating Margin</v>
          </cell>
          <cell r="E60">
            <v>72994910.900000051</v>
          </cell>
          <cell r="F60">
            <v>57842562.339999989</v>
          </cell>
          <cell r="G60">
            <v>26614174.73</v>
          </cell>
        </row>
        <row r="62">
          <cell r="B62" t="str">
            <v>600002</v>
          </cell>
          <cell r="C62" t="str">
            <v>Pay - LNG Operation and Labor</v>
          </cell>
          <cell r="E62">
            <v>202.5</v>
          </cell>
          <cell r="F62">
            <v>101.25</v>
          </cell>
          <cell r="G62">
            <v>344.25</v>
          </cell>
        </row>
        <row r="63">
          <cell r="B63" t="str">
            <v>600011</v>
          </cell>
          <cell r="C63" t="str">
            <v>Pay-LNG Maint. of Other Equip</v>
          </cell>
          <cell r="E63">
            <v>20940.13</v>
          </cell>
          <cell r="F63">
            <v>14975.06</v>
          </cell>
          <cell r="G63">
            <v>6338.27</v>
          </cell>
        </row>
        <row r="64">
          <cell r="B64" t="str">
            <v>600020</v>
          </cell>
          <cell r="C64" t="str">
            <v>Pay-Distribution Superv/Eng</v>
          </cell>
          <cell r="E64">
            <v>410818.85</v>
          </cell>
          <cell r="F64">
            <v>286298.21000000002</v>
          </cell>
          <cell r="G64">
            <v>137753.04</v>
          </cell>
        </row>
        <row r="65">
          <cell r="B65" t="str">
            <v>600021</v>
          </cell>
          <cell r="C65" t="str">
            <v>Pay-Design Gas Sys. Improv.</v>
          </cell>
          <cell r="E65">
            <v>1098.0999999999999</v>
          </cell>
          <cell r="F65">
            <v>985.95</v>
          </cell>
          <cell r="G65">
            <v>0</v>
          </cell>
        </row>
        <row r="66">
          <cell r="B66" t="str">
            <v>600022</v>
          </cell>
          <cell r="C66" t="str">
            <v>Pay-Distribution Load Dispatch</v>
          </cell>
          <cell r="E66">
            <v>10016.879999999999</v>
          </cell>
          <cell r="F66">
            <v>8828</v>
          </cell>
          <cell r="G66">
            <v>4321.59</v>
          </cell>
        </row>
        <row r="67">
          <cell r="B67" t="str">
            <v>600023</v>
          </cell>
          <cell r="C67" t="str">
            <v>Pay-Perform Annual Survey</v>
          </cell>
          <cell r="E67">
            <v>1875.89</v>
          </cell>
          <cell r="F67">
            <v>1143.1500000000001</v>
          </cell>
          <cell r="G67">
            <v>326.52999999999997</v>
          </cell>
        </row>
        <row r="68">
          <cell r="B68" t="str">
            <v>600024</v>
          </cell>
          <cell r="C68" t="str">
            <v>Pay-Perform 3-Year Survey</v>
          </cell>
          <cell r="E68">
            <v>12696.48</v>
          </cell>
          <cell r="F68">
            <v>12465.02</v>
          </cell>
          <cell r="G68">
            <v>21091.86</v>
          </cell>
        </row>
        <row r="69">
          <cell r="B69" t="str">
            <v>600025</v>
          </cell>
          <cell r="C69" t="str">
            <v>Pay-Perform 5-Year Survey</v>
          </cell>
          <cell r="E69">
            <v>10975.13</v>
          </cell>
          <cell r="F69">
            <v>2752.6</v>
          </cell>
          <cell r="G69">
            <v>7799.88</v>
          </cell>
        </row>
        <row r="70">
          <cell r="B70" t="str">
            <v>600029</v>
          </cell>
          <cell r="C70" t="str">
            <v>Pay-Perform Leak Survey-Other</v>
          </cell>
          <cell r="E70">
            <v>63.18</v>
          </cell>
          <cell r="F70">
            <v>63.18</v>
          </cell>
          <cell r="G70">
            <v>85.81</v>
          </cell>
        </row>
        <row r="71">
          <cell r="B71" t="str">
            <v>600030</v>
          </cell>
          <cell r="C71" t="str">
            <v>Pay - Inspect Cathodic Prot.Sy</v>
          </cell>
          <cell r="E71">
            <v>151112.18</v>
          </cell>
          <cell r="F71">
            <v>104190.19</v>
          </cell>
          <cell r="G71">
            <v>42641.66</v>
          </cell>
        </row>
        <row r="72">
          <cell r="B72" t="str">
            <v>600031</v>
          </cell>
          <cell r="C72" t="str">
            <v>Pay - Locate Mains and Service</v>
          </cell>
          <cell r="E72">
            <v>55795.87</v>
          </cell>
          <cell r="F72">
            <v>37279.54</v>
          </cell>
          <cell r="G72">
            <v>17144.689999999999</v>
          </cell>
        </row>
        <row r="73">
          <cell r="B73" t="str">
            <v>600032</v>
          </cell>
          <cell r="C73" t="str">
            <v>Pay-Right-of-Way Upkeep</v>
          </cell>
          <cell r="E73">
            <v>11039.5</v>
          </cell>
          <cell r="F73">
            <v>6515.54</v>
          </cell>
          <cell r="G73">
            <v>5482.9</v>
          </cell>
        </row>
        <row r="74">
          <cell r="B74" t="str">
            <v>600033</v>
          </cell>
          <cell r="C74" t="str">
            <v>Pay - Relocate Service</v>
          </cell>
          <cell r="E74">
            <v>67191.81</v>
          </cell>
          <cell r="F74">
            <v>39065.22</v>
          </cell>
          <cell r="G74">
            <v>19945.509999999998</v>
          </cell>
        </row>
        <row r="75">
          <cell r="B75" t="str">
            <v>600034</v>
          </cell>
          <cell r="C75" t="str">
            <v>Pay - Perform Em. Valve Insp.</v>
          </cell>
          <cell r="E75">
            <v>24154.400000000001</v>
          </cell>
          <cell r="F75">
            <v>19371.669999999998</v>
          </cell>
          <cell r="G75">
            <v>749.64</v>
          </cell>
        </row>
        <row r="76">
          <cell r="B76" t="str">
            <v>600035</v>
          </cell>
          <cell r="C76" t="str">
            <v>Pay-Serv.StandBy\Beeper Time</v>
          </cell>
          <cell r="E76">
            <v>431760.45</v>
          </cell>
          <cell r="F76">
            <v>276867.07</v>
          </cell>
          <cell r="G76">
            <v>126922.84</v>
          </cell>
        </row>
        <row r="77">
          <cell r="B77" t="str">
            <v>600036</v>
          </cell>
          <cell r="C77" t="str">
            <v>Pay-Ser.Ctr.-Dist.-SdByBprTime</v>
          </cell>
          <cell r="E77">
            <v>89309.39</v>
          </cell>
          <cell r="F77">
            <v>58366.78</v>
          </cell>
          <cell r="G77">
            <v>37715.24</v>
          </cell>
        </row>
        <row r="78">
          <cell r="B78" t="str">
            <v>600037</v>
          </cell>
          <cell r="C78" t="str">
            <v>Pay - Investigate Leaks Dist.</v>
          </cell>
          <cell r="E78">
            <v>8255.08</v>
          </cell>
          <cell r="F78">
            <v>5518.3</v>
          </cell>
          <cell r="G78">
            <v>177.55</v>
          </cell>
        </row>
        <row r="79">
          <cell r="B79" t="str">
            <v>600038</v>
          </cell>
          <cell r="C79" t="str">
            <v>Pay - Regulator Stat. Inspect.</v>
          </cell>
          <cell r="E79">
            <v>40271.800000000003</v>
          </cell>
          <cell r="F79">
            <v>26289.77</v>
          </cell>
          <cell r="G79">
            <v>6167.09</v>
          </cell>
        </row>
        <row r="80">
          <cell r="B80" t="str">
            <v>600040</v>
          </cell>
          <cell r="C80" t="str">
            <v>Pay - Inspect and Operate STAR</v>
          </cell>
          <cell r="E80">
            <v>0</v>
          </cell>
          <cell r="F80">
            <v>0</v>
          </cell>
          <cell r="G80">
            <v>980.64</v>
          </cell>
        </row>
        <row r="81">
          <cell r="B81" t="str">
            <v>600042</v>
          </cell>
          <cell r="C81" t="str">
            <v>Pay - Single Reads</v>
          </cell>
          <cell r="E81">
            <v>145966.39999999999</v>
          </cell>
          <cell r="F81">
            <v>96638.32</v>
          </cell>
          <cell r="G81">
            <v>52706.99</v>
          </cell>
        </row>
        <row r="82">
          <cell r="B82" t="str">
            <v>600043</v>
          </cell>
          <cell r="C82" t="str">
            <v>Pay - Turn-off Service</v>
          </cell>
          <cell r="E82">
            <v>158842.06</v>
          </cell>
          <cell r="F82">
            <v>110442.41</v>
          </cell>
          <cell r="G82">
            <v>41191.97</v>
          </cell>
        </row>
        <row r="83">
          <cell r="B83" t="str">
            <v>600044</v>
          </cell>
          <cell r="C83" t="str">
            <v>Pay - Activate Meter</v>
          </cell>
          <cell r="E83">
            <v>346528.16</v>
          </cell>
          <cell r="F83">
            <v>230616.75</v>
          </cell>
          <cell r="G83">
            <v>208771.20000000001</v>
          </cell>
        </row>
        <row r="84">
          <cell r="B84" t="str">
            <v>600045</v>
          </cell>
          <cell r="C84" t="str">
            <v>Pay - Investigate Leaks</v>
          </cell>
          <cell r="E84">
            <v>134023.44</v>
          </cell>
          <cell r="F84">
            <v>95702.5</v>
          </cell>
          <cell r="G84">
            <v>60682.27</v>
          </cell>
        </row>
        <row r="85">
          <cell r="B85" t="str">
            <v>600046</v>
          </cell>
          <cell r="C85" t="str">
            <v>Pay-PT Meter Change</v>
          </cell>
          <cell r="E85">
            <v>15100.87</v>
          </cell>
          <cell r="F85">
            <v>2453.3000000000002</v>
          </cell>
          <cell r="G85">
            <v>9847.26</v>
          </cell>
        </row>
        <row r="86">
          <cell r="B86" t="str">
            <v>600047</v>
          </cell>
          <cell r="C86" t="str">
            <v>Pay- No Gas AGLC Work</v>
          </cell>
          <cell r="E86">
            <v>773.32</v>
          </cell>
          <cell r="F86">
            <v>19.68</v>
          </cell>
          <cell r="G86">
            <v>650.9</v>
          </cell>
        </row>
        <row r="87">
          <cell r="B87" t="str">
            <v>600048</v>
          </cell>
          <cell r="C87" t="str">
            <v>Pay - Mapping Services</v>
          </cell>
          <cell r="E87">
            <v>59737.08</v>
          </cell>
          <cell r="F87">
            <v>40975.019999999997</v>
          </cell>
          <cell r="G87">
            <v>22949.29</v>
          </cell>
        </row>
        <row r="88">
          <cell r="B88" t="str">
            <v>600049</v>
          </cell>
          <cell r="C88" t="str">
            <v>Pay - Serv. Wk. Order not Comp</v>
          </cell>
          <cell r="E88">
            <v>85762.53</v>
          </cell>
          <cell r="F88">
            <v>59240.89</v>
          </cell>
          <cell r="G88">
            <v>28043.86</v>
          </cell>
        </row>
        <row r="89">
          <cell r="B89" t="str">
            <v>600051</v>
          </cell>
          <cell r="C89" t="str">
            <v>Pay-Investigate- Other Service</v>
          </cell>
          <cell r="E89">
            <v>217917.74</v>
          </cell>
          <cell r="F89">
            <v>153519.84</v>
          </cell>
          <cell r="G89">
            <v>62391.39</v>
          </cell>
        </row>
        <row r="90">
          <cell r="B90" t="str">
            <v>600060</v>
          </cell>
          <cell r="C90" t="str">
            <v>Pay-Maint. Super/Eng.-Distr.</v>
          </cell>
          <cell r="E90">
            <v>0</v>
          </cell>
          <cell r="F90">
            <v>0</v>
          </cell>
          <cell r="G90">
            <v>866.83</v>
          </cell>
        </row>
        <row r="91">
          <cell r="B91" t="str">
            <v>600061</v>
          </cell>
          <cell r="C91" t="str">
            <v>Pay-Repair and Maint. Mains</v>
          </cell>
          <cell r="E91">
            <v>395069.84</v>
          </cell>
          <cell r="F91">
            <v>269675.38</v>
          </cell>
          <cell r="G91">
            <v>151556.91</v>
          </cell>
        </row>
        <row r="92">
          <cell r="B92" t="str">
            <v>600062</v>
          </cell>
          <cell r="C92" t="str">
            <v>Pay-Repair Damage Mains</v>
          </cell>
          <cell r="E92">
            <v>22095.09</v>
          </cell>
          <cell r="F92">
            <v>16074.16</v>
          </cell>
          <cell r="G92">
            <v>5212.41</v>
          </cell>
        </row>
        <row r="93">
          <cell r="B93" t="str">
            <v>600063</v>
          </cell>
          <cell r="C93" t="str">
            <v>Pay-Maintain Compressor St. Eq</v>
          </cell>
          <cell r="E93">
            <v>351.6</v>
          </cell>
          <cell r="F93">
            <v>351.6</v>
          </cell>
          <cell r="G93">
            <v>140.02000000000001</v>
          </cell>
        </row>
        <row r="94">
          <cell r="B94" t="str">
            <v>600064</v>
          </cell>
          <cell r="C94" t="str">
            <v>Pay - Maintain Regulator Stat.</v>
          </cell>
          <cell r="E94">
            <v>44855.18</v>
          </cell>
          <cell r="F94">
            <v>30358.28</v>
          </cell>
          <cell r="G94">
            <v>18987.89</v>
          </cell>
        </row>
        <row r="95">
          <cell r="B95" t="str">
            <v>600067</v>
          </cell>
          <cell r="C95" t="str">
            <v>Pay-Maintain of Services</v>
          </cell>
          <cell r="E95">
            <v>382934.55</v>
          </cell>
          <cell r="F95">
            <v>255171.05</v>
          </cell>
          <cell r="G95">
            <v>151091.81</v>
          </cell>
        </row>
        <row r="96">
          <cell r="B96" t="str">
            <v>600069</v>
          </cell>
          <cell r="C96" t="str">
            <v>Pay-Repair Damage Service</v>
          </cell>
          <cell r="E96">
            <v>21215.73</v>
          </cell>
          <cell r="F96">
            <v>12536.57</v>
          </cell>
          <cell r="G96">
            <v>7864.3</v>
          </cell>
        </row>
        <row r="97">
          <cell r="B97" t="str">
            <v>600070</v>
          </cell>
          <cell r="C97" t="str">
            <v>Pay-MaintainMeterSets&amp;Req-Pro</v>
          </cell>
          <cell r="E97">
            <v>234189.72</v>
          </cell>
          <cell r="F97">
            <v>159819.74</v>
          </cell>
          <cell r="G97">
            <v>69020.149999999994</v>
          </cell>
        </row>
        <row r="98">
          <cell r="B98" t="str">
            <v>600071</v>
          </cell>
          <cell r="C98" t="str">
            <v>Pay-Repair Meter Sets&amp;Reg Re</v>
          </cell>
          <cell r="E98">
            <v>42315.47</v>
          </cell>
          <cell r="F98">
            <v>31427.9</v>
          </cell>
          <cell r="G98">
            <v>15453.97</v>
          </cell>
        </row>
        <row r="99">
          <cell r="B99" t="str">
            <v>600073</v>
          </cell>
          <cell r="C99" t="str">
            <v>Pay-Maintain Company CNG St.</v>
          </cell>
          <cell r="E99">
            <v>118.08</v>
          </cell>
          <cell r="F99">
            <v>118.08</v>
          </cell>
          <cell r="G99">
            <v>0</v>
          </cell>
        </row>
        <row r="100">
          <cell r="B100" t="str">
            <v>600074</v>
          </cell>
          <cell r="C100" t="str">
            <v>Pay-Maintain Customer CNG St</v>
          </cell>
          <cell r="E100">
            <v>0</v>
          </cell>
          <cell r="F100">
            <v>0</v>
          </cell>
          <cell r="G100">
            <v>13.73</v>
          </cell>
        </row>
        <row r="101">
          <cell r="B101" t="str">
            <v>600075</v>
          </cell>
          <cell r="C101" t="str">
            <v>PayMtr ReadStd By/Beeper Time</v>
          </cell>
          <cell r="E101">
            <v>80314.559999999998</v>
          </cell>
          <cell r="F101">
            <v>56921.97</v>
          </cell>
          <cell r="G101">
            <v>23765.93</v>
          </cell>
        </row>
        <row r="102">
          <cell r="B102" t="str">
            <v>600084</v>
          </cell>
          <cell r="C102" t="str">
            <v>Pay-Transmission Lines Supv</v>
          </cell>
          <cell r="E102">
            <v>0</v>
          </cell>
          <cell r="F102">
            <v>0</v>
          </cell>
          <cell r="G102">
            <v>120.18</v>
          </cell>
        </row>
        <row r="103">
          <cell r="B103" t="str">
            <v>600085</v>
          </cell>
          <cell r="C103" t="str">
            <v>Pay-O&amp;M Propane Peaking Facili</v>
          </cell>
          <cell r="E103">
            <v>133169.47</v>
          </cell>
          <cell r="F103">
            <v>91118.13</v>
          </cell>
          <cell r="G103">
            <v>34803.46</v>
          </cell>
        </row>
        <row r="104">
          <cell r="B104" t="str">
            <v>600089</v>
          </cell>
          <cell r="C104" t="str">
            <v>P/R account for AGSC empl.</v>
          </cell>
          <cell r="E104">
            <v>0</v>
          </cell>
          <cell r="F104">
            <v>0</v>
          </cell>
          <cell r="G104">
            <v>15.57</v>
          </cell>
        </row>
        <row r="105">
          <cell r="B105" t="str">
            <v>600092</v>
          </cell>
          <cell r="C105" t="str">
            <v>Pay - Customer Accounts</v>
          </cell>
          <cell r="E105">
            <v>158720.04999999999</v>
          </cell>
          <cell r="F105">
            <v>109682.73</v>
          </cell>
          <cell r="G105">
            <v>49011.16</v>
          </cell>
        </row>
        <row r="106">
          <cell r="B106" t="str">
            <v>600094</v>
          </cell>
          <cell r="C106" t="str">
            <v>Pay-Meter Reading-Itron</v>
          </cell>
          <cell r="E106">
            <v>946952.53</v>
          </cell>
          <cell r="F106">
            <v>644765.23</v>
          </cell>
          <cell r="G106">
            <v>329104.19</v>
          </cell>
        </row>
        <row r="107">
          <cell r="B107" t="str">
            <v>600112</v>
          </cell>
          <cell r="C107" t="str">
            <v>Pay-Promotional Advertising</v>
          </cell>
          <cell r="E107">
            <v>366.2</v>
          </cell>
          <cell r="F107">
            <v>366.2</v>
          </cell>
          <cell r="G107">
            <v>200.38</v>
          </cell>
        </row>
        <row r="108">
          <cell r="B108" t="str">
            <v>600113</v>
          </cell>
          <cell r="C108" t="str">
            <v>Payroll Expense - V-Force</v>
          </cell>
          <cell r="E108">
            <v>1290.33</v>
          </cell>
          <cell r="F108">
            <v>726.94</v>
          </cell>
          <cell r="G108">
            <v>885.92</v>
          </cell>
        </row>
        <row r="109">
          <cell r="B109" t="str">
            <v>600115</v>
          </cell>
          <cell r="C109" t="str">
            <v>VNG-Non-productive time-Union</v>
          </cell>
          <cell r="E109">
            <v>989729.45</v>
          </cell>
          <cell r="F109">
            <v>643646.92000000004</v>
          </cell>
          <cell r="G109">
            <v>376806.87</v>
          </cell>
        </row>
        <row r="110">
          <cell r="B110" t="str">
            <v>600116</v>
          </cell>
          <cell r="C110" t="str">
            <v>VNG Non-Productive time-Salary</v>
          </cell>
          <cell r="E110">
            <v>540536.86</v>
          </cell>
          <cell r="F110">
            <v>307376.43</v>
          </cell>
          <cell r="G110">
            <v>279369.77</v>
          </cell>
        </row>
        <row r="111">
          <cell r="B111" t="str">
            <v>600120</v>
          </cell>
          <cell r="C111" t="str">
            <v>Pay-A&amp;G Salaries</v>
          </cell>
          <cell r="E111">
            <v>2314473.9</v>
          </cell>
          <cell r="F111">
            <v>1511655.32</v>
          </cell>
          <cell r="G111">
            <v>701450.29</v>
          </cell>
        </row>
        <row r="112">
          <cell r="B112" t="str">
            <v>600121</v>
          </cell>
          <cell r="C112" t="str">
            <v>Pay-Operate Facilities</v>
          </cell>
          <cell r="E112">
            <v>33410.49</v>
          </cell>
          <cell r="F112">
            <v>20384.669999999998</v>
          </cell>
          <cell r="G112">
            <v>4475.6099999999997</v>
          </cell>
        </row>
        <row r="113">
          <cell r="B113" t="str">
            <v>600122</v>
          </cell>
          <cell r="C113" t="str">
            <v>Pay-Operational Training</v>
          </cell>
          <cell r="E113">
            <v>103063.33</v>
          </cell>
          <cell r="F113">
            <v>64823.61</v>
          </cell>
          <cell r="G113">
            <v>14984.6</v>
          </cell>
        </row>
        <row r="114">
          <cell r="B114" t="str">
            <v>600123</v>
          </cell>
          <cell r="C114" t="str">
            <v>Pay-Safety Training&amp;Reg Compli</v>
          </cell>
          <cell r="E114">
            <v>121341.15</v>
          </cell>
          <cell r="F114">
            <v>84188.19</v>
          </cell>
          <cell r="G114">
            <v>38733.519999999997</v>
          </cell>
        </row>
        <row r="115">
          <cell r="B115" t="str">
            <v>600124</v>
          </cell>
          <cell r="C115" t="str">
            <v>Pay-Injuries and Damages</v>
          </cell>
          <cell r="E115">
            <v>35938.410000000003</v>
          </cell>
          <cell r="F115">
            <v>24987.93</v>
          </cell>
          <cell r="G115">
            <v>14398.76</v>
          </cell>
        </row>
        <row r="116">
          <cell r="B116" t="str">
            <v>600131</v>
          </cell>
          <cell r="C116" t="str">
            <v>Pay-Operate&amp;Maintain Fleet Eq</v>
          </cell>
          <cell r="E116">
            <v>156831.74</v>
          </cell>
          <cell r="F116">
            <v>104255.81</v>
          </cell>
          <cell r="G116">
            <v>50053.31</v>
          </cell>
        </row>
        <row r="117">
          <cell r="B117" t="str">
            <v>600132</v>
          </cell>
          <cell r="C117" t="str">
            <v>Pay-Maintain Facilities</v>
          </cell>
          <cell r="E117">
            <v>61140.97</v>
          </cell>
          <cell r="F117">
            <v>41796.720000000001</v>
          </cell>
          <cell r="G117">
            <v>25316.74</v>
          </cell>
        </row>
        <row r="118">
          <cell r="B118" t="str">
            <v>600133</v>
          </cell>
          <cell r="C118" t="str">
            <v>Pay-Stores Operations</v>
          </cell>
          <cell r="E118">
            <v>66983.009999999995</v>
          </cell>
          <cell r="F118">
            <v>43894.5</v>
          </cell>
          <cell r="G118">
            <v>18014.13</v>
          </cell>
        </row>
        <row r="119">
          <cell r="B119" t="str">
            <v>640031</v>
          </cell>
          <cell r="C119" t="str">
            <v>DesignGas System Improvements</v>
          </cell>
          <cell r="E119">
            <v>95.32</v>
          </cell>
          <cell r="F119">
            <v>0</v>
          </cell>
          <cell r="G119">
            <v>0</v>
          </cell>
        </row>
        <row r="120">
          <cell r="B120" t="str">
            <v>640050</v>
          </cell>
          <cell r="C120" t="str">
            <v>Distr Load Dispatching</v>
          </cell>
          <cell r="E120">
            <v>337.54</v>
          </cell>
          <cell r="F120">
            <v>337.54</v>
          </cell>
          <cell r="G120">
            <v>19.489999999999998</v>
          </cell>
        </row>
        <row r="121">
          <cell r="B121" t="str">
            <v>640201</v>
          </cell>
          <cell r="C121" t="str">
            <v>Perform Annual Survey</v>
          </cell>
          <cell r="E121">
            <v>29.23</v>
          </cell>
          <cell r="F121">
            <v>29.23</v>
          </cell>
          <cell r="G121">
            <v>0</v>
          </cell>
        </row>
        <row r="122">
          <cell r="B122" t="str">
            <v>640202</v>
          </cell>
          <cell r="C122" t="str">
            <v>Perform AnnualSurvey-Contracto</v>
          </cell>
          <cell r="E122">
            <v>0</v>
          </cell>
          <cell r="F122">
            <v>0</v>
          </cell>
          <cell r="G122">
            <v>1781.25</v>
          </cell>
        </row>
        <row r="123">
          <cell r="B123" t="str">
            <v>640204</v>
          </cell>
          <cell r="C123" t="str">
            <v>Perform 3Year Survey-Contracto</v>
          </cell>
          <cell r="E123">
            <v>87816.02</v>
          </cell>
          <cell r="F123">
            <v>59182.19</v>
          </cell>
          <cell r="G123">
            <v>61040.52</v>
          </cell>
        </row>
        <row r="124">
          <cell r="B124" t="str">
            <v>640206</v>
          </cell>
          <cell r="C124" t="str">
            <v>Perform 5-Year Survey-Contract</v>
          </cell>
          <cell r="E124">
            <v>224220.96</v>
          </cell>
          <cell r="F124">
            <v>153032.46</v>
          </cell>
          <cell r="G124">
            <v>134985.68</v>
          </cell>
        </row>
        <row r="125">
          <cell r="B125" t="str">
            <v>640210</v>
          </cell>
          <cell r="C125" t="str">
            <v>Right-of-Way Fees</v>
          </cell>
          <cell r="E125">
            <v>16760.7</v>
          </cell>
          <cell r="F125">
            <v>5889.26</v>
          </cell>
          <cell r="G125">
            <v>2244.4</v>
          </cell>
        </row>
        <row r="126">
          <cell r="B126" t="str">
            <v>640211</v>
          </cell>
          <cell r="C126" t="str">
            <v>Perform Survey-Bus Dist Cont</v>
          </cell>
          <cell r="E126">
            <v>42815.14</v>
          </cell>
          <cell r="F126">
            <v>40987.01</v>
          </cell>
          <cell r="G126">
            <v>1606.75</v>
          </cell>
        </row>
        <row r="127">
          <cell r="B127" t="str">
            <v>640213</v>
          </cell>
          <cell r="C127" t="str">
            <v>Perform Survey Trans.Pipe Cont</v>
          </cell>
          <cell r="E127">
            <v>10457.620000000001</v>
          </cell>
          <cell r="F127">
            <v>7768.86</v>
          </cell>
          <cell r="G127">
            <v>4922.68</v>
          </cell>
        </row>
        <row r="128">
          <cell r="B128" t="str">
            <v>640215</v>
          </cell>
          <cell r="C128" t="str">
            <v>Perform Leak Sur. Other Cont</v>
          </cell>
          <cell r="E128">
            <v>9182.51</v>
          </cell>
          <cell r="F128">
            <v>5120.01</v>
          </cell>
          <cell r="G128">
            <v>5500</v>
          </cell>
        </row>
        <row r="129">
          <cell r="B129" t="str">
            <v>640218</v>
          </cell>
          <cell r="C129" t="str">
            <v>Right of Way Upkeep</v>
          </cell>
          <cell r="E129">
            <v>3131.29</v>
          </cell>
          <cell r="F129">
            <v>2738.05</v>
          </cell>
          <cell r="G129">
            <v>504.27</v>
          </cell>
        </row>
        <row r="130">
          <cell r="B130" t="str">
            <v>640219</v>
          </cell>
          <cell r="C130" t="str">
            <v>Right of Way Upkeep Contractor</v>
          </cell>
          <cell r="E130">
            <v>41724.019999999997</v>
          </cell>
          <cell r="F130">
            <v>41724.019999999997</v>
          </cell>
          <cell r="G130">
            <v>0</v>
          </cell>
        </row>
        <row r="131">
          <cell r="B131" t="str">
            <v>640230</v>
          </cell>
          <cell r="C131" t="str">
            <v>Inspect Cathodic Protection</v>
          </cell>
          <cell r="E131">
            <v>714</v>
          </cell>
          <cell r="F131">
            <v>672.28</v>
          </cell>
          <cell r="G131">
            <v>445.15</v>
          </cell>
        </row>
        <row r="132">
          <cell r="B132" t="str">
            <v>640231</v>
          </cell>
          <cell r="C132" t="str">
            <v>Inspect Cathodic ProtectionCon</v>
          </cell>
          <cell r="E132">
            <v>0</v>
          </cell>
          <cell r="F132">
            <v>0</v>
          </cell>
          <cell r="G132">
            <v>1680.44</v>
          </cell>
        </row>
        <row r="133">
          <cell r="B133" t="str">
            <v>640232</v>
          </cell>
          <cell r="C133" t="str">
            <v>Locate Mains and Services</v>
          </cell>
          <cell r="E133">
            <v>368.06</v>
          </cell>
          <cell r="F133">
            <v>245.65</v>
          </cell>
          <cell r="G133">
            <v>227.96</v>
          </cell>
        </row>
        <row r="134">
          <cell r="B134" t="str">
            <v>640233</v>
          </cell>
          <cell r="C134" t="str">
            <v>Locate Mains &amp; Svcs- Cont.</v>
          </cell>
          <cell r="E134">
            <v>1564405.13</v>
          </cell>
          <cell r="F134">
            <v>1007961.78</v>
          </cell>
          <cell r="G134">
            <v>523984.18</v>
          </cell>
        </row>
        <row r="135">
          <cell r="B135" t="str">
            <v>640234</v>
          </cell>
          <cell r="C135" t="str">
            <v>Perform Em. Valve Inspections</v>
          </cell>
          <cell r="E135">
            <v>896.38</v>
          </cell>
          <cell r="F135">
            <v>896.38</v>
          </cell>
          <cell r="G135">
            <v>0</v>
          </cell>
        </row>
        <row r="136">
          <cell r="B136" t="str">
            <v>640235</v>
          </cell>
          <cell r="C136" t="str">
            <v>Emergency Valve Inspection Con</v>
          </cell>
          <cell r="E136">
            <v>322.52999999999997</v>
          </cell>
          <cell r="F136">
            <v>0</v>
          </cell>
          <cell r="G136">
            <v>0</v>
          </cell>
        </row>
        <row r="137">
          <cell r="B137" t="str">
            <v>640300</v>
          </cell>
          <cell r="C137" t="str">
            <v>Regulator Stations-Inspections</v>
          </cell>
          <cell r="E137">
            <v>13390.51</v>
          </cell>
          <cell r="F137">
            <v>11644.3</v>
          </cell>
          <cell r="G137">
            <v>1875.29</v>
          </cell>
        </row>
        <row r="138">
          <cell r="B138" t="str">
            <v>640501</v>
          </cell>
          <cell r="C138" t="str">
            <v>Check City Gate Stat. Contract</v>
          </cell>
          <cell r="E138">
            <v>0</v>
          </cell>
          <cell r="F138">
            <v>0</v>
          </cell>
          <cell r="G138">
            <v>11917.02</v>
          </cell>
        </row>
        <row r="139">
          <cell r="B139" t="str">
            <v>640603</v>
          </cell>
          <cell r="C139" t="str">
            <v>Single Reads</v>
          </cell>
          <cell r="E139">
            <v>18.8</v>
          </cell>
          <cell r="F139">
            <v>18.8</v>
          </cell>
          <cell r="G139">
            <v>0</v>
          </cell>
        </row>
        <row r="140">
          <cell r="B140" t="str">
            <v>640605</v>
          </cell>
          <cell r="C140" t="str">
            <v>Turn-off Service</v>
          </cell>
          <cell r="E140">
            <v>243.42</v>
          </cell>
          <cell r="F140">
            <v>190.12</v>
          </cell>
          <cell r="G140">
            <v>245.99</v>
          </cell>
        </row>
        <row r="141">
          <cell r="B141" t="str">
            <v>640607</v>
          </cell>
          <cell r="C141" t="str">
            <v>Activate Meter</v>
          </cell>
          <cell r="E141">
            <v>73.56</v>
          </cell>
          <cell r="F141">
            <v>47.56</v>
          </cell>
          <cell r="G141">
            <v>1125.72</v>
          </cell>
        </row>
        <row r="142">
          <cell r="B142" t="str">
            <v>640609</v>
          </cell>
          <cell r="C142" t="str">
            <v>Relocate Service (Re-Route)</v>
          </cell>
          <cell r="E142">
            <v>753926.75</v>
          </cell>
          <cell r="F142">
            <v>4040.21</v>
          </cell>
          <cell r="G142">
            <v>949.75</v>
          </cell>
        </row>
        <row r="143">
          <cell r="B143" t="str">
            <v>640610</v>
          </cell>
          <cell r="C143" t="str">
            <v>Relocate Service Re-Route Cont</v>
          </cell>
          <cell r="E143">
            <v>11604.56</v>
          </cell>
          <cell r="F143">
            <v>4147.5600000000004</v>
          </cell>
          <cell r="G143">
            <v>1571.78</v>
          </cell>
        </row>
        <row r="144">
          <cell r="B144" t="str">
            <v>640611</v>
          </cell>
          <cell r="C144" t="str">
            <v>RelocateService(Re-Route)-Cred</v>
          </cell>
          <cell r="E144">
            <v>-746504.28</v>
          </cell>
          <cell r="F144">
            <v>2613.16</v>
          </cell>
          <cell r="G144">
            <v>1203.9000000000001</v>
          </cell>
        </row>
        <row r="145">
          <cell r="B145" t="str">
            <v>640612</v>
          </cell>
          <cell r="C145" t="str">
            <v>Activate Meters-Fleet</v>
          </cell>
          <cell r="E145">
            <v>301984.32</v>
          </cell>
          <cell r="F145">
            <v>204520.8</v>
          </cell>
          <cell r="G145">
            <v>104805.42</v>
          </cell>
        </row>
        <row r="146">
          <cell r="B146" t="str">
            <v>640702</v>
          </cell>
          <cell r="C146" t="str">
            <v>Investigate Leaks- Cont.</v>
          </cell>
          <cell r="E146">
            <v>387.51</v>
          </cell>
          <cell r="F146">
            <v>140</v>
          </cell>
          <cell r="G146">
            <v>0</v>
          </cell>
        </row>
        <row r="147">
          <cell r="B147" t="str">
            <v>640703</v>
          </cell>
          <cell r="C147" t="str">
            <v>PT Meter Change</v>
          </cell>
          <cell r="E147">
            <v>11583.24</v>
          </cell>
          <cell r="F147">
            <v>7110.24</v>
          </cell>
          <cell r="G147">
            <v>154.94</v>
          </cell>
        </row>
        <row r="148">
          <cell r="B148" t="str">
            <v>640707</v>
          </cell>
          <cell r="C148" t="str">
            <v>Investigate Leaks-Distribution</v>
          </cell>
          <cell r="E148">
            <v>204.25</v>
          </cell>
          <cell r="F148">
            <v>204.25</v>
          </cell>
          <cell r="G148">
            <v>0</v>
          </cell>
        </row>
        <row r="149">
          <cell r="B149" t="str">
            <v>640709</v>
          </cell>
          <cell r="C149" t="str">
            <v>Investigate Other Services</v>
          </cell>
          <cell r="E149">
            <v>2872.53</v>
          </cell>
          <cell r="F149">
            <v>283.62</v>
          </cell>
          <cell r="G149">
            <v>0</v>
          </cell>
        </row>
        <row r="150">
          <cell r="B150" t="str">
            <v>640710</v>
          </cell>
          <cell r="C150" t="str">
            <v>Investigate Other Services- Co</v>
          </cell>
          <cell r="E150">
            <v>13440.9</v>
          </cell>
          <cell r="F150">
            <v>0</v>
          </cell>
          <cell r="G150">
            <v>0</v>
          </cell>
        </row>
        <row r="151">
          <cell r="B151" t="str">
            <v>640749</v>
          </cell>
          <cell r="C151" t="str">
            <v>Distribution-Mat Mgt</v>
          </cell>
          <cell r="E151">
            <v>119280.05</v>
          </cell>
          <cell r="F151">
            <v>35918.11</v>
          </cell>
          <cell r="G151">
            <v>37573.22</v>
          </cell>
        </row>
        <row r="152">
          <cell r="B152" t="str">
            <v>645201</v>
          </cell>
          <cell r="C152" t="str">
            <v>Repair &amp; Maintain Meters-Fleet</v>
          </cell>
          <cell r="E152">
            <v>106588.84</v>
          </cell>
          <cell r="F152">
            <v>72589.960000000006</v>
          </cell>
          <cell r="G152">
            <v>36560.04</v>
          </cell>
        </row>
        <row r="153">
          <cell r="B153" t="str">
            <v>645210</v>
          </cell>
          <cell r="C153" t="str">
            <v>Repair and Maintain Mains Cont</v>
          </cell>
          <cell r="E153">
            <v>92780.1</v>
          </cell>
          <cell r="F153">
            <v>53567.27</v>
          </cell>
          <cell r="G153">
            <v>9031.82</v>
          </cell>
        </row>
        <row r="154">
          <cell r="B154" t="str">
            <v>645215</v>
          </cell>
          <cell r="C154" t="str">
            <v>Repair Damage Mains-Contractor</v>
          </cell>
          <cell r="E154">
            <v>1614.59</v>
          </cell>
          <cell r="F154">
            <v>0</v>
          </cell>
          <cell r="G154">
            <v>111.71</v>
          </cell>
        </row>
        <row r="155">
          <cell r="B155" t="str">
            <v>645401</v>
          </cell>
          <cell r="C155" t="str">
            <v>Maintain Reg. Stations- Cont</v>
          </cell>
          <cell r="E155">
            <v>12525.21</v>
          </cell>
          <cell r="F155">
            <v>989.52</v>
          </cell>
          <cell r="G155">
            <v>-189.47</v>
          </cell>
        </row>
        <row r="156">
          <cell r="B156" t="str">
            <v>645502</v>
          </cell>
          <cell r="C156" t="str">
            <v>Maint. Meter Sets&amp;Reg. ProCont</v>
          </cell>
          <cell r="E156">
            <v>-13034.69</v>
          </cell>
          <cell r="F156">
            <v>-13034.69</v>
          </cell>
          <cell r="G156">
            <v>28604.93</v>
          </cell>
        </row>
        <row r="157">
          <cell r="B157" t="str">
            <v>645504</v>
          </cell>
          <cell r="C157" t="str">
            <v>Repair Damage Service- Contrac</v>
          </cell>
          <cell r="E157">
            <v>13207.27</v>
          </cell>
          <cell r="F157">
            <v>12083.85</v>
          </cell>
          <cell r="G157">
            <v>5623.1</v>
          </cell>
        </row>
        <row r="158">
          <cell r="B158" t="str">
            <v>645508</v>
          </cell>
          <cell r="C158" t="str">
            <v>Maint. Meter Sets&amp;Reg.-Fleet</v>
          </cell>
          <cell r="E158">
            <v>84608.94</v>
          </cell>
          <cell r="F158">
            <v>57409.9</v>
          </cell>
          <cell r="G158">
            <v>29248.06</v>
          </cell>
        </row>
        <row r="159">
          <cell r="B159" t="str">
            <v>645701</v>
          </cell>
          <cell r="C159" t="str">
            <v>Maintenance of Services-Fleet</v>
          </cell>
          <cell r="E159">
            <v>78940.88</v>
          </cell>
          <cell r="F159">
            <v>53079.21</v>
          </cell>
          <cell r="G159">
            <v>26833.65</v>
          </cell>
        </row>
        <row r="160">
          <cell r="B160" t="str">
            <v>645710</v>
          </cell>
          <cell r="C160" t="str">
            <v>Maintenance of Services-Contra</v>
          </cell>
          <cell r="E160">
            <v>202705.03</v>
          </cell>
          <cell r="F160">
            <v>144211.31</v>
          </cell>
          <cell r="G160">
            <v>79804.259999999995</v>
          </cell>
        </row>
        <row r="161">
          <cell r="B161" t="str">
            <v>650101</v>
          </cell>
          <cell r="C161" t="str">
            <v>Meter Reading- Itron</v>
          </cell>
          <cell r="E161">
            <v>14227.21</v>
          </cell>
          <cell r="F161">
            <v>13184.11</v>
          </cell>
          <cell r="G161">
            <v>5158.03</v>
          </cell>
        </row>
        <row r="162">
          <cell r="B162" t="str">
            <v>650103</v>
          </cell>
          <cell r="C162" t="str">
            <v>Meter Reading- Itron-Contracto</v>
          </cell>
          <cell r="E162">
            <v>59332.83</v>
          </cell>
          <cell r="F162">
            <v>41055.370000000003</v>
          </cell>
          <cell r="G162">
            <v>611.38</v>
          </cell>
        </row>
        <row r="163">
          <cell r="B163" t="str">
            <v>650104</v>
          </cell>
          <cell r="C163" t="str">
            <v>Meter Reading - Fleet</v>
          </cell>
          <cell r="E163">
            <v>133434.88</v>
          </cell>
          <cell r="F163">
            <v>90369.64</v>
          </cell>
          <cell r="G163">
            <v>46309.43</v>
          </cell>
        </row>
        <row r="164">
          <cell r="B164" t="str">
            <v>650200</v>
          </cell>
          <cell r="C164" t="str">
            <v>Customer Records</v>
          </cell>
          <cell r="E164">
            <v>6875.96</v>
          </cell>
          <cell r="F164">
            <v>4387.04</v>
          </cell>
          <cell r="G164">
            <v>806.38</v>
          </cell>
        </row>
        <row r="165">
          <cell r="B165" t="str">
            <v>650700</v>
          </cell>
          <cell r="C165" t="str">
            <v>Uncollectible  Acct</v>
          </cell>
          <cell r="E165">
            <v>445415</v>
          </cell>
          <cell r="F165">
            <v>390068</v>
          </cell>
          <cell r="G165">
            <v>0</v>
          </cell>
        </row>
        <row r="166">
          <cell r="B166" t="str">
            <v>650800</v>
          </cell>
          <cell r="C166" t="str">
            <v>Outside Services-Cust.Acct</v>
          </cell>
          <cell r="E166">
            <v>-3772.09</v>
          </cell>
          <cell r="F166">
            <v>-1548.34</v>
          </cell>
          <cell r="G166">
            <v>-471.81</v>
          </cell>
        </row>
        <row r="167">
          <cell r="B167" t="str">
            <v>650900</v>
          </cell>
          <cell r="C167" t="str">
            <v>Misc Customer Acct Exp</v>
          </cell>
          <cell r="E167">
            <v>11568.16</v>
          </cell>
          <cell r="F167">
            <v>7742.2</v>
          </cell>
          <cell r="G167">
            <v>2252.0500000000002</v>
          </cell>
        </row>
        <row r="168">
          <cell r="B168" t="str">
            <v>655100</v>
          </cell>
          <cell r="C168" t="str">
            <v>Customer Assistance</v>
          </cell>
          <cell r="E168">
            <v>6.86</v>
          </cell>
          <cell r="F168">
            <v>6.86</v>
          </cell>
          <cell r="G168">
            <v>0</v>
          </cell>
        </row>
        <row r="169">
          <cell r="B169" t="str">
            <v>655400</v>
          </cell>
          <cell r="C169" t="str">
            <v>Misc Customer Acct Expense</v>
          </cell>
          <cell r="E169">
            <v>265.44</v>
          </cell>
          <cell r="F169">
            <v>0</v>
          </cell>
          <cell r="G169">
            <v>97.1</v>
          </cell>
        </row>
        <row r="170">
          <cell r="B170" t="str">
            <v>660100</v>
          </cell>
          <cell r="C170" t="str">
            <v>Selling Expenses</v>
          </cell>
          <cell r="E170">
            <v>18166.189999999999</v>
          </cell>
          <cell r="F170">
            <v>10754.55</v>
          </cell>
          <cell r="G170">
            <v>1503.75</v>
          </cell>
        </row>
        <row r="171">
          <cell r="B171" t="str">
            <v>660300</v>
          </cell>
          <cell r="C171" t="str">
            <v>Marketing Expenses</v>
          </cell>
          <cell r="E171">
            <v>71676.61</v>
          </cell>
          <cell r="F171">
            <v>25824.54</v>
          </cell>
          <cell r="G171">
            <v>5857.68</v>
          </cell>
        </row>
        <row r="172">
          <cell r="B172" t="str">
            <v>660320</v>
          </cell>
          <cell r="C172" t="str">
            <v>Outside Services- Marketing</v>
          </cell>
          <cell r="E172">
            <v>29469.07</v>
          </cell>
          <cell r="F172">
            <v>23948.6</v>
          </cell>
          <cell r="G172">
            <v>378.76</v>
          </cell>
        </row>
        <row r="173">
          <cell r="B173" t="str">
            <v>660400</v>
          </cell>
          <cell r="C173" t="str">
            <v>Misc Sales Promotion Exp</v>
          </cell>
          <cell r="E173">
            <v>0</v>
          </cell>
          <cell r="F173">
            <v>0</v>
          </cell>
          <cell r="G173">
            <v>25</v>
          </cell>
        </row>
        <row r="174">
          <cell r="B174" t="str">
            <v>660449</v>
          </cell>
          <cell r="C174" t="str">
            <v>Marketing-Mat Mgt</v>
          </cell>
          <cell r="E174">
            <v>480.17</v>
          </cell>
          <cell r="F174">
            <v>480.17</v>
          </cell>
          <cell r="G174">
            <v>2536.7800000000002</v>
          </cell>
        </row>
        <row r="175">
          <cell r="B175" t="str">
            <v>670050</v>
          </cell>
          <cell r="C175" t="str">
            <v>Utilities</v>
          </cell>
          <cell r="E175">
            <v>111882.6</v>
          </cell>
          <cell r="F175">
            <v>31221.11</v>
          </cell>
          <cell r="G175">
            <v>199856.95</v>
          </cell>
        </row>
        <row r="176">
          <cell r="B176" t="str">
            <v>670080</v>
          </cell>
          <cell r="C176" t="str">
            <v>Tax and License</v>
          </cell>
          <cell r="E176">
            <v>1190</v>
          </cell>
          <cell r="F176">
            <v>1190</v>
          </cell>
          <cell r="G176">
            <v>3200.28</v>
          </cell>
        </row>
        <row r="177">
          <cell r="B177" t="str">
            <v>670100</v>
          </cell>
          <cell r="C177" t="str">
            <v>Office &amp; Administrative</v>
          </cell>
          <cell r="E177">
            <v>66865.259999999995</v>
          </cell>
          <cell r="F177">
            <v>61284.08</v>
          </cell>
          <cell r="G177">
            <v>56425.4</v>
          </cell>
        </row>
        <row r="178">
          <cell r="B178" t="str">
            <v>670102</v>
          </cell>
          <cell r="C178" t="str">
            <v>Development &amp; Training-Acctg.</v>
          </cell>
          <cell r="E178">
            <v>7410.75</v>
          </cell>
          <cell r="F178">
            <v>5206.78</v>
          </cell>
          <cell r="G178">
            <v>1395</v>
          </cell>
        </row>
        <row r="179">
          <cell r="B179" t="str">
            <v>670103</v>
          </cell>
          <cell r="C179" t="str">
            <v>Organizational Development</v>
          </cell>
          <cell r="E179">
            <v>-3762.02</v>
          </cell>
          <cell r="F179">
            <v>-3762.02</v>
          </cell>
          <cell r="G179">
            <v>5960.58</v>
          </cell>
        </row>
        <row r="180">
          <cell r="B180" t="str">
            <v>670104</v>
          </cell>
          <cell r="C180" t="str">
            <v>Postage</v>
          </cell>
          <cell r="E180">
            <v>653244.68999999994</v>
          </cell>
          <cell r="F180">
            <v>399282.73</v>
          </cell>
          <cell r="G180">
            <v>236101.42</v>
          </cell>
        </row>
        <row r="181">
          <cell r="B181" t="str">
            <v>670105</v>
          </cell>
          <cell r="C181" t="str">
            <v>Operational Training</v>
          </cell>
          <cell r="E181">
            <v>16906.439999999999</v>
          </cell>
          <cell r="F181">
            <v>12769.26</v>
          </cell>
          <cell r="G181">
            <v>1397.39</v>
          </cell>
        </row>
        <row r="182">
          <cell r="B182" t="str">
            <v>670106</v>
          </cell>
          <cell r="C182" t="str">
            <v>Safety Training &amp; Reg. Complia</v>
          </cell>
          <cell r="E182">
            <v>4284.07</v>
          </cell>
          <cell r="F182">
            <v>3796.37</v>
          </cell>
          <cell r="G182">
            <v>19892.560000000001</v>
          </cell>
        </row>
        <row r="183">
          <cell r="B183" t="str">
            <v>670111</v>
          </cell>
          <cell r="C183" t="str">
            <v>Office Admin-Fleet</v>
          </cell>
          <cell r="E183">
            <v>159550</v>
          </cell>
          <cell r="F183">
            <v>106696</v>
          </cell>
          <cell r="G183">
            <v>56644</v>
          </cell>
        </row>
        <row r="184">
          <cell r="B184" t="str">
            <v>670120</v>
          </cell>
          <cell r="C184" t="str">
            <v>Civic Participation - Other</v>
          </cell>
          <cell r="E184">
            <v>15123.82</v>
          </cell>
          <cell r="F184">
            <v>11933.28</v>
          </cell>
          <cell r="G184">
            <v>8718</v>
          </cell>
        </row>
        <row r="185">
          <cell r="B185" t="str">
            <v>670130</v>
          </cell>
          <cell r="C185" t="str">
            <v>Bank Service Charges</v>
          </cell>
          <cell r="E185">
            <v>484370.22</v>
          </cell>
          <cell r="F185">
            <v>377422.6</v>
          </cell>
          <cell r="G185">
            <v>175884.17</v>
          </cell>
        </row>
        <row r="186">
          <cell r="B186" t="str">
            <v>670144</v>
          </cell>
          <cell r="C186" t="str">
            <v>Outside Services - Fleet</v>
          </cell>
          <cell r="E186">
            <v>2565.08</v>
          </cell>
          <cell r="F186">
            <v>873.9</v>
          </cell>
          <cell r="G186">
            <v>583.66999999999996</v>
          </cell>
        </row>
        <row r="187">
          <cell r="B187" t="str">
            <v>670146</v>
          </cell>
          <cell r="C187" t="str">
            <v>Fleet Depreciation</v>
          </cell>
          <cell r="E187">
            <v>-0.45</v>
          </cell>
          <cell r="F187">
            <v>0</v>
          </cell>
          <cell r="G187">
            <v>19069.11</v>
          </cell>
        </row>
        <row r="188">
          <cell r="B188" t="str">
            <v>670147</v>
          </cell>
          <cell r="C188" t="str">
            <v>Lease Fleet Equipment</v>
          </cell>
          <cell r="E188">
            <v>539156.31999999995</v>
          </cell>
          <cell r="F188">
            <v>381226.33</v>
          </cell>
          <cell r="G188">
            <v>105441.48</v>
          </cell>
        </row>
        <row r="189">
          <cell r="B189" t="str">
            <v>670148</v>
          </cell>
          <cell r="C189" t="str">
            <v>Operate and Maintain Fleet Eq</v>
          </cell>
          <cell r="E189">
            <v>436435.55</v>
          </cell>
          <cell r="F189">
            <v>297192.81</v>
          </cell>
          <cell r="G189">
            <v>134923.10999999999</v>
          </cell>
        </row>
        <row r="190">
          <cell r="B190" t="str">
            <v>670159</v>
          </cell>
          <cell r="C190" t="str">
            <v>Scrap Materials</v>
          </cell>
          <cell r="E190">
            <v>20181</v>
          </cell>
          <cell r="F190">
            <v>9799</v>
          </cell>
          <cell r="G190">
            <v>0</v>
          </cell>
        </row>
        <row r="191">
          <cell r="B191" t="str">
            <v>670163</v>
          </cell>
          <cell r="C191" t="str">
            <v>Office Admin&amp;Supplies-Mat Mgt</v>
          </cell>
          <cell r="E191">
            <v>55636.03</v>
          </cell>
          <cell r="F191">
            <v>41176.29</v>
          </cell>
          <cell r="G191">
            <v>14995.21</v>
          </cell>
        </row>
        <row r="192">
          <cell r="B192" t="str">
            <v>670165</v>
          </cell>
          <cell r="C192" t="str">
            <v>Stores -Other</v>
          </cell>
          <cell r="E192">
            <v>912.89</v>
          </cell>
          <cell r="F192">
            <v>1268.3699999999999</v>
          </cell>
          <cell r="G192">
            <v>1876.76</v>
          </cell>
        </row>
        <row r="193">
          <cell r="B193" t="str">
            <v>670166</v>
          </cell>
          <cell r="C193" t="str">
            <v>Inventory Adjustment Expense</v>
          </cell>
          <cell r="E193">
            <v>3240.18</v>
          </cell>
          <cell r="F193">
            <v>-2385.4899999999998</v>
          </cell>
          <cell r="G193">
            <v>-3644.78</v>
          </cell>
        </row>
        <row r="194">
          <cell r="B194" t="str">
            <v>670167</v>
          </cell>
          <cell r="C194" t="str">
            <v>Stores Clearing Expense</v>
          </cell>
          <cell r="E194">
            <v>65.8</v>
          </cell>
          <cell r="F194">
            <v>65.8</v>
          </cell>
          <cell r="G194">
            <v>0</v>
          </cell>
        </row>
        <row r="195">
          <cell r="B195" t="str">
            <v>670168</v>
          </cell>
          <cell r="C195" t="str">
            <v>Office Admin and Supplies</v>
          </cell>
          <cell r="E195">
            <v>-655.66</v>
          </cell>
          <cell r="F195">
            <v>-655.66</v>
          </cell>
          <cell r="G195">
            <v>655.66</v>
          </cell>
        </row>
        <row r="196">
          <cell r="B196" t="str">
            <v>670169</v>
          </cell>
          <cell r="C196" t="str">
            <v>Licenses &amp; Expenses - SW &amp; HW</v>
          </cell>
          <cell r="E196">
            <v>3558.54</v>
          </cell>
          <cell r="F196">
            <v>3558.54</v>
          </cell>
          <cell r="G196">
            <v>0</v>
          </cell>
        </row>
        <row r="197">
          <cell r="B197" t="str">
            <v>670170</v>
          </cell>
          <cell r="C197" t="str">
            <v>Security</v>
          </cell>
          <cell r="E197">
            <v>60411.81</v>
          </cell>
          <cell r="F197">
            <v>41734.49</v>
          </cell>
          <cell r="G197">
            <v>18786.03</v>
          </cell>
        </row>
        <row r="198">
          <cell r="B198" t="str">
            <v>670200</v>
          </cell>
          <cell r="C198" t="str">
            <v>Outside Svcs Employed</v>
          </cell>
          <cell r="E198">
            <v>861333.9</v>
          </cell>
          <cell r="F198">
            <v>689892.27</v>
          </cell>
          <cell r="G198">
            <v>324099.15000000002</v>
          </cell>
        </row>
        <row r="199">
          <cell r="B199" t="str">
            <v>670201</v>
          </cell>
          <cell r="C199" t="str">
            <v>Outside Svc. -Printing</v>
          </cell>
          <cell r="E199">
            <v>114319.45</v>
          </cell>
          <cell r="F199">
            <v>74553.83</v>
          </cell>
          <cell r="G199">
            <v>17740.88</v>
          </cell>
        </row>
        <row r="200">
          <cell r="B200" t="str">
            <v>670202</v>
          </cell>
          <cell r="C200" t="str">
            <v>Outside Services Info Tech</v>
          </cell>
          <cell r="E200">
            <v>70646.28</v>
          </cell>
          <cell r="F200">
            <v>43281.03</v>
          </cell>
          <cell r="G200">
            <v>37968.550000000003</v>
          </cell>
        </row>
        <row r="201">
          <cell r="B201" t="str">
            <v>670203</v>
          </cell>
          <cell r="C201" t="str">
            <v>Outside Services-Recruiting</v>
          </cell>
          <cell r="E201">
            <v>1207.5999999999999</v>
          </cell>
          <cell r="F201">
            <v>1207.5999999999999</v>
          </cell>
          <cell r="G201">
            <v>473</v>
          </cell>
        </row>
        <row r="202">
          <cell r="B202" t="str">
            <v>670204</v>
          </cell>
          <cell r="C202" t="str">
            <v>QA/QC - Contractor</v>
          </cell>
          <cell r="E202">
            <v>2692.21</v>
          </cell>
          <cell r="F202">
            <v>1441.61</v>
          </cell>
          <cell r="G202">
            <v>0</v>
          </cell>
        </row>
        <row r="203">
          <cell r="B203" t="str">
            <v>670400</v>
          </cell>
          <cell r="C203" t="str">
            <v>Injuries and Damages</v>
          </cell>
          <cell r="E203">
            <v>27154.47</v>
          </cell>
          <cell r="F203">
            <v>13152.42</v>
          </cell>
          <cell r="G203">
            <v>12549.77</v>
          </cell>
        </row>
        <row r="204">
          <cell r="B204" t="str">
            <v>670401</v>
          </cell>
          <cell r="C204" t="str">
            <v>Workers Compensation  Expense</v>
          </cell>
          <cell r="E204">
            <v>136429.07</v>
          </cell>
          <cell r="F204">
            <v>75115.960000000006</v>
          </cell>
          <cell r="G204">
            <v>23722.17</v>
          </cell>
        </row>
        <row r="205">
          <cell r="B205" t="str">
            <v>670402</v>
          </cell>
          <cell r="C205" t="str">
            <v>Outside Legal Services</v>
          </cell>
          <cell r="E205">
            <v>414521.73</v>
          </cell>
          <cell r="F205">
            <v>329420.17</v>
          </cell>
          <cell r="G205">
            <v>42003.22</v>
          </cell>
        </row>
        <row r="206">
          <cell r="B206" t="str">
            <v>670403</v>
          </cell>
          <cell r="C206" t="str">
            <v>Miscellaneous Legal Services</v>
          </cell>
          <cell r="E206">
            <v>14085.07</v>
          </cell>
          <cell r="F206">
            <v>9504.6</v>
          </cell>
          <cell r="G206">
            <v>1232.93</v>
          </cell>
        </row>
        <row r="207">
          <cell r="B207" t="str">
            <v>670409</v>
          </cell>
          <cell r="C207" t="str">
            <v>Liability Losses</v>
          </cell>
          <cell r="E207">
            <v>0</v>
          </cell>
          <cell r="F207">
            <v>0</v>
          </cell>
          <cell r="G207">
            <v>2190</v>
          </cell>
        </row>
        <row r="208">
          <cell r="B208" t="str">
            <v>670450</v>
          </cell>
          <cell r="C208" t="str">
            <v>Pensions</v>
          </cell>
          <cell r="E208">
            <v>-103908.78</v>
          </cell>
          <cell r="F208">
            <v>-69272.52</v>
          </cell>
          <cell r="G208">
            <v>239543.2</v>
          </cell>
        </row>
        <row r="209">
          <cell r="B209" t="str">
            <v>670500</v>
          </cell>
          <cell r="C209" t="str">
            <v>Group Insurance</v>
          </cell>
          <cell r="E209">
            <v>1284931.07</v>
          </cell>
          <cell r="F209">
            <v>944842</v>
          </cell>
          <cell r="G209">
            <v>615659.87</v>
          </cell>
        </row>
        <row r="210">
          <cell r="B210" t="str">
            <v>670501</v>
          </cell>
          <cell r="C210" t="str">
            <v>Flex Pay</v>
          </cell>
          <cell r="E210">
            <v>118309.14</v>
          </cell>
          <cell r="F210">
            <v>84666.240000000005</v>
          </cell>
          <cell r="G210">
            <v>88605</v>
          </cell>
        </row>
        <row r="211">
          <cell r="B211" t="str">
            <v>670502</v>
          </cell>
          <cell r="C211" t="str">
            <v>Flex Benefits Deductions</v>
          </cell>
          <cell r="E211">
            <v>-537068.52</v>
          </cell>
          <cell r="F211">
            <v>-381721.89</v>
          </cell>
          <cell r="G211">
            <v>-285264.90999999997</v>
          </cell>
        </row>
        <row r="212">
          <cell r="B212" t="str">
            <v>670503</v>
          </cell>
          <cell r="C212" t="str">
            <v>Other Post Retirement Benefits</v>
          </cell>
          <cell r="E212">
            <v>1323972.97</v>
          </cell>
          <cell r="F212">
            <v>968101.98</v>
          </cell>
          <cell r="G212">
            <v>462626.01</v>
          </cell>
        </row>
        <row r="213">
          <cell r="B213" t="str">
            <v>670505</v>
          </cell>
          <cell r="C213" t="str">
            <v>Flex Vacation Deductions</v>
          </cell>
          <cell r="E213">
            <v>-11425.81</v>
          </cell>
          <cell r="F213">
            <v>-8039.56</v>
          </cell>
          <cell r="G213">
            <v>-490.86</v>
          </cell>
        </row>
        <row r="214">
          <cell r="B214" t="str">
            <v>670506</v>
          </cell>
          <cell r="C214" t="str">
            <v>Dental Insurance - VNG</v>
          </cell>
          <cell r="E214">
            <v>18431.900000000001</v>
          </cell>
          <cell r="F214">
            <v>18431.900000000001</v>
          </cell>
          <cell r="G214">
            <v>54431.8</v>
          </cell>
        </row>
        <row r="215">
          <cell r="B215" t="str">
            <v>670520</v>
          </cell>
          <cell r="C215" t="str">
            <v>Physicals</v>
          </cell>
          <cell r="E215">
            <v>1398.76</v>
          </cell>
          <cell r="F215">
            <v>1134</v>
          </cell>
          <cell r="G215">
            <v>128</v>
          </cell>
        </row>
        <row r="216">
          <cell r="B216" t="str">
            <v>670521</v>
          </cell>
          <cell r="C216" t="str">
            <v>Benefits Administration Expen</v>
          </cell>
          <cell r="E216">
            <v>1410</v>
          </cell>
          <cell r="F216">
            <v>1410</v>
          </cell>
          <cell r="G216">
            <v>0</v>
          </cell>
        </row>
        <row r="217">
          <cell r="B217" t="str">
            <v>670525</v>
          </cell>
          <cell r="C217" t="str">
            <v>Miscellaneous Benefits</v>
          </cell>
          <cell r="E217">
            <v>38581.980000000003</v>
          </cell>
          <cell r="F217">
            <v>27934.73</v>
          </cell>
          <cell r="G217">
            <v>14932.58</v>
          </cell>
        </row>
        <row r="218">
          <cell r="B218" t="str">
            <v>670530</v>
          </cell>
          <cell r="C218" t="str">
            <v>Retirement Savings Plus Plan</v>
          </cell>
          <cell r="E218">
            <v>290654.90999999997</v>
          </cell>
          <cell r="F218">
            <v>198359.06</v>
          </cell>
          <cell r="G218">
            <v>138793.53</v>
          </cell>
        </row>
        <row r="219">
          <cell r="B219" t="str">
            <v>670551</v>
          </cell>
          <cell r="C219" t="str">
            <v>Operate Cell Phone</v>
          </cell>
          <cell r="E219">
            <v>16065.97</v>
          </cell>
          <cell r="F219">
            <v>12174.78</v>
          </cell>
          <cell r="G219">
            <v>3863.83</v>
          </cell>
        </row>
        <row r="220">
          <cell r="B220" t="str">
            <v>670552</v>
          </cell>
          <cell r="C220" t="str">
            <v>Operate Page</v>
          </cell>
          <cell r="E220">
            <v>17153.55</v>
          </cell>
          <cell r="F220">
            <v>13643.6</v>
          </cell>
          <cell r="G220">
            <v>6003.77</v>
          </cell>
        </row>
        <row r="221">
          <cell r="B221" t="str">
            <v>670553</v>
          </cell>
          <cell r="C221" t="str">
            <v>Operate Vehicle Radio</v>
          </cell>
          <cell r="E221">
            <v>160672.34</v>
          </cell>
          <cell r="F221">
            <v>107938.42</v>
          </cell>
          <cell r="G221">
            <v>26093.95</v>
          </cell>
        </row>
        <row r="222">
          <cell r="B222" t="str">
            <v>670560</v>
          </cell>
          <cell r="C222" t="str">
            <v>Service Awards</v>
          </cell>
          <cell r="E222">
            <v>200</v>
          </cell>
          <cell r="F222">
            <v>200</v>
          </cell>
          <cell r="G222">
            <v>0</v>
          </cell>
        </row>
        <row r="223">
          <cell r="B223" t="str">
            <v>670570</v>
          </cell>
          <cell r="C223" t="str">
            <v>Employee Relocation</v>
          </cell>
          <cell r="E223">
            <v>1030.22</v>
          </cell>
          <cell r="F223">
            <v>742.94</v>
          </cell>
          <cell r="G223">
            <v>287.27999999999997</v>
          </cell>
        </row>
        <row r="224">
          <cell r="B224" t="str">
            <v>670572</v>
          </cell>
          <cell r="C224" t="str">
            <v>Tuition Reimbursement</v>
          </cell>
          <cell r="E224">
            <v>6268.02</v>
          </cell>
          <cell r="F224">
            <v>6206.37</v>
          </cell>
          <cell r="G224">
            <v>757</v>
          </cell>
        </row>
        <row r="225">
          <cell r="B225" t="str">
            <v>670600</v>
          </cell>
          <cell r="C225" t="str">
            <v>Franchise  Requirements</v>
          </cell>
          <cell r="E225">
            <v>666</v>
          </cell>
          <cell r="F225">
            <v>532</v>
          </cell>
          <cell r="G225">
            <v>0</v>
          </cell>
        </row>
        <row r="226">
          <cell r="B226" t="str">
            <v>670700</v>
          </cell>
          <cell r="C226" t="str">
            <v>Regulatory Commission Exp</v>
          </cell>
          <cell r="E226">
            <v>-470</v>
          </cell>
          <cell r="F226">
            <v>-470</v>
          </cell>
          <cell r="G226">
            <v>5256.8</v>
          </cell>
        </row>
        <row r="227">
          <cell r="B227" t="str">
            <v>670800</v>
          </cell>
          <cell r="C227" t="str">
            <v>Association and Club Dues-Comp</v>
          </cell>
          <cell r="E227">
            <v>12931</v>
          </cell>
          <cell r="F227">
            <v>10661</v>
          </cell>
          <cell r="G227">
            <v>10728</v>
          </cell>
        </row>
        <row r="228">
          <cell r="B228" t="str">
            <v>670805</v>
          </cell>
          <cell r="C228" t="str">
            <v>Association&amp;Club Dues-Employee</v>
          </cell>
          <cell r="E228">
            <v>1792.16</v>
          </cell>
          <cell r="F228">
            <v>1219.1500000000001</v>
          </cell>
          <cell r="G228">
            <v>2356</v>
          </cell>
        </row>
        <row r="229">
          <cell r="B229" t="str">
            <v>670810</v>
          </cell>
          <cell r="C229" t="str">
            <v>Dues</v>
          </cell>
          <cell r="E229">
            <v>-103.15</v>
          </cell>
          <cell r="F229">
            <v>-103.15</v>
          </cell>
          <cell r="G229">
            <v>103.15</v>
          </cell>
        </row>
        <row r="230">
          <cell r="B230" t="str">
            <v>670840</v>
          </cell>
          <cell r="C230" t="str">
            <v>Miscellaneous Expense</v>
          </cell>
          <cell r="E230">
            <v>120166.32</v>
          </cell>
          <cell r="F230">
            <v>50637.7</v>
          </cell>
          <cell r="G230">
            <v>11817.61</v>
          </cell>
        </row>
        <row r="231">
          <cell r="B231" t="str">
            <v>670841</v>
          </cell>
          <cell r="C231" t="str">
            <v>Fines &amp; Penalties</v>
          </cell>
          <cell r="E231">
            <v>52431.95</v>
          </cell>
          <cell r="F231">
            <v>7550</v>
          </cell>
          <cell r="G231">
            <v>5050</v>
          </cell>
        </row>
        <row r="232">
          <cell r="B232" t="str">
            <v>670850</v>
          </cell>
          <cell r="C232" t="str">
            <v>Outside Services -Facilities</v>
          </cell>
          <cell r="E232">
            <v>388201.38</v>
          </cell>
          <cell r="F232">
            <v>262035.89</v>
          </cell>
          <cell r="G232">
            <v>230785.68</v>
          </cell>
        </row>
        <row r="233">
          <cell r="B233" t="str">
            <v>670855</v>
          </cell>
          <cell r="C233" t="str">
            <v>Travel Expense</v>
          </cell>
          <cell r="E233">
            <v>84910.83</v>
          </cell>
          <cell r="F233">
            <v>64695.53</v>
          </cell>
          <cell r="G233">
            <v>34360.32</v>
          </cell>
        </row>
        <row r="234">
          <cell r="B234" t="str">
            <v>670856</v>
          </cell>
          <cell r="C234" t="str">
            <v>Meals and Entertainment</v>
          </cell>
          <cell r="E234">
            <v>49750.34</v>
          </cell>
          <cell r="F234">
            <v>36983.46</v>
          </cell>
          <cell r="G234">
            <v>7147.08</v>
          </cell>
        </row>
        <row r="235">
          <cell r="B235" t="str">
            <v>670880</v>
          </cell>
          <cell r="C235" t="str">
            <v>Laboratory</v>
          </cell>
          <cell r="E235">
            <v>1482.34</v>
          </cell>
          <cell r="F235">
            <v>854.32</v>
          </cell>
          <cell r="G235">
            <v>0</v>
          </cell>
        </row>
        <row r="236">
          <cell r="B236" t="str">
            <v>670889</v>
          </cell>
          <cell r="C236" t="str">
            <v>Operations of Facilities</v>
          </cell>
          <cell r="E236">
            <v>-1517.83</v>
          </cell>
          <cell r="F236">
            <v>-8524.52</v>
          </cell>
          <cell r="G236">
            <v>31207.13</v>
          </cell>
        </row>
        <row r="237">
          <cell r="B237" t="str">
            <v>670900</v>
          </cell>
          <cell r="C237" t="str">
            <v>Facilities Rent/Lease Expenses</v>
          </cell>
          <cell r="E237">
            <v>40275.019999999997</v>
          </cell>
          <cell r="F237">
            <v>24197.19</v>
          </cell>
          <cell r="G237">
            <v>4708.43</v>
          </cell>
        </row>
        <row r="238">
          <cell r="B238" t="str">
            <v>670911</v>
          </cell>
          <cell r="C238" t="str">
            <v>Equipment Lease</v>
          </cell>
          <cell r="E238">
            <v>6109.68</v>
          </cell>
          <cell r="F238">
            <v>5478</v>
          </cell>
          <cell r="G238">
            <v>8704</v>
          </cell>
        </row>
        <row r="239">
          <cell r="B239" t="str">
            <v>670912</v>
          </cell>
          <cell r="C239" t="str">
            <v>EAF Auto Lease</v>
          </cell>
          <cell r="E239">
            <v>0</v>
          </cell>
          <cell r="F239">
            <v>0</v>
          </cell>
          <cell r="G239">
            <v>3704.43</v>
          </cell>
        </row>
        <row r="240">
          <cell r="C240" t="str">
            <v>Operation Expenses</v>
          </cell>
          <cell r="E240">
            <v>20916768.420000006</v>
          </cell>
          <cell r="F240">
            <v>14202404.469999991</v>
          </cell>
          <cell r="G240">
            <v>7728041.3099999987</v>
          </cell>
        </row>
        <row r="241">
          <cell r="B241" t="str">
            <v>645200</v>
          </cell>
          <cell r="C241" t="str">
            <v>Repair and Maintain Mains</v>
          </cell>
          <cell r="E241">
            <v>89461.34</v>
          </cell>
          <cell r="F241">
            <v>57252.639999999999</v>
          </cell>
          <cell r="G241">
            <v>29219.87</v>
          </cell>
        </row>
        <row r="242">
          <cell r="B242" t="str">
            <v>645214</v>
          </cell>
          <cell r="C242" t="str">
            <v>Repair damage mains</v>
          </cell>
          <cell r="E242">
            <v>2127.5500000000002</v>
          </cell>
          <cell r="F242">
            <v>1632.18</v>
          </cell>
          <cell r="G242">
            <v>432.23</v>
          </cell>
        </row>
        <row r="243">
          <cell r="B243" t="str">
            <v>645216</v>
          </cell>
          <cell r="C243" t="str">
            <v>Rev.coll.for 3rd PartyDamageMa</v>
          </cell>
          <cell r="E243">
            <v>301.60000000000002</v>
          </cell>
          <cell r="F243">
            <v>220.55</v>
          </cell>
          <cell r="G243">
            <v>20.65</v>
          </cell>
        </row>
        <row r="244">
          <cell r="B244" t="str">
            <v>645300</v>
          </cell>
          <cell r="C244" t="str">
            <v>Maintenance-Comp Station Equip</v>
          </cell>
          <cell r="E244">
            <v>22657.67</v>
          </cell>
          <cell r="F244">
            <v>16444.62</v>
          </cell>
          <cell r="G244">
            <v>3721.17</v>
          </cell>
        </row>
        <row r="245">
          <cell r="B245" t="str">
            <v>645400</v>
          </cell>
          <cell r="C245" t="str">
            <v>Maintenance Regulator Stations</v>
          </cell>
          <cell r="E245">
            <v>31231.439999999999</v>
          </cell>
          <cell r="F245">
            <v>13158.02</v>
          </cell>
          <cell r="G245">
            <v>3861.99</v>
          </cell>
        </row>
        <row r="246">
          <cell r="B246" t="str">
            <v>645501</v>
          </cell>
          <cell r="C246" t="str">
            <v>Maint. Meter Sets &amp;Reg. Pro</v>
          </cell>
          <cell r="E246">
            <v>11516.46</v>
          </cell>
          <cell r="F246">
            <v>5528.29</v>
          </cell>
          <cell r="G246">
            <v>4187.34</v>
          </cell>
        </row>
        <row r="247">
          <cell r="B247" t="str">
            <v>645503</v>
          </cell>
          <cell r="C247" t="str">
            <v>Repair Damage Service</v>
          </cell>
          <cell r="E247">
            <v>21530.11</v>
          </cell>
          <cell r="F247">
            <v>15436.35</v>
          </cell>
          <cell r="G247">
            <v>8388.16</v>
          </cell>
        </row>
        <row r="248">
          <cell r="B248" t="str">
            <v>645505</v>
          </cell>
          <cell r="C248" t="str">
            <v>Rev.Coll. for 3rd Party Dam. S</v>
          </cell>
          <cell r="E248">
            <v>2552.1799999999998</v>
          </cell>
          <cell r="F248">
            <v>1654.29</v>
          </cell>
          <cell r="G248">
            <v>802.53</v>
          </cell>
        </row>
        <row r="249">
          <cell r="B249" t="str">
            <v>645506</v>
          </cell>
          <cell r="C249" t="str">
            <v>Repair Meter Sets &amp; Reg. Re</v>
          </cell>
          <cell r="E249">
            <v>14219.86</v>
          </cell>
          <cell r="F249">
            <v>10674.12</v>
          </cell>
          <cell r="G249">
            <v>920.38</v>
          </cell>
        </row>
        <row r="250">
          <cell r="B250" t="str">
            <v>645700</v>
          </cell>
          <cell r="C250" t="str">
            <v>Maintenance of Services</v>
          </cell>
          <cell r="E250">
            <v>319285.57</v>
          </cell>
          <cell r="F250">
            <v>220509.24</v>
          </cell>
          <cell r="G250">
            <v>20833.25</v>
          </cell>
        </row>
        <row r="251">
          <cell r="B251" t="str">
            <v>645920</v>
          </cell>
          <cell r="C251" t="str">
            <v>Maintain Company CNG Station</v>
          </cell>
          <cell r="E251">
            <v>0</v>
          </cell>
          <cell r="F251">
            <v>10000</v>
          </cell>
          <cell r="G251">
            <v>0</v>
          </cell>
        </row>
        <row r="252">
          <cell r="B252" t="str">
            <v>645949</v>
          </cell>
          <cell r="C252" t="str">
            <v>Distribution Maint-Mat Mgt</v>
          </cell>
          <cell r="E252">
            <v>37660.370000000003</v>
          </cell>
          <cell r="F252">
            <v>8256.44</v>
          </cell>
          <cell r="G252">
            <v>31572.01</v>
          </cell>
        </row>
        <row r="253">
          <cell r="B253" t="str">
            <v>645950</v>
          </cell>
          <cell r="C253" t="str">
            <v>Distribution Exp-Maintenance</v>
          </cell>
          <cell r="E253">
            <v>-38729.910000000003</v>
          </cell>
          <cell r="F253">
            <v>-38729.910000000003</v>
          </cell>
          <cell r="G253">
            <v>38729.910000000003</v>
          </cell>
        </row>
        <row r="254">
          <cell r="B254" t="str">
            <v>675100</v>
          </cell>
          <cell r="C254" t="str">
            <v>Maintenance of Facilities</v>
          </cell>
          <cell r="E254">
            <v>74489.67</v>
          </cell>
          <cell r="F254">
            <v>25276.92</v>
          </cell>
          <cell r="G254">
            <v>16461.46</v>
          </cell>
        </row>
        <row r="255">
          <cell r="B255" t="str">
            <v>675105</v>
          </cell>
          <cell r="C255" t="str">
            <v>Software Maintenance</v>
          </cell>
          <cell r="E255">
            <v>161011.14000000001</v>
          </cell>
          <cell r="F255">
            <v>129109.64</v>
          </cell>
          <cell r="G255">
            <v>7432.26</v>
          </cell>
        </row>
        <row r="256">
          <cell r="B256" t="str">
            <v>675106</v>
          </cell>
          <cell r="C256" t="str">
            <v>Large Computer Equip Maint</v>
          </cell>
          <cell r="E256">
            <v>18481.93</v>
          </cell>
          <cell r="F256">
            <v>18147.48</v>
          </cell>
          <cell r="G256">
            <v>0</v>
          </cell>
        </row>
        <row r="257">
          <cell r="B257" t="str">
            <v>675110</v>
          </cell>
          <cell r="C257" t="str">
            <v>Maintenance Power Equipment</v>
          </cell>
          <cell r="E257">
            <v>3008.64</v>
          </cell>
          <cell r="F257">
            <v>885.39</v>
          </cell>
          <cell r="G257">
            <v>166.23</v>
          </cell>
        </row>
        <row r="258">
          <cell r="B258" t="str">
            <v>675120</v>
          </cell>
          <cell r="C258" t="str">
            <v>Maintenance Hand Tools</v>
          </cell>
          <cell r="E258">
            <v>64111.95</v>
          </cell>
          <cell r="F258">
            <v>50352.44</v>
          </cell>
          <cell r="G258">
            <v>7708.33</v>
          </cell>
        </row>
        <row r="259">
          <cell r="B259" t="str">
            <v>675140</v>
          </cell>
          <cell r="C259" t="str">
            <v>Maintenance of Office Equip</v>
          </cell>
          <cell r="E259">
            <v>3809.43</v>
          </cell>
          <cell r="F259">
            <v>611.59</v>
          </cell>
          <cell r="G259">
            <v>598</v>
          </cell>
        </row>
        <row r="260">
          <cell r="B260" t="str">
            <v>675149</v>
          </cell>
          <cell r="C260" t="str">
            <v>Other Maintenance-Mat Mgt</v>
          </cell>
          <cell r="E260">
            <v>55401.87</v>
          </cell>
          <cell r="F260">
            <v>38781.300000000003</v>
          </cell>
          <cell r="G260">
            <v>29106.79</v>
          </cell>
        </row>
        <row r="261">
          <cell r="B261" t="str">
            <v>675150</v>
          </cell>
          <cell r="C261" t="str">
            <v>Other Maintenance Expense</v>
          </cell>
          <cell r="E261">
            <v>-1747.43</v>
          </cell>
          <cell r="F261">
            <v>-1747.43</v>
          </cell>
          <cell r="G261">
            <v>1747.43</v>
          </cell>
        </row>
        <row r="262">
          <cell r="C262" t="str">
            <v>Maintenance Expenses</v>
          </cell>
          <cell r="E262">
            <v>892381.44</v>
          </cell>
          <cell r="F262">
            <v>583454.16</v>
          </cell>
          <cell r="G262">
            <v>205909.99</v>
          </cell>
        </row>
        <row r="263">
          <cell r="B263" t="str">
            <v>670150</v>
          </cell>
          <cell r="C263" t="str">
            <v>Admin&amp;Gen Salaries-Capitalized</v>
          </cell>
          <cell r="E263">
            <v>-559367.01</v>
          </cell>
          <cell r="F263">
            <v>-356762.07</v>
          </cell>
          <cell r="G263">
            <v>-261860.45</v>
          </cell>
        </row>
        <row r="264">
          <cell r="B264" t="str">
            <v>670160</v>
          </cell>
          <cell r="C264" t="str">
            <v>A&amp;G Expenses-Capitalized</v>
          </cell>
          <cell r="E264">
            <v>-13358.86</v>
          </cell>
          <cell r="F264">
            <v>-11624.14</v>
          </cell>
          <cell r="G264">
            <v>-9597.0499999999993</v>
          </cell>
        </row>
        <row r="265">
          <cell r="B265" t="str">
            <v>670510</v>
          </cell>
          <cell r="C265" t="str">
            <v>EmployeeBenefitsCaptilized</v>
          </cell>
          <cell r="E265">
            <v>-245442.37</v>
          </cell>
          <cell r="F265">
            <v>-171622.11</v>
          </cell>
          <cell r="G265">
            <v>-78936.09</v>
          </cell>
        </row>
        <row r="266">
          <cell r="B266" t="str">
            <v>670511</v>
          </cell>
          <cell r="C266" t="str">
            <v>OtherPostRetirementBenefitsCap</v>
          </cell>
          <cell r="E266">
            <v>-237579.11</v>
          </cell>
          <cell r="F266">
            <v>-166123.99</v>
          </cell>
          <cell r="G266">
            <v>-76407.740000000005</v>
          </cell>
        </row>
        <row r="267">
          <cell r="B267" t="str">
            <v>670512</v>
          </cell>
          <cell r="C267" t="str">
            <v>Pensions-Capitalized</v>
          </cell>
          <cell r="E267">
            <v>-81974.350000000006</v>
          </cell>
          <cell r="F267">
            <v>-57320.36</v>
          </cell>
          <cell r="G267">
            <v>-26365.86</v>
          </cell>
        </row>
        <row r="268">
          <cell r="B268" t="str">
            <v>670513</v>
          </cell>
          <cell r="C268" t="str">
            <v>ATPI Capitalized</v>
          </cell>
          <cell r="E268">
            <v>-117476.19</v>
          </cell>
          <cell r="F268">
            <v>-71065.740000000005</v>
          </cell>
          <cell r="G268">
            <v>-57239.42</v>
          </cell>
        </row>
        <row r="269">
          <cell r="B269" t="str">
            <v>671017</v>
          </cell>
          <cell r="C269" t="str">
            <v>Fleet Expenses Distributed</v>
          </cell>
          <cell r="E269">
            <v>-861838.8</v>
          </cell>
          <cell r="F269">
            <v>-582325.6</v>
          </cell>
          <cell r="G269">
            <v>-300377.59999999998</v>
          </cell>
        </row>
        <row r="270">
          <cell r="B270" t="str">
            <v>671021</v>
          </cell>
          <cell r="C270" t="str">
            <v>Fleet Capitalization</v>
          </cell>
          <cell r="E270">
            <v>-175572.2</v>
          </cell>
          <cell r="F270">
            <v>-118907.4</v>
          </cell>
          <cell r="G270">
            <v>-60933.4</v>
          </cell>
        </row>
        <row r="271">
          <cell r="C271" t="str">
            <v>Capitalized &amp; Distributed Exp</v>
          </cell>
          <cell r="E271">
            <v>-2292608.89</v>
          </cell>
          <cell r="F271">
            <v>-1535751.41</v>
          </cell>
          <cell r="G271">
            <v>-871717.61</v>
          </cell>
        </row>
        <row r="272">
          <cell r="B272" t="str">
            <v>671009</v>
          </cell>
          <cell r="C272" t="str">
            <v>AGLR Alloc Cost of Capital</v>
          </cell>
          <cell r="E272">
            <v>306521.38</v>
          </cell>
          <cell r="F272">
            <v>260433.1</v>
          </cell>
          <cell r="G272">
            <v>187358.28</v>
          </cell>
        </row>
        <row r="273">
          <cell r="B273" t="str">
            <v>671012</v>
          </cell>
          <cell r="C273" t="str">
            <v>AGLR Alloc Other Benefits</v>
          </cell>
          <cell r="E273">
            <v>1233724.25</v>
          </cell>
          <cell r="F273">
            <v>909315.51</v>
          </cell>
          <cell r="G273">
            <v>271177.55</v>
          </cell>
        </row>
        <row r="274">
          <cell r="B274" t="str">
            <v>671400</v>
          </cell>
          <cell r="C274" t="str">
            <v>Info Svcs Lights On Chargeback</v>
          </cell>
          <cell r="E274">
            <v>652830.38</v>
          </cell>
          <cell r="F274">
            <v>437514.63</v>
          </cell>
          <cell r="G274">
            <v>262000.86</v>
          </cell>
        </row>
        <row r="275">
          <cell r="B275" t="str">
            <v>671402</v>
          </cell>
          <cell r="C275" t="str">
            <v>Direct Chg OM Project Chgback</v>
          </cell>
          <cell r="E275">
            <v>188464.6</v>
          </cell>
          <cell r="F275">
            <v>128024.58</v>
          </cell>
          <cell r="G275">
            <v>516838.39</v>
          </cell>
        </row>
        <row r="276">
          <cell r="B276" t="str">
            <v>671403</v>
          </cell>
          <cell r="C276" t="str">
            <v>Direct Assigned Chargeback</v>
          </cell>
          <cell r="E276">
            <v>2670187.5099999998</v>
          </cell>
          <cell r="F276">
            <v>1687749.98</v>
          </cell>
          <cell r="G276">
            <v>383751.57</v>
          </cell>
        </row>
        <row r="277">
          <cell r="B277" t="str">
            <v>671404</v>
          </cell>
          <cell r="C277" t="str">
            <v>Allocated-Distributed Chargebk</v>
          </cell>
          <cell r="E277">
            <v>6907438.6399999997</v>
          </cell>
          <cell r="F277">
            <v>4780900.03</v>
          </cell>
          <cell r="G277">
            <v>2248034.67</v>
          </cell>
        </row>
        <row r="278">
          <cell r="B278" t="str">
            <v>671407</v>
          </cell>
          <cell r="C278" t="str">
            <v>Sequent Chargeback - VNG</v>
          </cell>
          <cell r="E278">
            <v>348079.15</v>
          </cell>
          <cell r="F278">
            <v>215117.76</v>
          </cell>
          <cell r="G278">
            <v>57491</v>
          </cell>
        </row>
        <row r="279">
          <cell r="B279" t="str">
            <v>671408</v>
          </cell>
          <cell r="C279" t="str">
            <v>PC Printer Leases Allocated</v>
          </cell>
          <cell r="E279">
            <v>6174</v>
          </cell>
          <cell r="F279">
            <v>3424</v>
          </cell>
          <cell r="G279">
            <v>0</v>
          </cell>
        </row>
        <row r="280">
          <cell r="C280" t="str">
            <v>Allocated Costs</v>
          </cell>
          <cell r="E280">
            <v>12313419.909999998</v>
          </cell>
          <cell r="F280">
            <v>8422479.5899999999</v>
          </cell>
          <cell r="G280">
            <v>3926652.32</v>
          </cell>
        </row>
        <row r="281">
          <cell r="B281" t="str">
            <v>424000</v>
          </cell>
          <cell r="C281" t="str">
            <v>Other Amortization Expense</v>
          </cell>
          <cell r="E281">
            <v>77094</v>
          </cell>
          <cell r="F281">
            <v>51396</v>
          </cell>
          <cell r="G281">
            <v>27968.15</v>
          </cell>
        </row>
        <row r="282">
          <cell r="B282" t="str">
            <v>425000</v>
          </cell>
          <cell r="C282" t="str">
            <v>Depreciation Expense</v>
          </cell>
          <cell r="E282">
            <v>10690267.560000001</v>
          </cell>
          <cell r="F282">
            <v>7040555.7699999996</v>
          </cell>
          <cell r="G282">
            <v>3419667.83</v>
          </cell>
        </row>
        <row r="283">
          <cell r="C283" t="str">
            <v>Depreciation and Amortization</v>
          </cell>
          <cell r="E283">
            <v>10767361.560000001</v>
          </cell>
          <cell r="F283">
            <v>7091951.7699999996</v>
          </cell>
          <cell r="G283">
            <v>3447635.98</v>
          </cell>
        </row>
        <row r="284">
          <cell r="B284" t="str">
            <v>427100</v>
          </cell>
          <cell r="C284" t="str">
            <v>General Tax Expense-Payroll</v>
          </cell>
          <cell r="E284">
            <v>953954.54</v>
          </cell>
          <cell r="F284">
            <v>671098.92</v>
          </cell>
          <cell r="G284">
            <v>337351.37</v>
          </cell>
        </row>
        <row r="285">
          <cell r="B285" t="str">
            <v>427101</v>
          </cell>
          <cell r="C285" t="str">
            <v>Gen Tax Expense- Property Tax</v>
          </cell>
          <cell r="E285">
            <v>3289061.24</v>
          </cell>
          <cell r="F285">
            <v>2192707.7599999998</v>
          </cell>
          <cell r="G285">
            <v>1089977.01</v>
          </cell>
        </row>
        <row r="286">
          <cell r="B286" t="str">
            <v>427110</v>
          </cell>
          <cell r="C286" t="str">
            <v>General Taxes-Allocated</v>
          </cell>
          <cell r="E286">
            <v>24502.86</v>
          </cell>
          <cell r="F286">
            <v>16335.24</v>
          </cell>
          <cell r="G286">
            <v>8167.62</v>
          </cell>
        </row>
        <row r="287">
          <cell r="B287" t="str">
            <v>427111</v>
          </cell>
          <cell r="C287" t="str">
            <v>GeneralTaxExpensePayroll-Capit</v>
          </cell>
          <cell r="E287">
            <v>-159887.69</v>
          </cell>
          <cell r="F287">
            <v>-111798.51</v>
          </cell>
          <cell r="G287">
            <v>-51419.54</v>
          </cell>
        </row>
        <row r="288">
          <cell r="C288" t="str">
            <v>Taxes Other Than Income</v>
          </cell>
          <cell r="E288">
            <v>4107630.95</v>
          </cell>
          <cell r="F288">
            <v>2768343.41</v>
          </cell>
          <cell r="G288">
            <v>1384076.46</v>
          </cell>
        </row>
        <row r="290">
          <cell r="C290" t="str">
            <v>Operating Income</v>
          </cell>
          <cell r="E290">
            <v>26289957.510000054</v>
          </cell>
          <cell r="F290">
            <v>26309680.350000001</v>
          </cell>
          <cell r="G290">
            <v>10793576.280000001</v>
          </cell>
        </row>
        <row r="292">
          <cell r="B292" t="str">
            <v>445005</v>
          </cell>
          <cell r="C292" t="str">
            <v>CIAC Gross Up</v>
          </cell>
          <cell r="E292">
            <v>51081.66</v>
          </cell>
          <cell r="F292">
            <v>36127.94</v>
          </cell>
          <cell r="G292">
            <v>22594.57</v>
          </cell>
        </row>
        <row r="293">
          <cell r="B293" t="str">
            <v>446200</v>
          </cell>
          <cell r="C293" t="str">
            <v>Interest and Dividend Income</v>
          </cell>
          <cell r="E293">
            <v>0</v>
          </cell>
          <cell r="F293">
            <v>0</v>
          </cell>
          <cell r="G293">
            <v>1483.93</v>
          </cell>
        </row>
        <row r="294">
          <cell r="B294" t="str">
            <v>448090</v>
          </cell>
          <cell r="C294" t="str">
            <v>Misc Other Income</v>
          </cell>
          <cell r="E294">
            <v>4071.68</v>
          </cell>
          <cell r="F294">
            <v>2278.0500000000002</v>
          </cell>
          <cell r="G294">
            <v>1776.44</v>
          </cell>
        </row>
        <row r="295">
          <cell r="B295" t="str">
            <v>448092</v>
          </cell>
          <cell r="C295" t="str">
            <v>HVAC Financing Fees</v>
          </cell>
          <cell r="E295">
            <v>452.03</v>
          </cell>
          <cell r="F295">
            <v>452.03</v>
          </cell>
          <cell r="G295">
            <v>0</v>
          </cell>
        </row>
        <row r="296">
          <cell r="B296" t="str">
            <v>449100</v>
          </cell>
          <cell r="C296" t="str">
            <v>Donations - Other</v>
          </cell>
          <cell r="E296">
            <v>-118123.95</v>
          </cell>
          <cell r="F296">
            <v>-91540.29</v>
          </cell>
          <cell r="G296">
            <v>-2600</v>
          </cell>
        </row>
        <row r="297">
          <cell r="B297" t="str">
            <v>449500</v>
          </cell>
          <cell r="C297" t="str">
            <v>Misc Non-Operating Exp</v>
          </cell>
          <cell r="E297">
            <v>-16860.240000000002</v>
          </cell>
          <cell r="F297">
            <v>-11240.16</v>
          </cell>
          <cell r="G297">
            <v>-10971.82</v>
          </cell>
        </row>
        <row r="298">
          <cell r="B298" t="str">
            <v>449510</v>
          </cell>
          <cell r="C298" t="str">
            <v>EAF Exp</v>
          </cell>
          <cell r="E298">
            <v>-11525.36</v>
          </cell>
          <cell r="F298">
            <v>-11525.36</v>
          </cell>
          <cell r="G298">
            <v>0</v>
          </cell>
        </row>
        <row r="299">
          <cell r="B299" t="str">
            <v>449600</v>
          </cell>
          <cell r="C299" t="str">
            <v>Government Affairs</v>
          </cell>
          <cell r="E299">
            <v>-24859.62</v>
          </cell>
          <cell r="F299">
            <v>-12937.6</v>
          </cell>
          <cell r="G299">
            <v>0</v>
          </cell>
        </row>
        <row r="300">
          <cell r="B300" t="str">
            <v>449700</v>
          </cell>
          <cell r="C300" t="str">
            <v>Business/Civic Club Dues</v>
          </cell>
          <cell r="E300">
            <v>0</v>
          </cell>
          <cell r="F300">
            <v>0</v>
          </cell>
          <cell r="G300">
            <v>-170</v>
          </cell>
        </row>
        <row r="301">
          <cell r="C301" t="str">
            <v>Other Income - Net</v>
          </cell>
          <cell r="E301">
            <v>-115763.8</v>
          </cell>
          <cell r="F301">
            <v>-88385.39</v>
          </cell>
          <cell r="G301">
            <v>12113.12</v>
          </cell>
        </row>
        <row r="302">
          <cell r="C302" t="str">
            <v>Income Before Interest &amp; Taxes</v>
          </cell>
          <cell r="E302">
            <v>26174193.710000053</v>
          </cell>
          <cell r="F302">
            <v>26221294.960000001</v>
          </cell>
          <cell r="G302">
            <v>10805689.4</v>
          </cell>
        </row>
        <row r="304">
          <cell r="C304" t="str">
            <v>Interest on Long Term Debt</v>
          </cell>
          <cell r="E304">
            <v>0</v>
          </cell>
          <cell r="F304">
            <v>0</v>
          </cell>
          <cell r="G304">
            <v>0</v>
          </cell>
        </row>
        <row r="305">
          <cell r="B305" t="str">
            <v>467100</v>
          </cell>
          <cell r="C305" t="str">
            <v>Interest Income/Expense</v>
          </cell>
          <cell r="E305">
            <v>-54721.65</v>
          </cell>
          <cell r="F305">
            <v>-54721.65</v>
          </cell>
          <cell r="G305">
            <v>0</v>
          </cell>
        </row>
        <row r="306">
          <cell r="B306" t="str">
            <v>467200</v>
          </cell>
          <cell r="C306" t="str">
            <v>Interco Int-Restricted Funding</v>
          </cell>
          <cell r="E306">
            <v>0</v>
          </cell>
          <cell r="F306">
            <v>0</v>
          </cell>
          <cell r="G306">
            <v>-116566.89</v>
          </cell>
        </row>
        <row r="307">
          <cell r="B307" t="str">
            <v>467201</v>
          </cell>
          <cell r="C307" t="str">
            <v>Interco Int-Non-Restrict Fund</v>
          </cell>
          <cell r="E307">
            <v>-607932.57999999996</v>
          </cell>
          <cell r="F307">
            <v>-341510.62</v>
          </cell>
          <cell r="G307">
            <v>-16195.88</v>
          </cell>
        </row>
        <row r="308">
          <cell r="B308" t="str">
            <v>468100</v>
          </cell>
          <cell r="C308" t="str">
            <v>Interest Exp-Customer Deposit</v>
          </cell>
          <cell r="E308">
            <v>174530.46</v>
          </cell>
          <cell r="F308">
            <v>116060.47</v>
          </cell>
          <cell r="G308">
            <v>144675.9</v>
          </cell>
        </row>
        <row r="309">
          <cell r="B309" t="str">
            <v>468101</v>
          </cell>
          <cell r="C309" t="str">
            <v>Interest Exp-Other</v>
          </cell>
          <cell r="E309">
            <v>7562415.4299999997</v>
          </cell>
          <cell r="F309">
            <v>4001320.41</v>
          </cell>
          <cell r="G309">
            <v>1224105.81</v>
          </cell>
        </row>
        <row r="310">
          <cell r="B310" t="str">
            <v>468102</v>
          </cell>
          <cell r="C310" t="str">
            <v>Interest Exp-Refunds &amp; Tk</v>
          </cell>
          <cell r="E310">
            <v>23745.23</v>
          </cell>
          <cell r="F310">
            <v>23505.34</v>
          </cell>
          <cell r="G310">
            <v>14594.01</v>
          </cell>
        </row>
        <row r="311">
          <cell r="C311" t="str">
            <v>Other Interest Expense</v>
          </cell>
          <cell r="E311">
            <v>7098036.8900000006</v>
          </cell>
          <cell r="F311">
            <v>3744653.95</v>
          </cell>
          <cell r="G311">
            <v>1250612.95</v>
          </cell>
        </row>
        <row r="312">
          <cell r="C312" t="str">
            <v>Allowance for Funds - Debt</v>
          </cell>
          <cell r="E312">
            <v>0</v>
          </cell>
          <cell r="F312">
            <v>0</v>
          </cell>
          <cell r="G312">
            <v>0</v>
          </cell>
        </row>
        <row r="313">
          <cell r="C313" t="str">
            <v>Preferred Stock Dividend</v>
          </cell>
          <cell r="E313">
            <v>0</v>
          </cell>
          <cell r="F313">
            <v>0</v>
          </cell>
          <cell r="G313">
            <v>0</v>
          </cell>
        </row>
        <row r="314">
          <cell r="C314" t="str">
            <v>Common Stock Dividend</v>
          </cell>
          <cell r="E314">
            <v>0</v>
          </cell>
          <cell r="F314">
            <v>0</v>
          </cell>
          <cell r="G314">
            <v>0</v>
          </cell>
        </row>
        <row r="316">
          <cell r="C316" t="str">
            <v>Income Before Income Taxes</v>
          </cell>
          <cell r="E316">
            <v>19076156.820000052</v>
          </cell>
          <cell r="F316">
            <v>22476641.010000002</v>
          </cell>
          <cell r="G316">
            <v>9555076.4500000011</v>
          </cell>
        </row>
        <row r="318">
          <cell r="B318" t="str">
            <v>427200</v>
          </cell>
          <cell r="C318" t="str">
            <v>Federal Income Tax</v>
          </cell>
          <cell r="E318">
            <v>-5095437.25</v>
          </cell>
          <cell r="F318">
            <v>4406370.38</v>
          </cell>
          <cell r="G318">
            <v>510030.3</v>
          </cell>
        </row>
        <row r="319">
          <cell r="B319" t="str">
            <v>427400</v>
          </cell>
          <cell r="C319" t="str">
            <v>State Income Tax</v>
          </cell>
          <cell r="E319">
            <v>-195060.11</v>
          </cell>
          <cell r="F319">
            <v>803593.42</v>
          </cell>
          <cell r="G319">
            <v>93015.54</v>
          </cell>
        </row>
        <row r="320">
          <cell r="B320" t="str">
            <v>427510</v>
          </cell>
          <cell r="C320" t="str">
            <v>Deferred FIT - Other</v>
          </cell>
          <cell r="E320">
            <v>10445410</v>
          </cell>
          <cell r="F320">
            <v>2991616</v>
          </cell>
          <cell r="G320">
            <v>2636427</v>
          </cell>
        </row>
        <row r="321">
          <cell r="B321" t="str">
            <v>427530</v>
          </cell>
          <cell r="C321" t="str">
            <v>Deferred SIT - Other</v>
          </cell>
          <cell r="E321">
            <v>1344268</v>
          </cell>
          <cell r="F321">
            <v>545583</v>
          </cell>
          <cell r="G321">
            <v>480807</v>
          </cell>
        </row>
        <row r="322">
          <cell r="C322" t="str">
            <v>Income Taxes</v>
          </cell>
          <cell r="E322">
            <v>6499180.6399999997</v>
          </cell>
          <cell r="F322">
            <v>8747162.8000000007</v>
          </cell>
          <cell r="G322">
            <v>3720279.84</v>
          </cell>
        </row>
        <row r="323">
          <cell r="C323" t="str">
            <v>Minority Interest</v>
          </cell>
          <cell r="E323">
            <v>0</v>
          </cell>
          <cell r="F323">
            <v>0</v>
          </cell>
          <cell r="G323">
            <v>0</v>
          </cell>
        </row>
        <row r="325">
          <cell r="C325" t="str">
            <v>Net Income</v>
          </cell>
          <cell r="E325">
            <v>12576976.180000052</v>
          </cell>
          <cell r="F325">
            <v>13729478.210000001</v>
          </cell>
          <cell r="G325">
            <v>5834796.6100000013</v>
          </cell>
        </row>
      </sheetData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ecast Qtr"/>
      <sheetName val="CEO Data 1"/>
      <sheetName val="Forecast Assumptions"/>
      <sheetName val="Asset Mgt"/>
      <sheetName val="Vendor Mgmt"/>
      <sheetName val="Shared Svcs 4+8"/>
      <sheetName val="Apri HR Tracking"/>
      <sheetName val="Late Fees"/>
      <sheetName val="Budget"/>
      <sheetName val="Waterfall"/>
      <sheetName val="A+F  - Jan"/>
      <sheetName val="A+F - Feb"/>
      <sheetName val="A+F - Mar"/>
      <sheetName val="A+F - Apr"/>
      <sheetName val="4+8 v1"/>
      <sheetName val="4+9 v1"/>
      <sheetName val="#REF"/>
      <sheetName val="Rates"/>
      <sheetName val="Forecast_2004"/>
      <sheetName val="Actual+Forecast"/>
    </sheetNames>
    <sheetDataSet>
      <sheetData sheetId="0" refreshError="1">
        <row r="1">
          <cell r="A1" t="str">
            <v>SouthStar Energy Services LLC</v>
          </cell>
        </row>
        <row r="2">
          <cell r="A2" t="str">
            <v>2004 Actual + Forecast</v>
          </cell>
        </row>
        <row r="3">
          <cell r="A3" t="str">
            <v>Forecast Assumptions</v>
          </cell>
        </row>
        <row r="4">
          <cell r="A4" t="str">
            <v>(10+2)</v>
          </cell>
        </row>
        <row r="7">
          <cell r="B7" t="str">
            <v>Actual</v>
          </cell>
          <cell r="C7" t="str">
            <v>Actual</v>
          </cell>
          <cell r="D7" t="str">
            <v>Actual</v>
          </cell>
          <cell r="E7" t="str">
            <v>Actual</v>
          </cell>
          <cell r="F7" t="str">
            <v>Actual</v>
          </cell>
          <cell r="G7" t="str">
            <v>Actual</v>
          </cell>
          <cell r="H7" t="str">
            <v>Actual</v>
          </cell>
          <cell r="I7" t="str">
            <v>Actual</v>
          </cell>
        </row>
        <row r="8">
          <cell r="B8" t="str">
            <v>Jan</v>
          </cell>
          <cell r="C8" t="str">
            <v>Feb</v>
          </cell>
          <cell r="D8" t="str">
            <v>Mar</v>
          </cell>
          <cell r="E8" t="str">
            <v>Apr</v>
          </cell>
          <cell r="F8" t="str">
            <v>May</v>
          </cell>
          <cell r="G8" t="str">
            <v>Jun</v>
          </cell>
          <cell r="H8" t="str">
            <v>Jul</v>
          </cell>
          <cell r="I8" t="str">
            <v>Aug</v>
          </cell>
        </row>
        <row r="10">
          <cell r="A10" t="str">
            <v>Interruptible Gas Revenue</v>
          </cell>
          <cell r="B10">
            <v>15541.792170000001</v>
          </cell>
          <cell r="C10">
            <v>15719.64892</v>
          </cell>
          <cell r="D10">
            <v>14437</v>
          </cell>
          <cell r="E10">
            <v>13462</v>
          </cell>
          <cell r="F10">
            <v>13681</v>
          </cell>
          <cell r="G10">
            <v>14911</v>
          </cell>
          <cell r="H10">
            <v>14349</v>
          </cell>
          <cell r="I10">
            <v>15357</v>
          </cell>
        </row>
        <row r="11">
          <cell r="A11" t="str">
            <v>Firm Gas Revenue</v>
          </cell>
          <cell r="B11">
            <v>103134.90691999999</v>
          </cell>
          <cell r="C11">
            <v>95801.42396</v>
          </cell>
          <cell r="D11">
            <v>57699</v>
          </cell>
          <cell r="E11">
            <v>42756</v>
          </cell>
          <cell r="F11">
            <v>31488</v>
          </cell>
          <cell r="G11">
            <v>27348</v>
          </cell>
          <cell r="H11">
            <v>26881</v>
          </cell>
          <cell r="I11">
            <v>26729</v>
          </cell>
        </row>
        <row r="12">
          <cell r="A12" t="str">
            <v>Total Gas Revenue</v>
          </cell>
          <cell r="B12">
            <v>118676.69908999999</v>
          </cell>
          <cell r="C12">
            <v>111521.07287999999</v>
          </cell>
          <cell r="D12">
            <v>72136</v>
          </cell>
          <cell r="E12">
            <v>56218</v>
          </cell>
          <cell r="F12">
            <v>45169</v>
          </cell>
          <cell r="G12">
            <v>42259</v>
          </cell>
          <cell r="H12">
            <v>41230</v>
          </cell>
          <cell r="I12">
            <v>42086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 all BU"/>
    </sheetNames>
    <sheetDataSet>
      <sheetData sheetId="0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sion"/>
      <sheetName val="Deferred"/>
      <sheetName val="Payable CF"/>
      <sheetName val="Perm-Qtly"/>
      <sheetName val="Perm-FYE"/>
      <sheetName val="Timing-Qtly"/>
      <sheetName val="Timing1-FYE"/>
      <sheetName val="Timing2-FYE"/>
      <sheetName val="Data Input"/>
      <sheetName val="Download"/>
    </sheetNames>
    <sheetDataSet>
      <sheetData sheetId="0">
        <row r="11">
          <cell r="A11" t="str">
            <v>Book Income before Taxes</v>
          </cell>
          <cell r="F11">
            <v>1070080</v>
          </cell>
          <cell r="G11">
            <v>1070080</v>
          </cell>
        </row>
        <row r="13">
          <cell r="A13" t="str">
            <v>Permanent Differences:</v>
          </cell>
        </row>
        <row r="14">
          <cell r="A14" t="str">
            <v>Meals &amp; Entertainment</v>
          </cell>
          <cell r="F14">
            <v>0</v>
          </cell>
          <cell r="G14">
            <v>0</v>
          </cell>
        </row>
        <row r="15">
          <cell r="A15" t="str">
            <v>Total Permanent Difference</v>
          </cell>
          <cell r="C15">
            <v>0</v>
          </cell>
          <cell r="F15">
            <v>0</v>
          </cell>
          <cell r="G15">
            <v>0</v>
          </cell>
        </row>
        <row r="17">
          <cell r="A17" t="str">
            <v>Temporary Differences:</v>
          </cell>
        </row>
        <row r="18">
          <cell r="A18" t="str">
            <v>Activity Updated Quarterly</v>
          </cell>
          <cell r="G18">
            <v>0</v>
          </cell>
          <cell r="J18">
            <v>0</v>
          </cell>
          <cell r="L18" t="str">
            <v>Effective Tax Rate Computed:</v>
          </cell>
        </row>
        <row r="19">
          <cell r="A19" t="str">
            <v>Deferred Compensation</v>
          </cell>
          <cell r="F19">
            <v>0</v>
          </cell>
          <cell r="G19">
            <v>0</v>
          </cell>
          <cell r="J19">
            <v>0</v>
          </cell>
        </row>
        <row r="20">
          <cell r="A20" t="str">
            <v>Pension</v>
          </cell>
          <cell r="F20">
            <v>0</v>
          </cell>
          <cell r="G20">
            <v>0</v>
          </cell>
          <cell r="J20">
            <v>0</v>
          </cell>
          <cell r="L20" t="str">
            <v>Current Tax Expense</v>
          </cell>
        </row>
        <row r="21">
          <cell r="A21" t="str">
            <v>Property</v>
          </cell>
          <cell r="F21">
            <v>0</v>
          </cell>
          <cell r="G21">
            <v>-73141.399999999994</v>
          </cell>
          <cell r="J21">
            <v>73141.399999999994</v>
          </cell>
          <cell r="L21" t="str">
            <v>Deferred Tax Expense</v>
          </cell>
        </row>
        <row r="22">
          <cell r="A22" t="str">
            <v>Activity Updated Annually</v>
          </cell>
          <cell r="G22">
            <v>0</v>
          </cell>
          <cell r="J22">
            <v>0</v>
          </cell>
        </row>
        <row r="23">
          <cell r="A23" t="str">
            <v>LTSIP</v>
          </cell>
          <cell r="C23">
            <v>0</v>
          </cell>
          <cell r="F23">
            <v>0</v>
          </cell>
          <cell r="G23">
            <v>0</v>
          </cell>
          <cell r="J23">
            <v>0</v>
          </cell>
          <cell r="L23" t="str">
            <v>Total Tax Expense</v>
          </cell>
        </row>
        <row r="24">
          <cell r="A24" t="str">
            <v>NSP</v>
          </cell>
          <cell r="F24">
            <v>0</v>
          </cell>
          <cell r="G24">
            <v>0</v>
          </cell>
          <cell r="J24">
            <v>0</v>
          </cell>
          <cell r="L24" t="str">
            <v>Divide by IBIT</v>
          </cell>
        </row>
        <row r="25">
          <cell r="A25" t="str">
            <v xml:space="preserve">Accrued Vacation </v>
          </cell>
          <cell r="F25">
            <v>0</v>
          </cell>
          <cell r="G25">
            <v>0</v>
          </cell>
          <cell r="J25">
            <v>0</v>
          </cell>
        </row>
        <row r="26">
          <cell r="A26" t="str">
            <v>Total Temporary Differences</v>
          </cell>
          <cell r="C26">
            <v>0</v>
          </cell>
          <cell r="F26">
            <v>0</v>
          </cell>
          <cell r="G26">
            <v>-73141.399999999994</v>
          </cell>
          <cell r="J26">
            <v>73141.399999999994</v>
          </cell>
          <cell r="L26" t="str">
            <v>Effective Tax Rate</v>
          </cell>
        </row>
        <row r="27">
          <cell r="A27" t="str">
            <v>Total Temp. Dif. - Prop.</v>
          </cell>
          <cell r="C27">
            <v>0</v>
          </cell>
          <cell r="G27">
            <v>-73141.399999999994</v>
          </cell>
          <cell r="J27">
            <v>73141.399999999994</v>
          </cell>
        </row>
        <row r="28">
          <cell r="A28" t="str">
            <v>Taxable Income</v>
          </cell>
          <cell r="C28">
            <v>0</v>
          </cell>
          <cell r="F28">
            <v>1070080</v>
          </cell>
          <cell r="G28">
            <v>996938.6</v>
          </cell>
          <cell r="J28">
            <v>73141.399999999994</v>
          </cell>
        </row>
        <row r="29">
          <cell r="A29" t="str">
            <v>Total Temporary Differences</v>
          </cell>
          <cell r="C29">
            <v>0</v>
          </cell>
          <cell r="G29">
            <v>-73141.399999999994</v>
          </cell>
          <cell r="J29">
            <v>73141.399999999994</v>
          </cell>
        </row>
        <row r="30">
          <cell r="C30" t="str">
            <v>Statutory Rate</v>
          </cell>
        </row>
        <row r="31">
          <cell r="A31" t="str">
            <v>State Income Tax</v>
          </cell>
          <cell r="C31">
            <v>5.6604000000000002E-2</v>
          </cell>
          <cell r="F31">
            <v>60570.808320000004</v>
          </cell>
          <cell r="G31">
            <v>56430.712514400002</v>
          </cell>
          <cell r="H31" t="str">
            <v>(B1)</v>
          </cell>
          <cell r="J31">
            <v>4140.0958055999999</v>
          </cell>
          <cell r="K31" t="str">
            <v>(b1b)</v>
          </cell>
        </row>
        <row r="32">
          <cell r="A32" t="str">
            <v>Federal Taxable Income</v>
          </cell>
          <cell r="F32">
            <v>1009509.19168</v>
          </cell>
          <cell r="G32">
            <v>940507.88748559996</v>
          </cell>
          <cell r="J32">
            <v>69001.3041944</v>
          </cell>
        </row>
        <row r="33">
          <cell r="A33" t="str">
            <v>Federal Income Tax</v>
          </cell>
          <cell r="C33">
            <v>0.35</v>
          </cell>
          <cell r="F33">
            <v>353328.21708799998</v>
          </cell>
          <cell r="G33">
            <v>329177.76061995997</v>
          </cell>
          <cell r="H33" t="str">
            <v>(A1)</v>
          </cell>
          <cell r="J33">
            <v>24150.45646804</v>
          </cell>
          <cell r="K33" t="str">
            <v>(a1a)</v>
          </cell>
        </row>
        <row r="34">
          <cell r="C34" t="str">
            <v>Statutory Rate</v>
          </cell>
        </row>
        <row r="35">
          <cell r="A35" t="str">
            <v>State Income Tax</v>
          </cell>
          <cell r="C35">
            <v>5.6604000000000002E-2</v>
          </cell>
          <cell r="F35">
            <v>60570.808320000004</v>
          </cell>
          <cell r="G35">
            <v>56430.712514400002</v>
          </cell>
          <cell r="H35" t="str">
            <v>(B1)</v>
          </cell>
          <cell r="J35">
            <v>4140.0958055999999</v>
          </cell>
          <cell r="K35" t="str">
            <v>(b1b)</v>
          </cell>
        </row>
        <row r="36">
          <cell r="A36" t="str">
            <v>Federal Taxable Income</v>
          </cell>
          <cell r="F36">
            <v>1009509.19168</v>
          </cell>
          <cell r="G36">
            <v>940507.88748559996</v>
          </cell>
          <cell r="J36">
            <v>69001.3041944</v>
          </cell>
        </row>
        <row r="37">
          <cell r="A37" t="str">
            <v>Federal Income Tax</v>
          </cell>
          <cell r="C37">
            <v>0.35</v>
          </cell>
          <cell r="F37">
            <v>353328.21708799998</v>
          </cell>
          <cell r="G37">
            <v>329177.76061995997</v>
          </cell>
          <cell r="H37" t="str">
            <v>(A1)</v>
          </cell>
          <cell r="J37">
            <v>24150.45646804</v>
          </cell>
          <cell r="K37" t="str">
            <v>(a1a)</v>
          </cell>
          <cell r="L37" t="str">
            <v>Recommended</v>
          </cell>
        </row>
        <row r="38">
          <cell r="C38" t="str">
            <v>Current</v>
          </cell>
          <cell r="L38" t="str">
            <v>JE</v>
          </cell>
        </row>
        <row r="39">
          <cell r="C39" t="str">
            <v>Provision</v>
          </cell>
          <cell r="F39" t="str">
            <v>1st Quarter</v>
          </cell>
          <cell r="G39" t="str">
            <v>2nd Quarter</v>
          </cell>
          <cell r="J39" t="str">
            <v>3rd Quarter</v>
          </cell>
          <cell r="K39" t="str">
            <v>4th Quarter</v>
          </cell>
          <cell r="L39" t="str">
            <v>Dr (Cr)</v>
          </cell>
        </row>
        <row r="40">
          <cell r="A40" t="str">
            <v>Current FIT Expense (427200)</v>
          </cell>
          <cell r="C40">
            <v>329177.76061995997</v>
          </cell>
          <cell r="D40" t="str">
            <v>(A1)</v>
          </cell>
          <cell r="F40">
            <v>50369</v>
          </cell>
          <cell r="G40">
            <v>0</v>
          </cell>
          <cell r="J40">
            <v>0</v>
          </cell>
          <cell r="K40">
            <v>0</v>
          </cell>
          <cell r="L40">
            <v>278808.76061995997</v>
          </cell>
        </row>
        <row r="41">
          <cell r="A41" t="str">
            <v>Current SIT Expense (427400)</v>
          </cell>
          <cell r="C41">
            <v>56430.712514400002</v>
          </cell>
          <cell r="D41" t="str">
            <v>(B1)</v>
          </cell>
          <cell r="F41">
            <v>8634</v>
          </cell>
          <cell r="G41">
            <v>0</v>
          </cell>
          <cell r="J41">
            <v>0</v>
          </cell>
          <cell r="K41">
            <v>0</v>
          </cell>
          <cell r="L41">
            <v>47796.712514400002</v>
          </cell>
        </row>
        <row r="42">
          <cell r="A42" t="str">
            <v>Deferred FIT Expense (427510)</v>
          </cell>
          <cell r="C42">
            <v>24150.45646804</v>
          </cell>
          <cell r="D42" t="str">
            <v>(a1a)</v>
          </cell>
          <cell r="F42" t="str">
            <v>1st Quarter</v>
          </cell>
          <cell r="G42" t="str">
            <v>2nd Quarter</v>
          </cell>
          <cell r="J42" t="str">
            <v>3rd Quarter</v>
          </cell>
          <cell r="K42" t="str">
            <v>4th Quarter</v>
          </cell>
          <cell r="L42">
            <v>24150.45646804</v>
          </cell>
        </row>
        <row r="43">
          <cell r="A43" t="str">
            <v>Deferred SIT Expense (427530)</v>
          </cell>
          <cell r="C43">
            <v>4140.0958055999999</v>
          </cell>
          <cell r="D43" t="str">
            <v>(b1b)</v>
          </cell>
          <cell r="F43">
            <v>50369</v>
          </cell>
          <cell r="G43">
            <v>0</v>
          </cell>
          <cell r="J43">
            <v>0</v>
          </cell>
          <cell r="K43">
            <v>0</v>
          </cell>
          <cell r="L43">
            <v>4140.0958055999999</v>
          </cell>
        </row>
        <row r="44">
          <cell r="A44" t="str">
            <v>FIT Payable (238100)</v>
          </cell>
          <cell r="C44">
            <v>-329177.76061995997</v>
          </cell>
          <cell r="D44" t="str">
            <v>(B1)</v>
          </cell>
          <cell r="F44">
            <v>-50369</v>
          </cell>
          <cell r="G44">
            <v>0</v>
          </cell>
          <cell r="J44">
            <v>0</v>
          </cell>
          <cell r="K44">
            <v>0</v>
          </cell>
          <cell r="L44">
            <v>-278808.76061995997</v>
          </cell>
        </row>
        <row r="45">
          <cell r="A45" t="str">
            <v>SIT Payable (238200)</v>
          </cell>
          <cell r="C45">
            <v>-56430.712514400002</v>
          </cell>
          <cell r="D45" t="str">
            <v>(a1a)</v>
          </cell>
          <cell r="F45">
            <v>-8634</v>
          </cell>
          <cell r="G45">
            <v>0</v>
          </cell>
          <cell r="J45">
            <v>0</v>
          </cell>
          <cell r="K45">
            <v>0</v>
          </cell>
          <cell r="L45">
            <v>-47796.712514400002</v>
          </cell>
        </row>
        <row r="46">
          <cell r="A46" t="str">
            <v>FIT Deferred Payable (279200)</v>
          </cell>
          <cell r="C46">
            <v>-24150.45646804</v>
          </cell>
          <cell r="D46" t="str">
            <v>(a1a)</v>
          </cell>
          <cell r="L46">
            <v>-24150.45646804</v>
          </cell>
        </row>
        <row r="47">
          <cell r="A47" t="str">
            <v>SIT Deferred Payable (279250)</v>
          </cell>
          <cell r="C47">
            <v>-4140.0958055999999</v>
          </cell>
          <cell r="D47" t="str">
            <v>(b1b)</v>
          </cell>
          <cell r="F47">
            <v>-50369</v>
          </cell>
          <cell r="G47">
            <v>0</v>
          </cell>
          <cell r="J47">
            <v>0</v>
          </cell>
          <cell r="K47">
            <v>0</v>
          </cell>
          <cell r="L47">
            <v>-4140.0958055999999</v>
          </cell>
        </row>
        <row r="48">
          <cell r="A48" t="str">
            <v>SIT Payable (238200)</v>
          </cell>
          <cell r="C48">
            <v>-56430.712514400002</v>
          </cell>
          <cell r="F48">
            <v>-8634</v>
          </cell>
          <cell r="G48">
            <v>0</v>
          </cell>
          <cell r="J48">
            <v>0</v>
          </cell>
          <cell r="K48">
            <v>0</v>
          </cell>
          <cell r="L48">
            <v>-47796.712514400002</v>
          </cell>
        </row>
        <row r="49">
          <cell r="A49" t="str">
            <v>FIT Deferred Payable (279200)</v>
          </cell>
          <cell r="C49">
            <v>-24150.45646804</v>
          </cell>
          <cell r="D49" t="str">
            <v>(a1a)</v>
          </cell>
          <cell r="L49">
            <v>-24150.45646804</v>
          </cell>
        </row>
        <row r="50">
          <cell r="A50" t="str">
            <v>SIT Deferred Payable (279250)</v>
          </cell>
          <cell r="C50">
            <v>-4140.0958055999999</v>
          </cell>
          <cell r="D50" t="str">
            <v>(b1b)</v>
          </cell>
          <cell r="J50" t="str">
            <v>Current</v>
          </cell>
          <cell r="K50" t="str">
            <v>Amounts per</v>
          </cell>
          <cell r="L50">
            <v>-4140.0958055999999</v>
          </cell>
        </row>
        <row r="51">
          <cell r="J51" t="str">
            <v>Provision</v>
          </cell>
          <cell r="K51" t="str">
            <v>GL Download</v>
          </cell>
          <cell r="L51" t="str">
            <v>Difference</v>
          </cell>
        </row>
        <row r="52">
          <cell r="H52" t="str">
            <v>Cur FIT Expense (427200)</v>
          </cell>
          <cell r="J52">
            <v>329177.76061995997</v>
          </cell>
          <cell r="K52">
            <v>329178.15000000002</v>
          </cell>
          <cell r="L52">
            <v>-0.38938004005467519</v>
          </cell>
        </row>
        <row r="53">
          <cell r="H53" t="str">
            <v>Cur SIT Expense (427400)</v>
          </cell>
          <cell r="J53">
            <v>56430.712514400002</v>
          </cell>
          <cell r="K53">
            <v>56431.42</v>
          </cell>
          <cell r="L53">
            <v>-0.70748559999628924</v>
          </cell>
        </row>
        <row r="54">
          <cell r="A54" t="str">
            <v>JE Check:</v>
          </cell>
          <cell r="H54" t="str">
            <v>Def FIT Expense (427510)</v>
          </cell>
          <cell r="J54">
            <v>24150.45646804</v>
          </cell>
          <cell r="K54">
            <v>24150</v>
          </cell>
          <cell r="L54">
            <v>0.45646803999989061</v>
          </cell>
        </row>
        <row r="55">
          <cell r="A55" t="str">
            <v>Current Month IBIT</v>
          </cell>
          <cell r="C55">
            <v>917542</v>
          </cell>
          <cell r="H55" t="str">
            <v>Def SIT Expense (427530)</v>
          </cell>
          <cell r="J55">
            <v>4140.0958055999999</v>
          </cell>
          <cell r="K55">
            <v>4140</v>
          </cell>
          <cell r="L55">
            <v>9.5805599999948754E-2</v>
          </cell>
        </row>
        <row r="56">
          <cell r="A56" t="str">
            <v>Total Effective Tax Rate</v>
          </cell>
          <cell r="C56">
            <v>0.38679259999999999</v>
          </cell>
          <cell r="D56" t="str">
            <v>(D)</v>
          </cell>
          <cell r="H56" t="str">
            <v>Cur SIT Expense (427400)</v>
          </cell>
          <cell r="J56">
            <v>413899.02540799999</v>
          </cell>
          <cell r="K56">
            <v>413899.57</v>
          </cell>
          <cell r="L56">
            <v>-0.54459200005112507</v>
          </cell>
        </row>
        <row r="57">
          <cell r="A57" t="str">
            <v>Adjustment Needed</v>
          </cell>
          <cell r="C57">
            <v>354898.45578919997</v>
          </cell>
          <cell r="H57" t="str">
            <v>Def FIT Expense (427510)</v>
          </cell>
          <cell r="J57">
            <v>24150.45646804</v>
          </cell>
          <cell r="K57">
            <v>24150</v>
          </cell>
          <cell r="L57">
            <v>0.45646803999989061</v>
          </cell>
        </row>
        <row r="58">
          <cell r="A58" t="str">
            <v>Adjustment Made per Above</v>
          </cell>
          <cell r="C58">
            <v>354896.02540799999</v>
          </cell>
          <cell r="D58" t="str">
            <v>Sum of (A)</v>
          </cell>
          <cell r="H58" t="str">
            <v>Def SIT Expense (427530)</v>
          </cell>
          <cell r="J58">
            <v>4140.0958055999999</v>
          </cell>
          <cell r="K58">
            <v>4140</v>
          </cell>
          <cell r="L58">
            <v>9.5805599999948754E-2</v>
          </cell>
        </row>
        <row r="59">
          <cell r="A59" t="str">
            <v>Difference</v>
          </cell>
          <cell r="C59">
            <v>2.4303811999852769</v>
          </cell>
          <cell r="D59" t="str">
            <v>(B)</v>
          </cell>
          <cell r="J59">
            <v>413899.02540799999</v>
          </cell>
          <cell r="K59">
            <v>413899.57</v>
          </cell>
          <cell r="L59">
            <v>-0.54459200005112507</v>
          </cell>
        </row>
        <row r="60">
          <cell r="A60" t="str">
            <v>Adjustment Needed</v>
          </cell>
          <cell r="C60">
            <v>354898.45578919997</v>
          </cell>
        </row>
        <row r="61">
          <cell r="A61" t="str">
            <v>Total Eff Rate Computed Last Qtr</v>
          </cell>
          <cell r="C61">
            <v>0.38681199999999999</v>
          </cell>
          <cell r="D61" t="str">
            <v>Sum of (A)</v>
          </cell>
        </row>
        <row r="62">
          <cell r="A62" t="str">
            <v>Total Effective Tax Rate Above</v>
          </cell>
          <cell r="C62">
            <v>0.38679259999999999</v>
          </cell>
          <cell r="D62" t="str">
            <v>(D)</v>
          </cell>
        </row>
        <row r="63">
          <cell r="A63" t="str">
            <v>Change in Rate Used thru cur mo</v>
          </cell>
          <cell r="C63">
            <v>1.9400000000002748E-5</v>
          </cell>
        </row>
        <row r="64">
          <cell r="A64" t="str">
            <v>Previous YTD IBIT</v>
          </cell>
          <cell r="C64">
            <v>152538</v>
          </cell>
        </row>
        <row r="65">
          <cell r="A65" t="str">
            <v>Difference due to change in rate</v>
          </cell>
          <cell r="C65">
            <v>2.9592372000004192</v>
          </cell>
          <cell r="D65" t="str">
            <v>(C)</v>
          </cell>
        </row>
        <row r="66">
          <cell r="A66" t="str">
            <v>Change in Rate Used thru cur mo</v>
          </cell>
          <cell r="C66">
            <v>1.9400000000002748E-5</v>
          </cell>
        </row>
        <row r="67">
          <cell r="A67" t="str">
            <v>Unexplained Difference</v>
          </cell>
          <cell r="C67">
            <v>-0.52885600001514232</v>
          </cell>
          <cell r="D67" t="str">
            <v>(B) - (C)  - This amount should be zero.  There may be some rounding differences.</v>
          </cell>
        </row>
        <row r="68">
          <cell r="A68" t="str">
            <v>Difference due to change in rate</v>
          </cell>
          <cell r="C68">
            <v>2.9592372000004192</v>
          </cell>
          <cell r="D68" t="str">
            <v>(C)</v>
          </cell>
        </row>
        <row r="70">
          <cell r="A70" t="str">
            <v>Unexplained Difference</v>
          </cell>
          <cell r="C70">
            <v>-0.52885600001514232</v>
          </cell>
          <cell r="D70" t="str">
            <v>(B) - (C)  - This amount should be zero.  There may be some rounding differences.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Retained Earnings"/>
      <sheetName val="CO - Carryovers"/>
      <sheetName val="TB - Table of Contents"/>
      <sheetName val="FS-1 GL1"/>
      <sheetName val="FS-1 GL45"/>
      <sheetName val="QUERY (5)"/>
      <sheetName val="FS-2 GL1"/>
      <sheetName val="FS-2 GL45"/>
      <sheetName val="QUERY (4)"/>
      <sheetName val="TR-1 Return to Provision Recon."/>
      <sheetName val="TR-2 Stub Qtr Provision"/>
      <sheetName val="TR-3 FAS 109 Inventory"/>
      <sheetName val="TR-3 FAS 109 Inventory (2)"/>
      <sheetName val="P-1 Income Taxes"/>
      <sheetName val="P-9 Dividend Reinvestment"/>
      <sheetName val="P-11 LESOP"/>
      <sheetName val="P-14 Stock Options"/>
      <sheetName val="P-14 explanation"/>
      <sheetName val="P-15 Spouses' Expense"/>
      <sheetName val="P-16 Stock Repurchase"/>
      <sheetName val="T-2 Severance"/>
      <sheetName val="T-2 QUERY CY"/>
      <sheetName val="T-2 QUERY PY"/>
      <sheetName val="T-5 Bad Debt"/>
      <sheetName val="T-6 Restricted Stock"/>
      <sheetName val="T-6 QUERY"/>
      <sheetName val="T-6 Res Stock"/>
      <sheetName val="T-7 Pension"/>
      <sheetName val="T-11 ERC"/>
      <sheetName val="T- 13 OWIP"/>
      <sheetName val="T-15 Accrued Vacation"/>
      <sheetName val="T-16 Misc Accrued Liab"/>
      <sheetName val="T-16 Misc Accrued Liab GL45"/>
      <sheetName val="T-17 One Peachtree"/>
      <sheetName val="T-17 explanation"/>
      <sheetName val="T-52 VNG Acq Costs 01"/>
      <sheetName val="T-52 VNG Acq Costs 00"/>
      <sheetName val="T-52 VNG Acq Costs 99"/>
      <sheetName val="T-53 Early Ret"/>
      <sheetName val="T-53 explanation"/>
      <sheetName val="A-10 Software"/>
      <sheetName val="Sheet1"/>
    </sheetNames>
    <sheetDataSet>
      <sheetData sheetId="0" refreshError="1"/>
      <sheetData sheetId="1" refreshError="1"/>
      <sheetData sheetId="2" refreshError="1"/>
      <sheetData sheetId="3"/>
      <sheetData sheetId="4">
        <row r="12">
          <cell r="B12" t="str">
            <v>121100</v>
          </cell>
          <cell r="D12" t="str">
            <v>Cash-Regular</v>
          </cell>
          <cell r="I12">
            <v>0</v>
          </cell>
          <cell r="K12">
            <v>2743590.02</v>
          </cell>
          <cell r="O12">
            <v>2743590.02</v>
          </cell>
        </row>
        <row r="13">
          <cell r="B13" t="str">
            <v>121146</v>
          </cell>
          <cell r="D13" t="str">
            <v>BK OF AMERICA- AGLR MASTR ACCT</v>
          </cell>
          <cell r="H13">
            <v>13435.03</v>
          </cell>
          <cell r="I13">
            <v>13435.03</v>
          </cell>
          <cell r="N13">
            <v>-266479</v>
          </cell>
          <cell r="O13">
            <v>-266479</v>
          </cell>
        </row>
        <row r="14">
          <cell r="B14" t="str">
            <v>121147</v>
          </cell>
          <cell r="D14" t="str">
            <v>BK OF AMERICA -AGL RESOURCE IN</v>
          </cell>
          <cell r="H14">
            <v>333742.15999999997</v>
          </cell>
          <cell r="I14">
            <v>333742.15999999997</v>
          </cell>
          <cell r="N14">
            <v>765527.68</v>
          </cell>
          <cell r="O14">
            <v>765527.68</v>
          </cell>
        </row>
        <row r="15">
          <cell r="B15" t="str">
            <v>121148</v>
          </cell>
          <cell r="D15" t="str">
            <v>BK OF AMERICA - AGLR CONT DISB</v>
          </cell>
          <cell r="H15">
            <v>-18250</v>
          </cell>
          <cell r="I15">
            <v>-18250</v>
          </cell>
          <cell r="N15">
            <v>342200.15</v>
          </cell>
          <cell r="O15">
            <v>342200.15</v>
          </cell>
        </row>
        <row r="16">
          <cell r="B16" t="str">
            <v>121149</v>
          </cell>
          <cell r="D16" t="str">
            <v>WACHOVIA - AGL RESOURCES INC</v>
          </cell>
          <cell r="H16">
            <v>136681.56</v>
          </cell>
          <cell r="I16">
            <v>136681.56</v>
          </cell>
          <cell r="N16">
            <v>136681.57</v>
          </cell>
          <cell r="O16">
            <v>136681.57</v>
          </cell>
        </row>
        <row r="17">
          <cell r="D17" t="str">
            <v>Cash &amp; Cash Equivalents</v>
          </cell>
          <cell r="E17">
            <v>0</v>
          </cell>
          <cell r="F17">
            <v>0</v>
          </cell>
          <cell r="G17">
            <v>0</v>
          </cell>
          <cell r="H17">
            <v>465608.75</v>
          </cell>
          <cell r="I17">
            <v>465608.75</v>
          </cell>
          <cell r="K17">
            <v>2743590.02</v>
          </cell>
          <cell r="L17">
            <v>0</v>
          </cell>
          <cell r="M17">
            <v>0</v>
          </cell>
          <cell r="N17">
            <v>977930.40000000014</v>
          </cell>
          <cell r="O17">
            <v>3721520.42</v>
          </cell>
        </row>
        <row r="18">
          <cell r="B18" t="str">
            <v>132956</v>
          </cell>
          <cell r="D18" t="str">
            <v>A/R Fuel Net</v>
          </cell>
          <cell r="H18">
            <v>0</v>
          </cell>
          <cell r="I18">
            <v>0</v>
          </cell>
          <cell r="N18">
            <v>-735.32</v>
          </cell>
          <cell r="O18">
            <v>-735.32</v>
          </cell>
        </row>
        <row r="19">
          <cell r="B19" t="str">
            <v>134100</v>
          </cell>
          <cell r="D19" t="str">
            <v>Accts Receivable - Employee</v>
          </cell>
          <cell r="H19">
            <v>1598107.61</v>
          </cell>
          <cell r="I19">
            <v>1598107.61</v>
          </cell>
          <cell r="N19">
            <v>0</v>
          </cell>
          <cell r="O19">
            <v>0</v>
          </cell>
        </row>
        <row r="20">
          <cell r="B20" t="str">
            <v>134200</v>
          </cell>
          <cell r="D20" t="str">
            <v>A/R Misc</v>
          </cell>
          <cell r="H20">
            <v>130761.09</v>
          </cell>
          <cell r="I20">
            <v>130761.09</v>
          </cell>
          <cell r="N20">
            <v>52262.26</v>
          </cell>
          <cell r="O20">
            <v>52262.26</v>
          </cell>
        </row>
        <row r="21">
          <cell r="B21" t="str">
            <v>134240</v>
          </cell>
          <cell r="D21" t="str">
            <v>State Taxes Receivable</v>
          </cell>
          <cell r="H21">
            <v>133574</v>
          </cell>
          <cell r="I21">
            <v>133574</v>
          </cell>
          <cell r="N21">
            <v>133574</v>
          </cell>
          <cell r="O21">
            <v>133574</v>
          </cell>
        </row>
        <row r="22">
          <cell r="B22" t="str">
            <v>135400</v>
          </cell>
          <cell r="D22" t="str">
            <v>A/R - Virginia Natural Gas</v>
          </cell>
          <cell r="H22">
            <v>0</v>
          </cell>
          <cell r="I22">
            <v>0</v>
          </cell>
          <cell r="N22">
            <v>237285.44</v>
          </cell>
          <cell r="O22">
            <v>237285.44</v>
          </cell>
        </row>
        <row r="23">
          <cell r="B23" t="str">
            <v>137400</v>
          </cell>
          <cell r="D23" t="str">
            <v>Div Receivable-AGL Capital</v>
          </cell>
          <cell r="H23">
            <v>15795.28</v>
          </cell>
          <cell r="I23">
            <v>15795.28</v>
          </cell>
          <cell r="N23">
            <v>63181.29</v>
          </cell>
          <cell r="O23">
            <v>63181.29</v>
          </cell>
        </row>
        <row r="24">
          <cell r="B24" t="str">
            <v>139150</v>
          </cell>
          <cell r="D24" t="str">
            <v>Prov Uncoll Accts-Mktr/Pooler</v>
          </cell>
          <cell r="H24">
            <v>0</v>
          </cell>
          <cell r="I24">
            <v>0</v>
          </cell>
          <cell r="J24" t="str">
            <v>T-5</v>
          </cell>
          <cell r="N24">
            <v>49.53</v>
          </cell>
          <cell r="O24">
            <v>49.53</v>
          </cell>
        </row>
        <row r="25">
          <cell r="B25" t="str">
            <v>139200</v>
          </cell>
          <cell r="D25" t="str">
            <v>Reserve for Uncollectible Acct</v>
          </cell>
          <cell r="H25">
            <v>-1250000</v>
          </cell>
          <cell r="I25">
            <v>-1250000</v>
          </cell>
          <cell r="J25" t="str">
            <v>T-5</v>
          </cell>
          <cell r="N25">
            <v>-4380000</v>
          </cell>
          <cell r="O25">
            <v>-4380000</v>
          </cell>
        </row>
        <row r="26">
          <cell r="D26" t="str">
            <v>Receivables</v>
          </cell>
          <cell r="E26">
            <v>0</v>
          </cell>
          <cell r="F26">
            <v>0</v>
          </cell>
          <cell r="G26">
            <v>0</v>
          </cell>
          <cell r="H26">
            <v>628237.98000000021</v>
          </cell>
          <cell r="I26">
            <v>628237.98000000021</v>
          </cell>
          <cell r="K26">
            <v>0</v>
          </cell>
          <cell r="L26">
            <v>0</v>
          </cell>
          <cell r="M26">
            <v>0</v>
          </cell>
          <cell r="N26">
            <v>-3894382.8</v>
          </cell>
          <cell r="O26">
            <v>-3894382.8</v>
          </cell>
        </row>
        <row r="27">
          <cell r="B27" t="str">
            <v>135110</v>
          </cell>
          <cell r="D27" t="str">
            <v>Notes - AGLR/AGLT</v>
          </cell>
          <cell r="H27">
            <v>14890668.99</v>
          </cell>
          <cell r="I27">
            <v>14890668.99</v>
          </cell>
          <cell r="N27">
            <v>24239114.93</v>
          </cell>
          <cell r="O27">
            <v>24239114.93</v>
          </cell>
        </row>
        <row r="28">
          <cell r="B28" t="str">
            <v>135141</v>
          </cell>
          <cell r="D28" t="str">
            <v>Interest AGLR/TES</v>
          </cell>
          <cell r="H28">
            <v>27712.9</v>
          </cell>
          <cell r="I28">
            <v>27712.9</v>
          </cell>
          <cell r="N28">
            <v>27712.9</v>
          </cell>
          <cell r="O28">
            <v>27712.9</v>
          </cell>
        </row>
        <row r="29">
          <cell r="B29" t="str">
            <v>135191</v>
          </cell>
          <cell r="D29" t="str">
            <v>Long Term Debt</v>
          </cell>
          <cell r="H29">
            <v>-534486500</v>
          </cell>
          <cell r="I29">
            <v>-534486500</v>
          </cell>
          <cell r="N29">
            <v>-534486500</v>
          </cell>
          <cell r="O29">
            <v>-534486500</v>
          </cell>
        </row>
        <row r="30">
          <cell r="B30" t="str">
            <v>135192</v>
          </cell>
          <cell r="D30" t="str">
            <v>Intercom 30 Yr Notes-AGLR/AGCC</v>
          </cell>
          <cell r="H30">
            <v>-565000000</v>
          </cell>
          <cell r="I30">
            <v>-565000000</v>
          </cell>
          <cell r="N30">
            <v>-565000000</v>
          </cell>
          <cell r="O30">
            <v>-565000000</v>
          </cell>
        </row>
        <row r="31">
          <cell r="B31" t="str">
            <v>135300</v>
          </cell>
          <cell r="D31" t="str">
            <v>Int on LT Debt-AGCC/AGLR</v>
          </cell>
          <cell r="H31">
            <v>-0.3</v>
          </cell>
          <cell r="I31">
            <v>-0.3</v>
          </cell>
          <cell r="N31">
            <v>-0.3</v>
          </cell>
          <cell r="O31">
            <v>-0.3</v>
          </cell>
        </row>
        <row r="32">
          <cell r="B32" t="str">
            <v>135301</v>
          </cell>
          <cell r="D32" t="str">
            <v>Int-IC 30 Yr Notes-AGLR/AGCC</v>
          </cell>
          <cell r="H32">
            <v>-0.34</v>
          </cell>
          <cell r="I32">
            <v>-0.34</v>
          </cell>
          <cell r="N32">
            <v>-0.34</v>
          </cell>
          <cell r="O32">
            <v>-0.34</v>
          </cell>
        </row>
        <row r="33">
          <cell r="B33" t="str">
            <v>135450</v>
          </cell>
          <cell r="D33" t="str">
            <v>Interco Funding-Unrestricted</v>
          </cell>
          <cell r="F33">
            <v>-234820.73</v>
          </cell>
          <cell r="G33">
            <v>-282.75</v>
          </cell>
          <cell r="H33">
            <v>-14913585.539999999</v>
          </cell>
          <cell r="I33">
            <v>-15148689.02</v>
          </cell>
          <cell r="N33">
            <v>0</v>
          </cell>
          <cell r="O33">
            <v>0</v>
          </cell>
        </row>
        <row r="34">
          <cell r="B34" t="str">
            <v>135451</v>
          </cell>
          <cell r="D34" t="str">
            <v>Interco Funding - Restricted</v>
          </cell>
          <cell r="F34">
            <v>42731952.549999997</v>
          </cell>
          <cell r="G34">
            <v>-205638.42</v>
          </cell>
          <cell r="H34">
            <v>-106372794.62</v>
          </cell>
          <cell r="I34">
            <v>-63846480.49000001</v>
          </cell>
          <cell r="N34">
            <v>-56696613.479999997</v>
          </cell>
          <cell r="O34">
            <v>-56696613.479999997</v>
          </cell>
        </row>
        <row r="35">
          <cell r="B35" t="str">
            <v>135461</v>
          </cell>
          <cell r="D35" t="str">
            <v>Interco Int Non-Restrict Fund</v>
          </cell>
          <cell r="H35">
            <v>0</v>
          </cell>
          <cell r="I35">
            <v>0</v>
          </cell>
          <cell r="N35">
            <v>-832957.28</v>
          </cell>
          <cell r="O35">
            <v>-832957.28</v>
          </cell>
        </row>
        <row r="36">
          <cell r="B36" t="str">
            <v>135462</v>
          </cell>
          <cell r="D36" t="str">
            <v>IC Interest Receiv - AGLC/AGLR</v>
          </cell>
          <cell r="H36">
            <v>0</v>
          </cell>
          <cell r="I36">
            <v>0</v>
          </cell>
          <cell r="N36">
            <v>4684368.04</v>
          </cell>
          <cell r="O36">
            <v>4684368.04</v>
          </cell>
        </row>
        <row r="37">
          <cell r="B37" t="str">
            <v>135463</v>
          </cell>
          <cell r="D37" t="str">
            <v>IC Interest Receiv - VNGC/AGLR</v>
          </cell>
          <cell r="H37">
            <v>419622.35</v>
          </cell>
          <cell r="I37">
            <v>419622.35</v>
          </cell>
          <cell r="N37">
            <v>823346.41</v>
          </cell>
          <cell r="O37">
            <v>823346.41</v>
          </cell>
        </row>
        <row r="38">
          <cell r="B38" t="str">
            <v>136070</v>
          </cell>
          <cell r="D38" t="str">
            <v>Accts Receivable - Assoc Comp</v>
          </cell>
          <cell r="H38">
            <v>4843026</v>
          </cell>
          <cell r="I38">
            <v>4843026</v>
          </cell>
          <cell r="L38">
            <v>41946820</v>
          </cell>
          <cell r="N38">
            <v>-76495249.129999995</v>
          </cell>
          <cell r="O38">
            <v>-34548429.129999995</v>
          </cell>
        </row>
        <row r="39">
          <cell r="B39" t="str">
            <v>136071</v>
          </cell>
          <cell r="D39" t="str">
            <v>A/R Assoc Co - I/U Transfers</v>
          </cell>
          <cell r="H39">
            <v>0</v>
          </cell>
          <cell r="I39">
            <v>0</v>
          </cell>
          <cell r="N39">
            <v>-144547.5</v>
          </cell>
          <cell r="O39">
            <v>-144547.5</v>
          </cell>
        </row>
        <row r="40">
          <cell r="B40" t="str">
            <v>136073</v>
          </cell>
          <cell r="D40" t="str">
            <v>Intercompany Chargebacks</v>
          </cell>
          <cell r="H40">
            <v>26177.16</v>
          </cell>
          <cell r="I40">
            <v>26177.16</v>
          </cell>
          <cell r="N40">
            <v>-42910.39</v>
          </cell>
          <cell r="O40">
            <v>-42910.39</v>
          </cell>
        </row>
        <row r="41">
          <cell r="B41" t="str">
            <v>136990</v>
          </cell>
          <cell r="D41" t="str">
            <v>Intercompany Transfers - Debit</v>
          </cell>
          <cell r="G41">
            <v>205921.17</v>
          </cell>
          <cell r="H41">
            <v>1220344323.79</v>
          </cell>
          <cell r="I41">
            <v>1220550244.96</v>
          </cell>
          <cell r="N41">
            <v>1269068516.1400001</v>
          </cell>
          <cell r="O41">
            <v>1269068516.1400001</v>
          </cell>
        </row>
        <row r="42">
          <cell r="D42" t="str">
            <v>Intercompany Receivables</v>
          </cell>
          <cell r="E42">
            <v>0</v>
          </cell>
          <cell r="F42">
            <v>42497131.82</v>
          </cell>
          <cell r="G42">
            <v>0</v>
          </cell>
          <cell r="H42">
            <v>19778650.390000105</v>
          </cell>
          <cell r="I42">
            <v>62275782.210000038</v>
          </cell>
          <cell r="K42">
            <v>0</v>
          </cell>
          <cell r="L42">
            <v>41946820</v>
          </cell>
          <cell r="M42">
            <v>0</v>
          </cell>
          <cell r="N42">
            <v>65144280</v>
          </cell>
          <cell r="O42">
            <v>107091100</v>
          </cell>
        </row>
        <row r="43">
          <cell r="D43" t="str">
            <v>A/R Unbilled Revenue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</row>
        <row r="44">
          <cell r="D44" t="str">
            <v>Inventories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</row>
        <row r="45">
          <cell r="D45" t="str">
            <v>Deferred Purchased Gas Adj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</row>
        <row r="46">
          <cell r="B46" t="str">
            <v>157100</v>
          </cell>
          <cell r="D46" t="str">
            <v>Insurance Prepayments</v>
          </cell>
          <cell r="H46">
            <v>-1</v>
          </cell>
          <cell r="I46">
            <v>-1</v>
          </cell>
          <cell r="N46">
            <v>1733506.86</v>
          </cell>
          <cell r="O46">
            <v>1733506.86</v>
          </cell>
        </row>
        <row r="47">
          <cell r="B47" t="str">
            <v>157400</v>
          </cell>
          <cell r="D47" t="str">
            <v>Prepayments - Other</v>
          </cell>
          <cell r="H47">
            <v>33000</v>
          </cell>
          <cell r="I47">
            <v>33000</v>
          </cell>
          <cell r="N47">
            <v>80497.259999999995</v>
          </cell>
          <cell r="O47">
            <v>80497.259999999995</v>
          </cell>
        </row>
        <row r="48">
          <cell r="D48" t="str">
            <v>Other Current Assets</v>
          </cell>
          <cell r="E48">
            <v>0</v>
          </cell>
          <cell r="F48">
            <v>0</v>
          </cell>
          <cell r="G48">
            <v>0</v>
          </cell>
          <cell r="H48">
            <v>32999</v>
          </cell>
          <cell r="I48">
            <v>32999</v>
          </cell>
          <cell r="K48">
            <v>0</v>
          </cell>
          <cell r="L48">
            <v>0</v>
          </cell>
          <cell r="M48">
            <v>0</v>
          </cell>
          <cell r="N48">
            <v>1814004.12</v>
          </cell>
          <cell r="O48">
            <v>1814004.12</v>
          </cell>
        </row>
        <row r="49">
          <cell r="D49" t="str">
            <v xml:space="preserve">  Total Current Assets</v>
          </cell>
          <cell r="E49">
            <v>0</v>
          </cell>
          <cell r="F49">
            <v>42497131.82</v>
          </cell>
          <cell r="G49">
            <v>0</v>
          </cell>
          <cell r="H49">
            <v>20905496.120000105</v>
          </cell>
          <cell r="I49">
            <v>63402627.940000035</v>
          </cell>
          <cell r="K49">
            <v>2743590.02</v>
          </cell>
          <cell r="L49">
            <v>41946820</v>
          </cell>
          <cell r="M49">
            <v>0</v>
          </cell>
          <cell r="N49">
            <v>64041831.719999999</v>
          </cell>
          <cell r="O49">
            <v>108732241.74000001</v>
          </cell>
        </row>
        <row r="50">
          <cell r="B50" t="str">
            <v>111010</v>
          </cell>
          <cell r="D50" t="str">
            <v>Investmt in Atlanta Gas Light</v>
          </cell>
          <cell r="H50">
            <v>355384736.83999997</v>
          </cell>
          <cell r="I50">
            <v>355384736.83999997</v>
          </cell>
          <cell r="N50">
            <v>370275405.82999998</v>
          </cell>
          <cell r="O50">
            <v>370275405.82999998</v>
          </cell>
        </row>
        <row r="51">
          <cell r="B51" t="str">
            <v>111030</v>
          </cell>
          <cell r="D51" t="str">
            <v>Investment in AGLI</v>
          </cell>
          <cell r="H51">
            <v>2836030.09</v>
          </cell>
          <cell r="I51">
            <v>2836030.09</v>
          </cell>
          <cell r="N51">
            <v>2836030.09</v>
          </cell>
          <cell r="O51">
            <v>2836030.09</v>
          </cell>
        </row>
        <row r="52">
          <cell r="B52" t="str">
            <v>111040</v>
          </cell>
          <cell r="D52" t="str">
            <v>Investment Atl Gas Light Svcs</v>
          </cell>
          <cell r="H52">
            <v>8551436.8300000001</v>
          </cell>
          <cell r="I52">
            <v>8551436.8300000001</v>
          </cell>
          <cell r="N52">
            <v>8551436.8300000001</v>
          </cell>
          <cell r="O52">
            <v>8551436.8300000001</v>
          </cell>
        </row>
        <row r="53">
          <cell r="B53" t="str">
            <v>111055</v>
          </cell>
          <cell r="D53" t="str">
            <v>Investment in AGL Services Co</v>
          </cell>
          <cell r="H53">
            <v>100</v>
          </cell>
          <cell r="I53">
            <v>100</v>
          </cell>
          <cell r="N53">
            <v>100</v>
          </cell>
          <cell r="O53">
            <v>100</v>
          </cell>
        </row>
        <row r="54">
          <cell r="B54" t="str">
            <v>111060</v>
          </cell>
          <cell r="D54" t="str">
            <v>Investment in AGL Capital</v>
          </cell>
          <cell r="H54">
            <v>3096239.55</v>
          </cell>
          <cell r="I54">
            <v>3096239.55</v>
          </cell>
          <cell r="N54">
            <v>3096239.55</v>
          </cell>
          <cell r="O54">
            <v>3096239.55</v>
          </cell>
        </row>
        <row r="55">
          <cell r="B55" t="str">
            <v>111065</v>
          </cell>
          <cell r="D55" t="str">
            <v>Investment in AGL Capital Corp</v>
          </cell>
          <cell r="H55">
            <v>565010000</v>
          </cell>
          <cell r="I55">
            <v>565010000</v>
          </cell>
          <cell r="N55">
            <v>565010000</v>
          </cell>
          <cell r="O55">
            <v>565010000</v>
          </cell>
        </row>
        <row r="56">
          <cell r="B56" t="str">
            <v>111084</v>
          </cell>
          <cell r="D56" t="str">
            <v>Investment in GERIC</v>
          </cell>
          <cell r="H56">
            <v>100000</v>
          </cell>
          <cell r="I56">
            <v>100000</v>
          </cell>
          <cell r="N56">
            <v>100000</v>
          </cell>
          <cell r="O56">
            <v>100000</v>
          </cell>
        </row>
        <row r="57">
          <cell r="B57" t="str">
            <v>111095</v>
          </cell>
          <cell r="D57" t="str">
            <v>Investment in VNG</v>
          </cell>
          <cell r="H57">
            <v>520357264.43000001</v>
          </cell>
          <cell r="I57">
            <v>520357264.43000001</v>
          </cell>
          <cell r="N57">
            <v>520357264.43000001</v>
          </cell>
          <cell r="O57">
            <v>520357264.43000001</v>
          </cell>
        </row>
        <row r="58">
          <cell r="B58" t="str">
            <v>111620</v>
          </cell>
          <cell r="D58" t="str">
            <v>Investment in Chattanooga 2</v>
          </cell>
          <cell r="H58">
            <v>53171249.509999998</v>
          </cell>
          <cell r="I58">
            <v>53171249.509999998</v>
          </cell>
          <cell r="N58">
            <v>53171249.509999998</v>
          </cell>
          <cell r="O58">
            <v>53171249.509999998</v>
          </cell>
        </row>
        <row r="59">
          <cell r="D59" t="str">
            <v>Investment &amp; Equity in Assoc</v>
          </cell>
          <cell r="E59">
            <v>0</v>
          </cell>
          <cell r="F59">
            <v>0</v>
          </cell>
          <cell r="G59">
            <v>0</v>
          </cell>
          <cell r="H59">
            <v>1508507057.25</v>
          </cell>
          <cell r="I59">
            <v>1508507057.25</v>
          </cell>
          <cell r="K59">
            <v>0</v>
          </cell>
          <cell r="L59">
            <v>0</v>
          </cell>
          <cell r="M59">
            <v>0</v>
          </cell>
          <cell r="N59">
            <v>1523397726.24</v>
          </cell>
          <cell r="O59">
            <v>1523397726.24</v>
          </cell>
        </row>
        <row r="60">
          <cell r="C60" t="str">
            <v>Property, Plant &amp; Equipment</v>
          </cell>
        </row>
        <row r="61">
          <cell r="D61" t="str">
            <v>Regulated Assets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</row>
        <row r="62">
          <cell r="D62" t="str">
            <v>Regulated Capital Projects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</row>
        <row r="63">
          <cell r="D63" t="str">
            <v>Contribution in Aid of Const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D64" t="str">
            <v>Accumulated Depr - Regulated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</row>
        <row r="65">
          <cell r="D65" t="str">
            <v xml:space="preserve">  Total Regulated Assets-Net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</row>
        <row r="66">
          <cell r="D66" t="str">
            <v>Nonregulated Assets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</row>
        <row r="67">
          <cell r="D67" t="str">
            <v>Nonregulated Capital Projects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</row>
        <row r="68">
          <cell r="D68" t="str">
            <v>Accumulated Depr - Nonregulated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</row>
        <row r="69">
          <cell r="D69" t="str">
            <v xml:space="preserve">  Total Nonregulated Assets-Net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</row>
        <row r="70">
          <cell r="D70" t="str">
            <v xml:space="preserve">  Total Property Plant &amp; Equipment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</row>
        <row r="71">
          <cell r="C71" t="str">
            <v>Deferred Debits and Other Assets</v>
          </cell>
        </row>
        <row r="72">
          <cell r="B72" t="str">
            <v>162610</v>
          </cell>
          <cell r="D72" t="str">
            <v>Program Management Cleanup Exp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 t="str">
            <v>T-11</v>
          </cell>
          <cell r="K72">
            <v>0</v>
          </cell>
          <cell r="L72">
            <v>0</v>
          </cell>
          <cell r="M72">
            <v>0</v>
          </cell>
          <cell r="N72">
            <v>2266.63</v>
          </cell>
          <cell r="O72">
            <v>2266.63</v>
          </cell>
        </row>
        <row r="73">
          <cell r="D73" t="str">
            <v>Unrecovered Envir Response Costs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K73">
            <v>0</v>
          </cell>
          <cell r="L73">
            <v>0</v>
          </cell>
          <cell r="M73">
            <v>0</v>
          </cell>
          <cell r="N73">
            <v>2266.63</v>
          </cell>
          <cell r="O73">
            <v>2266.63</v>
          </cell>
        </row>
        <row r="74">
          <cell r="B74" t="str">
            <v>111070</v>
          </cell>
          <cell r="D74" t="str">
            <v>Investment in AGL Peaking Serv</v>
          </cell>
          <cell r="H74">
            <v>3474231.2</v>
          </cell>
          <cell r="I74">
            <v>3474231.2</v>
          </cell>
          <cell r="N74">
            <v>3474231.2</v>
          </cell>
          <cell r="O74">
            <v>3474231.2</v>
          </cell>
        </row>
        <row r="75">
          <cell r="D75" t="str">
            <v>Investment in Joint Ventures</v>
          </cell>
          <cell r="E75">
            <v>0</v>
          </cell>
          <cell r="F75">
            <v>0</v>
          </cell>
          <cell r="G75">
            <v>0</v>
          </cell>
          <cell r="H75">
            <v>3474231.2</v>
          </cell>
          <cell r="I75">
            <v>3474231.2</v>
          </cell>
          <cell r="K75">
            <v>0</v>
          </cell>
          <cell r="L75">
            <v>0</v>
          </cell>
          <cell r="M75">
            <v>0</v>
          </cell>
          <cell r="N75">
            <v>3474231.2</v>
          </cell>
          <cell r="O75">
            <v>3474231.2</v>
          </cell>
        </row>
        <row r="76">
          <cell r="D76" t="str">
            <v>Unrecovered Integrated Resource Plan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</row>
        <row r="77">
          <cell r="D77" t="str">
            <v>Unrecovered Postretirement Benefits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</row>
        <row r="78">
          <cell r="B78" t="str">
            <v>170110</v>
          </cell>
          <cell r="D78" t="str">
            <v>Notes Receiv - VNGC/AGLR</v>
          </cell>
          <cell r="H78">
            <v>20748202.170000002</v>
          </cell>
          <cell r="I78">
            <v>20748202.170000002</v>
          </cell>
          <cell r="N78">
            <v>20312763</v>
          </cell>
          <cell r="O78">
            <v>20312763</v>
          </cell>
        </row>
        <row r="79">
          <cell r="D79" t="str">
            <v>Intercompany Notes Receivables</v>
          </cell>
          <cell r="E79">
            <v>0</v>
          </cell>
          <cell r="F79">
            <v>0</v>
          </cell>
          <cell r="G79">
            <v>0</v>
          </cell>
          <cell r="H79">
            <v>20748202.170000002</v>
          </cell>
          <cell r="I79">
            <v>20748202.170000002</v>
          </cell>
          <cell r="K79">
            <v>0</v>
          </cell>
          <cell r="L79">
            <v>0</v>
          </cell>
          <cell r="M79">
            <v>0</v>
          </cell>
          <cell r="N79">
            <v>20312763</v>
          </cell>
          <cell r="O79">
            <v>20312763</v>
          </cell>
        </row>
        <row r="80">
          <cell r="B80" t="str">
            <v>157200</v>
          </cell>
          <cell r="D80" t="str">
            <v>Pension Asset</v>
          </cell>
          <cell r="H80">
            <v>-2832559.99</v>
          </cell>
          <cell r="I80">
            <v>-2832559.99</v>
          </cell>
          <cell r="N80">
            <v>0</v>
          </cell>
          <cell r="O80">
            <v>0</v>
          </cell>
        </row>
        <row r="81">
          <cell r="D81" t="str">
            <v>Prepaid Pension Cost</v>
          </cell>
          <cell r="E81">
            <v>0</v>
          </cell>
          <cell r="F81">
            <v>0</v>
          </cell>
          <cell r="G81">
            <v>0</v>
          </cell>
          <cell r="H81">
            <v>-2832559.99</v>
          </cell>
          <cell r="I81">
            <v>-2832559.99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</row>
        <row r="82">
          <cell r="D82" t="str">
            <v>Unamortized Cost to Repurchase LTD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</row>
        <row r="83">
          <cell r="B83" t="str">
            <v>100500</v>
          </cell>
          <cell r="D83" t="str">
            <v>Goodwill</v>
          </cell>
          <cell r="H83">
            <v>0</v>
          </cell>
          <cell r="I83">
            <v>0</v>
          </cell>
          <cell r="N83">
            <v>118170.84</v>
          </cell>
          <cell r="O83">
            <v>118170.84</v>
          </cell>
        </row>
        <row r="84">
          <cell r="B84" t="str">
            <v>162006</v>
          </cell>
          <cell r="D84" t="str">
            <v>Retiredmains.Com DeferredCosts</v>
          </cell>
          <cell r="H84">
            <v>0</v>
          </cell>
          <cell r="I84">
            <v>0</v>
          </cell>
          <cell r="J84" t="str">
            <v>T-13</v>
          </cell>
          <cell r="N84">
            <v>489</v>
          </cell>
          <cell r="O84">
            <v>489</v>
          </cell>
        </row>
        <row r="85">
          <cell r="B85" t="str">
            <v>162010</v>
          </cell>
          <cell r="D85" t="str">
            <v>Doe Grant</v>
          </cell>
          <cell r="H85">
            <v>0</v>
          </cell>
          <cell r="I85">
            <v>0</v>
          </cell>
          <cell r="J85" t="str">
            <v>T-13</v>
          </cell>
          <cell r="N85">
            <v>39425.32</v>
          </cell>
          <cell r="O85">
            <v>39425.32</v>
          </cell>
        </row>
        <row r="86">
          <cell r="B86" t="str">
            <v>162015</v>
          </cell>
          <cell r="D86" t="str">
            <v>Gri Grant</v>
          </cell>
          <cell r="H86">
            <v>0</v>
          </cell>
          <cell r="I86">
            <v>0</v>
          </cell>
          <cell r="J86" t="str">
            <v>T-13</v>
          </cell>
          <cell r="N86">
            <v>14436.19</v>
          </cell>
          <cell r="O86">
            <v>14436.19</v>
          </cell>
        </row>
        <row r="87">
          <cell r="B87" t="str">
            <v>162052</v>
          </cell>
          <cell r="D87" t="str">
            <v>Deferred VNG Acquisition</v>
          </cell>
          <cell r="H87">
            <v>0</v>
          </cell>
          <cell r="I87">
            <v>0</v>
          </cell>
          <cell r="J87" t="str">
            <v>T-52</v>
          </cell>
          <cell r="N87">
            <v>-4545.1099999999997</v>
          </cell>
          <cell r="O87">
            <v>-4545.1099999999997</v>
          </cell>
        </row>
        <row r="88">
          <cell r="B88" t="str">
            <v>162058</v>
          </cell>
          <cell r="D88" t="str">
            <v>AGL Capital Corporation</v>
          </cell>
          <cell r="H88">
            <v>0</v>
          </cell>
          <cell r="I88">
            <v>0</v>
          </cell>
          <cell r="J88" t="str">
            <v>T-13</v>
          </cell>
          <cell r="N88">
            <v>137.5</v>
          </cell>
          <cell r="O88">
            <v>137.5</v>
          </cell>
        </row>
        <row r="89">
          <cell r="B89" t="str">
            <v>162179</v>
          </cell>
          <cell r="D89" t="str">
            <v>A&amp;G Salaries Capital Clearing</v>
          </cell>
          <cell r="H89">
            <v>-3</v>
          </cell>
          <cell r="I89">
            <v>-3</v>
          </cell>
          <cell r="J89" t="str">
            <v>T-13</v>
          </cell>
          <cell r="N89">
            <v>424.94</v>
          </cell>
          <cell r="O89">
            <v>424.94</v>
          </cell>
        </row>
        <row r="90">
          <cell r="B90" t="str">
            <v>162180</v>
          </cell>
          <cell r="D90" t="str">
            <v>A&amp;G Expenses Capital Clearing</v>
          </cell>
          <cell r="H90">
            <v>0</v>
          </cell>
          <cell r="I90">
            <v>0</v>
          </cell>
          <cell r="J90" t="str">
            <v>T-13</v>
          </cell>
          <cell r="N90">
            <v>84.29</v>
          </cell>
          <cell r="O90">
            <v>84.29</v>
          </cell>
        </row>
        <row r="91">
          <cell r="B91" t="str">
            <v>162186</v>
          </cell>
          <cell r="D91" t="str">
            <v>A&amp;G Salary Capitalized-Benefit</v>
          </cell>
          <cell r="H91">
            <v>0</v>
          </cell>
          <cell r="I91">
            <v>0</v>
          </cell>
          <cell r="J91" t="str">
            <v>T-13</v>
          </cell>
          <cell r="N91">
            <v>50.85</v>
          </cell>
          <cell r="O91">
            <v>50.85</v>
          </cell>
        </row>
        <row r="92">
          <cell r="B92" t="str">
            <v>162187</v>
          </cell>
          <cell r="D92" t="str">
            <v>A&amp;GSalaryCap-Post Retirement</v>
          </cell>
          <cell r="H92">
            <v>0</v>
          </cell>
          <cell r="I92">
            <v>0</v>
          </cell>
          <cell r="J92" t="str">
            <v>T-13</v>
          </cell>
          <cell r="N92">
            <v>42.7</v>
          </cell>
          <cell r="O92">
            <v>42.7</v>
          </cell>
        </row>
        <row r="93">
          <cell r="B93" t="str">
            <v>162188</v>
          </cell>
          <cell r="D93" t="str">
            <v>A&amp;G Salary Cap-Payroll Taxes</v>
          </cell>
          <cell r="H93">
            <v>0</v>
          </cell>
          <cell r="I93">
            <v>0</v>
          </cell>
          <cell r="J93" t="str">
            <v>T-13</v>
          </cell>
          <cell r="N93">
            <v>31.85</v>
          </cell>
          <cell r="O93">
            <v>31.85</v>
          </cell>
        </row>
        <row r="94">
          <cell r="B94" t="str">
            <v>162200</v>
          </cell>
          <cell r="D94" t="str">
            <v>Other Work in Progress-Misc</v>
          </cell>
          <cell r="H94">
            <v>25202.36</v>
          </cell>
          <cell r="I94">
            <v>25202.36</v>
          </cell>
          <cell r="J94" t="str">
            <v>T-13</v>
          </cell>
          <cell r="N94">
            <v>33070.720000000001</v>
          </cell>
          <cell r="O94">
            <v>33070.720000000001</v>
          </cell>
        </row>
        <row r="95">
          <cell r="D95" t="str">
            <v>Other Assets</v>
          </cell>
          <cell r="E95">
            <v>0</v>
          </cell>
          <cell r="F95">
            <v>0</v>
          </cell>
          <cell r="G95">
            <v>0</v>
          </cell>
          <cell r="H95">
            <v>25199.360000000001</v>
          </cell>
          <cell r="I95">
            <v>25199.360000000001</v>
          </cell>
          <cell r="K95">
            <v>0</v>
          </cell>
          <cell r="L95">
            <v>0</v>
          </cell>
          <cell r="M95">
            <v>0</v>
          </cell>
          <cell r="N95">
            <v>201819.09</v>
          </cell>
          <cell r="O95">
            <v>201819.09000000005</v>
          </cell>
        </row>
        <row r="96">
          <cell r="D96" t="str">
            <v xml:space="preserve">  Total Deferred Debits and Other Assets</v>
          </cell>
          <cell r="E96">
            <v>0</v>
          </cell>
          <cell r="F96">
            <v>0</v>
          </cell>
          <cell r="G96">
            <v>0</v>
          </cell>
          <cell r="H96">
            <v>21415072.740000002</v>
          </cell>
          <cell r="I96">
            <v>21415072.740000002</v>
          </cell>
          <cell r="K96">
            <v>0</v>
          </cell>
          <cell r="L96">
            <v>0</v>
          </cell>
          <cell r="M96">
            <v>0</v>
          </cell>
          <cell r="N96">
            <v>23991079.919999998</v>
          </cell>
          <cell r="O96">
            <v>23991079.919999998</v>
          </cell>
        </row>
        <row r="97">
          <cell r="D97" t="str">
            <v xml:space="preserve">  Total Assets</v>
          </cell>
          <cell r="E97">
            <v>0</v>
          </cell>
          <cell r="F97">
            <v>42497131.82</v>
          </cell>
          <cell r="G97">
            <v>0</v>
          </cell>
          <cell r="H97">
            <v>1550827626.1100001</v>
          </cell>
          <cell r="I97">
            <v>1593324757.9300001</v>
          </cell>
          <cell r="K97">
            <v>2743590.02</v>
          </cell>
          <cell r="L97">
            <v>41946820</v>
          </cell>
          <cell r="M97">
            <v>0</v>
          </cell>
          <cell r="N97">
            <v>1611430637.8800001</v>
          </cell>
          <cell r="O97">
            <v>1656121047.9000001</v>
          </cell>
        </row>
        <row r="99">
          <cell r="C99" t="str">
            <v>Liabilities and Capitalization</v>
          </cell>
        </row>
        <row r="100">
          <cell r="C100" t="str">
            <v>Current Liabilities</v>
          </cell>
        </row>
        <row r="101">
          <cell r="B101" t="str">
            <v>225100</v>
          </cell>
          <cell r="D101" t="str">
            <v>General Accounts Payable</v>
          </cell>
          <cell r="H101">
            <v>5860.18</v>
          </cell>
          <cell r="I101">
            <v>5860.18</v>
          </cell>
          <cell r="K101">
            <v>-2743590.02</v>
          </cell>
          <cell r="N101">
            <v>0</v>
          </cell>
          <cell r="O101">
            <v>-2743590.02</v>
          </cell>
        </row>
        <row r="102">
          <cell r="B102" t="str">
            <v>225120</v>
          </cell>
          <cell r="D102" t="str">
            <v>Accounts Payable - Accrued</v>
          </cell>
          <cell r="H102">
            <v>10000</v>
          </cell>
          <cell r="I102">
            <v>10000</v>
          </cell>
          <cell r="N102">
            <v>-29134</v>
          </cell>
          <cell r="O102">
            <v>-29134</v>
          </cell>
        </row>
        <row r="103">
          <cell r="B103" t="str">
            <v>225527</v>
          </cell>
          <cell r="D103" t="str">
            <v>Flame Club-Augusta</v>
          </cell>
          <cell r="H103">
            <v>0</v>
          </cell>
          <cell r="I103">
            <v>0</v>
          </cell>
          <cell r="N103">
            <v>-12</v>
          </cell>
          <cell r="O103">
            <v>-12</v>
          </cell>
        </row>
        <row r="104">
          <cell r="B104" t="str">
            <v>225528</v>
          </cell>
          <cell r="D104" t="str">
            <v>IRA Mutual Savings Credit Unio</v>
          </cell>
          <cell r="H104">
            <v>0</v>
          </cell>
          <cell r="I104">
            <v>0</v>
          </cell>
          <cell r="N104">
            <v>-3070</v>
          </cell>
          <cell r="O104">
            <v>-3070</v>
          </cell>
        </row>
        <row r="105">
          <cell r="B105" t="str">
            <v>225536</v>
          </cell>
          <cell r="D105" t="str">
            <v>Flx Ben Health Reim Payable</v>
          </cell>
          <cell r="H105">
            <v>0</v>
          </cell>
          <cell r="I105">
            <v>0</v>
          </cell>
          <cell r="N105">
            <v>-3827.18</v>
          </cell>
          <cell r="O105">
            <v>-3827.18</v>
          </cell>
        </row>
        <row r="106">
          <cell r="B106" t="str">
            <v>225537</v>
          </cell>
          <cell r="D106" t="str">
            <v>Flx Ben Dep Daycare Payable</v>
          </cell>
          <cell r="H106">
            <v>0</v>
          </cell>
          <cell r="I106">
            <v>0</v>
          </cell>
          <cell r="N106">
            <v>-3308.02</v>
          </cell>
          <cell r="O106">
            <v>-3308.02</v>
          </cell>
        </row>
        <row r="107">
          <cell r="B107" t="str">
            <v>225546</v>
          </cell>
          <cell r="D107" t="str">
            <v>Health Care Reim Payable 2000</v>
          </cell>
          <cell r="H107">
            <v>0</v>
          </cell>
          <cell r="I107">
            <v>0</v>
          </cell>
          <cell r="N107">
            <v>-13347.53</v>
          </cell>
          <cell r="O107">
            <v>-13347.53</v>
          </cell>
        </row>
        <row r="108">
          <cell r="B108" t="str">
            <v>225547</v>
          </cell>
          <cell r="D108" t="str">
            <v>Dep Care Reim Payable</v>
          </cell>
          <cell r="H108">
            <v>0</v>
          </cell>
          <cell r="I108">
            <v>0</v>
          </cell>
          <cell r="N108">
            <v>-6690.68</v>
          </cell>
          <cell r="O108">
            <v>-6690.68</v>
          </cell>
        </row>
        <row r="109">
          <cell r="D109" t="str">
            <v>Accounts Payable</v>
          </cell>
          <cell r="E109">
            <v>0</v>
          </cell>
          <cell r="F109">
            <v>0</v>
          </cell>
          <cell r="G109">
            <v>0</v>
          </cell>
          <cell r="H109">
            <v>15860.18</v>
          </cell>
          <cell r="I109">
            <v>15860.18</v>
          </cell>
          <cell r="K109">
            <v>-2743590.02</v>
          </cell>
          <cell r="L109">
            <v>0</v>
          </cell>
          <cell r="M109">
            <v>0</v>
          </cell>
          <cell r="N109">
            <v>-59389.41</v>
          </cell>
          <cell r="O109">
            <v>-2802979.43</v>
          </cell>
        </row>
        <row r="110">
          <cell r="D110" t="str">
            <v>Short-Term Debt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</row>
        <row r="111">
          <cell r="B111" t="str">
            <v>227110</v>
          </cell>
          <cell r="D111" t="str">
            <v>Interest Payable - VNGC/AGLR</v>
          </cell>
          <cell r="L111">
            <v>-823346.41</v>
          </cell>
          <cell r="O111">
            <v>-823346.41</v>
          </cell>
        </row>
        <row r="112">
          <cell r="B112" t="str">
            <v>227120</v>
          </cell>
          <cell r="D112" t="str">
            <v>Interest Payable - AGLC/AGLR</v>
          </cell>
          <cell r="L112">
            <v>-4684368.53</v>
          </cell>
          <cell r="O112">
            <v>-4684368.53</v>
          </cell>
        </row>
        <row r="113">
          <cell r="B113" t="str">
            <v>227130</v>
          </cell>
          <cell r="D113" t="str">
            <v>Interest Payable - AGLR/AGCC</v>
          </cell>
          <cell r="H113">
            <v>-110344794.61</v>
          </cell>
          <cell r="I113">
            <v>-110344794.61</v>
          </cell>
          <cell r="N113">
            <v>-88107680.140000001</v>
          </cell>
          <cell r="O113">
            <v>-88107680.140000001</v>
          </cell>
        </row>
        <row r="114">
          <cell r="B114" t="str">
            <v>230990</v>
          </cell>
          <cell r="D114" t="str">
            <v>Intercompany Trsfers - Credit</v>
          </cell>
          <cell r="G114">
            <v>-205921.17</v>
          </cell>
          <cell r="H114">
            <v>-1220344323.79</v>
          </cell>
          <cell r="I114">
            <v>-1220550244.96</v>
          </cell>
          <cell r="N114">
            <v>-1269068516.1400001</v>
          </cell>
          <cell r="O114">
            <v>-1269068516.1400001</v>
          </cell>
        </row>
        <row r="115">
          <cell r="D115" t="str">
            <v>Intercompany Payables</v>
          </cell>
          <cell r="E115">
            <v>0</v>
          </cell>
          <cell r="F115">
            <v>0</v>
          </cell>
          <cell r="G115">
            <v>-205921.17</v>
          </cell>
          <cell r="H115">
            <v>-1330689118.3999999</v>
          </cell>
          <cell r="I115">
            <v>-1330895039.5699999</v>
          </cell>
          <cell r="K115">
            <v>0</v>
          </cell>
          <cell r="L115">
            <v>-5507714.9400000004</v>
          </cell>
          <cell r="M115">
            <v>0</v>
          </cell>
          <cell r="N115">
            <v>-1357176196.2800002</v>
          </cell>
          <cell r="O115">
            <v>-1362683911.22</v>
          </cell>
        </row>
        <row r="116">
          <cell r="D116" t="str">
            <v>Customer Deposits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</row>
        <row r="117">
          <cell r="B117" t="str">
            <v>239400</v>
          </cell>
          <cell r="D117" t="str">
            <v>Int 8.17% Debentures</v>
          </cell>
          <cell r="H117">
            <v>-526420.28</v>
          </cell>
          <cell r="I117">
            <v>-526420.28</v>
          </cell>
          <cell r="N117">
            <v>-2105681.29</v>
          </cell>
          <cell r="O117">
            <v>-2105681.29</v>
          </cell>
        </row>
        <row r="118">
          <cell r="D118" t="str">
            <v>Interest</v>
          </cell>
          <cell r="E118">
            <v>0</v>
          </cell>
          <cell r="F118">
            <v>0</v>
          </cell>
          <cell r="G118">
            <v>0</v>
          </cell>
          <cell r="H118">
            <v>-526420.28</v>
          </cell>
          <cell r="I118">
            <v>-526420.28</v>
          </cell>
          <cell r="K118">
            <v>0</v>
          </cell>
          <cell r="L118">
            <v>0</v>
          </cell>
          <cell r="M118">
            <v>0</v>
          </cell>
          <cell r="N118">
            <v>-2105681.29</v>
          </cell>
          <cell r="O118">
            <v>-2105681.29</v>
          </cell>
        </row>
        <row r="119">
          <cell r="B119" t="str">
            <v>225200</v>
          </cell>
          <cell r="D119" t="str">
            <v>Payroll Payable</v>
          </cell>
          <cell r="H119">
            <v>0</v>
          </cell>
          <cell r="I119">
            <v>0</v>
          </cell>
          <cell r="J119" t="str">
            <v>T-15</v>
          </cell>
          <cell r="N119">
            <v>-491156.93</v>
          </cell>
          <cell r="O119">
            <v>-491156.93</v>
          </cell>
        </row>
        <row r="120">
          <cell r="B120" t="str">
            <v>225210</v>
          </cell>
          <cell r="D120" t="str">
            <v>Accrued Severance Pay</v>
          </cell>
          <cell r="H120">
            <v>0</v>
          </cell>
          <cell r="I120">
            <v>0</v>
          </cell>
          <cell r="J120" t="str">
            <v>T-2</v>
          </cell>
          <cell r="N120">
            <v>-2682411.77</v>
          </cell>
          <cell r="O120">
            <v>-2682411.77</v>
          </cell>
        </row>
        <row r="121">
          <cell r="B121" t="str">
            <v>225220</v>
          </cell>
          <cell r="D121" t="str">
            <v>Accrued Early Retirement</v>
          </cell>
          <cell r="H121">
            <v>0</v>
          </cell>
          <cell r="I121">
            <v>0</v>
          </cell>
          <cell r="J121" t="str">
            <v>T-53</v>
          </cell>
          <cell r="N121">
            <v>-57777</v>
          </cell>
          <cell r="O121">
            <v>-57777</v>
          </cell>
        </row>
        <row r="122">
          <cell r="B122" t="str">
            <v>238100</v>
          </cell>
          <cell r="D122" t="str">
            <v>Taxes Accrued-Federal Income</v>
          </cell>
          <cell r="F122">
            <v>-43539725</v>
          </cell>
          <cell r="H122">
            <v>121891329.39</v>
          </cell>
          <cell r="I122">
            <v>78351604.390000001</v>
          </cell>
          <cell r="L122">
            <v>-40128235</v>
          </cell>
          <cell r="N122">
            <v>93927723.519999996</v>
          </cell>
          <cell r="O122">
            <v>53799488.519999996</v>
          </cell>
        </row>
        <row r="123">
          <cell r="B123" t="str">
            <v>238103</v>
          </cell>
          <cell r="D123" t="str">
            <v>Tax Accr Othr-Real&amp;Pers. Prop.</v>
          </cell>
          <cell r="H123">
            <v>-309885.82</v>
          </cell>
          <cell r="I123">
            <v>-309885.82</v>
          </cell>
          <cell r="N123">
            <v>-310955.5</v>
          </cell>
          <cell r="O123">
            <v>-310955.5</v>
          </cell>
        </row>
        <row r="124">
          <cell r="B124" t="str">
            <v>238150</v>
          </cell>
          <cell r="D124" t="str">
            <v>Other Income Tax Payable</v>
          </cell>
          <cell r="H124">
            <v>-6262947.2999999998</v>
          </cell>
          <cell r="I124">
            <v>-6262947.2999999998</v>
          </cell>
          <cell r="N124">
            <v>0</v>
          </cell>
          <cell r="O124">
            <v>0</v>
          </cell>
        </row>
        <row r="125">
          <cell r="B125" t="str">
            <v>238200</v>
          </cell>
          <cell r="D125" t="str">
            <v>Taxes Accrued-State Income</v>
          </cell>
          <cell r="F125">
            <v>11162312.890000001</v>
          </cell>
          <cell r="H125">
            <v>-2657385.61</v>
          </cell>
          <cell r="I125">
            <v>8504927.2800000012</v>
          </cell>
          <cell r="L125">
            <v>311759</v>
          </cell>
          <cell r="N125">
            <v>-4511180.2699999996</v>
          </cell>
          <cell r="O125">
            <v>-4199421.2699999996</v>
          </cell>
        </row>
        <row r="126">
          <cell r="B126" t="str">
            <v>243100</v>
          </cell>
          <cell r="D126" t="str">
            <v>Dividends Declared-Common</v>
          </cell>
          <cell r="H126">
            <v>-1.48</v>
          </cell>
          <cell r="I126">
            <v>-1.48</v>
          </cell>
          <cell r="N126">
            <v>0</v>
          </cell>
          <cell r="O126">
            <v>0</v>
          </cell>
        </row>
        <row r="127">
          <cell r="D127" t="str">
            <v>Other Accrued Liabilities</v>
          </cell>
          <cell r="E127">
            <v>0</v>
          </cell>
          <cell r="F127">
            <v>-32377412.109999999</v>
          </cell>
          <cell r="G127">
            <v>0</v>
          </cell>
          <cell r="H127">
            <v>112661109.18000001</v>
          </cell>
          <cell r="I127">
            <v>80283697.070000008</v>
          </cell>
          <cell r="K127">
            <v>0</v>
          </cell>
          <cell r="L127">
            <v>-39816476</v>
          </cell>
          <cell r="M127">
            <v>0</v>
          </cell>
          <cell r="N127">
            <v>85874242.049999997</v>
          </cell>
          <cell r="O127">
            <v>46057766.049999997</v>
          </cell>
        </row>
        <row r="128">
          <cell r="D128" t="str">
            <v>Redemption Requir - Preferred Stock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</row>
        <row r="129">
          <cell r="D129" t="str">
            <v>Deferred Purchase Gas Adj Credit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</row>
        <row r="130">
          <cell r="B130" t="str">
            <v>242010</v>
          </cell>
          <cell r="D130" t="str">
            <v>Education Tax 1</v>
          </cell>
          <cell r="H130">
            <v>0</v>
          </cell>
          <cell r="I130">
            <v>0</v>
          </cell>
          <cell r="N130">
            <v>-1046.24</v>
          </cell>
          <cell r="O130">
            <v>-1046.24</v>
          </cell>
        </row>
        <row r="131">
          <cell r="B131" t="str">
            <v>242100</v>
          </cell>
          <cell r="D131" t="str">
            <v>Homestead Tax</v>
          </cell>
          <cell r="H131">
            <v>0</v>
          </cell>
          <cell r="I131">
            <v>0</v>
          </cell>
          <cell r="N131">
            <v>-40.5</v>
          </cell>
          <cell r="O131">
            <v>-40.5</v>
          </cell>
        </row>
        <row r="132">
          <cell r="B132" t="str">
            <v>244000</v>
          </cell>
          <cell r="D132" t="str">
            <v>Special Option Tax</v>
          </cell>
          <cell r="H132">
            <v>0</v>
          </cell>
          <cell r="I132">
            <v>0</v>
          </cell>
          <cell r="N132">
            <v>-5.44</v>
          </cell>
          <cell r="O132">
            <v>-5.44</v>
          </cell>
        </row>
        <row r="133">
          <cell r="B133" t="str">
            <v>244010</v>
          </cell>
          <cell r="D133" t="str">
            <v>Special Option Tax 1</v>
          </cell>
          <cell r="H133">
            <v>0</v>
          </cell>
          <cell r="I133">
            <v>0</v>
          </cell>
          <cell r="N133">
            <v>-728.76</v>
          </cell>
          <cell r="O133">
            <v>-728.76</v>
          </cell>
        </row>
        <row r="134">
          <cell r="B134" t="str">
            <v>245010</v>
          </cell>
          <cell r="D134" t="str">
            <v>Local Option Tax 1</v>
          </cell>
          <cell r="H134">
            <v>0</v>
          </cell>
          <cell r="I134">
            <v>0</v>
          </cell>
          <cell r="N134">
            <v>-1207.1500000000001</v>
          </cell>
          <cell r="O134">
            <v>-1207.1500000000001</v>
          </cell>
        </row>
        <row r="135">
          <cell r="B135" t="str">
            <v>245050</v>
          </cell>
          <cell r="D135" t="str">
            <v>Local Option Tax 5</v>
          </cell>
          <cell r="H135">
            <v>0</v>
          </cell>
          <cell r="I135">
            <v>0</v>
          </cell>
          <cell r="N135">
            <v>-4.3</v>
          </cell>
          <cell r="O135">
            <v>-4.3</v>
          </cell>
        </row>
        <row r="136">
          <cell r="B136" t="str">
            <v>245501</v>
          </cell>
          <cell r="D136" t="str">
            <v>Fed. Withholding Taxes -  EE</v>
          </cell>
          <cell r="H136">
            <v>0</v>
          </cell>
          <cell r="I136">
            <v>0</v>
          </cell>
          <cell r="N136">
            <v>28278.560000000001</v>
          </cell>
          <cell r="O136">
            <v>28278.560000000001</v>
          </cell>
        </row>
        <row r="137">
          <cell r="B137" t="str">
            <v>245502</v>
          </cell>
          <cell r="D137" t="str">
            <v>State Withholding Tax - EE</v>
          </cell>
          <cell r="H137">
            <v>0</v>
          </cell>
          <cell r="I137">
            <v>0</v>
          </cell>
          <cell r="N137">
            <v>60</v>
          </cell>
          <cell r="O137">
            <v>60</v>
          </cell>
        </row>
        <row r="138">
          <cell r="B138" t="str">
            <v>245503</v>
          </cell>
          <cell r="D138" t="str">
            <v>State Sales &amp; Use Tax Payble</v>
          </cell>
          <cell r="H138">
            <v>0</v>
          </cell>
          <cell r="I138">
            <v>0</v>
          </cell>
          <cell r="N138">
            <v>-8638.4599999999991</v>
          </cell>
          <cell r="O138">
            <v>-8638.4599999999991</v>
          </cell>
        </row>
        <row r="139">
          <cell r="B139" t="str">
            <v>245504</v>
          </cell>
          <cell r="D139" t="str">
            <v>Marta Tax Payable</v>
          </cell>
          <cell r="H139">
            <v>0</v>
          </cell>
          <cell r="I139">
            <v>0</v>
          </cell>
          <cell r="N139">
            <v>-1062.9100000000001</v>
          </cell>
          <cell r="O139">
            <v>-1062.9100000000001</v>
          </cell>
        </row>
        <row r="140">
          <cell r="B140" t="str">
            <v>245516</v>
          </cell>
          <cell r="D140" t="str">
            <v>Educational Tax Payable</v>
          </cell>
          <cell r="H140">
            <v>0</v>
          </cell>
          <cell r="I140">
            <v>0</v>
          </cell>
          <cell r="N140">
            <v>-83.57</v>
          </cell>
          <cell r="O140">
            <v>-83.57</v>
          </cell>
        </row>
        <row r="141">
          <cell r="B141" t="str">
            <v>245517</v>
          </cell>
          <cell r="D141" t="str">
            <v>Homestead Tax Payable</v>
          </cell>
          <cell r="H141">
            <v>0</v>
          </cell>
          <cell r="I141">
            <v>0</v>
          </cell>
          <cell r="N141">
            <v>-80.849999999999994</v>
          </cell>
          <cell r="O141">
            <v>-80.849999999999994</v>
          </cell>
        </row>
        <row r="142">
          <cell r="B142" t="str">
            <v>250020</v>
          </cell>
          <cell r="D142" t="str">
            <v>Ret Sav Plus/Co Matching</v>
          </cell>
          <cell r="H142">
            <v>0</v>
          </cell>
          <cell r="I142">
            <v>0</v>
          </cell>
          <cell r="N142">
            <v>-13.08</v>
          </cell>
          <cell r="O142">
            <v>-13.08</v>
          </cell>
        </row>
        <row r="143">
          <cell r="B143" t="str">
            <v>251109</v>
          </cell>
          <cell r="D143" t="str">
            <v>Miscellaneous Accrued Lia</v>
          </cell>
          <cell r="G143">
            <v>3747035</v>
          </cell>
          <cell r="H143">
            <v>-14640128.539999999</v>
          </cell>
          <cell r="I143">
            <v>-10893093.539999999</v>
          </cell>
          <cell r="J143" t="str">
            <v>T-16</v>
          </cell>
          <cell r="N143">
            <v>-6322939.4000000004</v>
          </cell>
          <cell r="O143">
            <v>-6322939.4000000004</v>
          </cell>
        </row>
        <row r="144">
          <cell r="D144" t="str">
            <v>Other Current Liabilities</v>
          </cell>
          <cell r="E144">
            <v>0</v>
          </cell>
          <cell r="F144">
            <v>0</v>
          </cell>
          <cell r="G144">
            <v>3747035</v>
          </cell>
          <cell r="H144">
            <v>-14640128.539999999</v>
          </cell>
          <cell r="I144">
            <v>-10893093.539999999</v>
          </cell>
          <cell r="K144">
            <v>0</v>
          </cell>
          <cell r="L144">
            <v>0</v>
          </cell>
          <cell r="M144">
            <v>0</v>
          </cell>
          <cell r="N144">
            <v>-6307512.1000000006</v>
          </cell>
          <cell r="O144">
            <v>-6307512.1000000006</v>
          </cell>
        </row>
        <row r="145">
          <cell r="D145" t="str">
            <v xml:space="preserve">  Total Current Liabilities</v>
          </cell>
          <cell r="E145">
            <v>0</v>
          </cell>
          <cell r="F145">
            <v>-32377412.109999999</v>
          </cell>
          <cell r="G145">
            <v>3541113.83</v>
          </cell>
          <cell r="H145">
            <v>-1233178697.8599997</v>
          </cell>
          <cell r="I145">
            <v>-1262014996.1399999</v>
          </cell>
          <cell r="K145">
            <v>-2743590.02</v>
          </cell>
          <cell r="L145">
            <v>-45324190.939999998</v>
          </cell>
          <cell r="M145">
            <v>0</v>
          </cell>
          <cell r="N145">
            <v>-1279774537.0300002</v>
          </cell>
          <cell r="O145">
            <v>-1327842317.99</v>
          </cell>
        </row>
        <row r="146">
          <cell r="B146" t="str">
            <v>279200</v>
          </cell>
          <cell r="D146" t="str">
            <v>Other Timing Difference-Fed</v>
          </cell>
          <cell r="F146">
            <v>1539655</v>
          </cell>
          <cell r="H146">
            <v>-1169412.1599999999</v>
          </cell>
          <cell r="I146">
            <v>370242.84000000008</v>
          </cell>
          <cell r="N146">
            <v>-1281012.1599999999</v>
          </cell>
          <cell r="O146">
            <v>-1281012.1599999999</v>
          </cell>
        </row>
        <row r="147">
          <cell r="B147" t="str">
            <v>279250</v>
          </cell>
          <cell r="D147" t="str">
            <v>Other Timing Differences-State</v>
          </cell>
          <cell r="F147">
            <v>-11100205</v>
          </cell>
          <cell r="H147">
            <v>-200450.98</v>
          </cell>
          <cell r="I147">
            <v>-11300655.98</v>
          </cell>
          <cell r="N147">
            <v>-219582.98</v>
          </cell>
          <cell r="O147">
            <v>-219582.98</v>
          </cell>
        </row>
        <row r="148">
          <cell r="D148" t="str">
            <v>Accumulated Deferred Income Tax</v>
          </cell>
          <cell r="E148">
            <v>0</v>
          </cell>
          <cell r="F148">
            <v>-9560550</v>
          </cell>
          <cell r="G148">
            <v>0</v>
          </cell>
          <cell r="H148">
            <v>-1369863.14</v>
          </cell>
          <cell r="I148">
            <v>-10930413.140000001</v>
          </cell>
          <cell r="K148">
            <v>0</v>
          </cell>
          <cell r="L148">
            <v>0</v>
          </cell>
          <cell r="M148">
            <v>0</v>
          </cell>
          <cell r="N148">
            <v>-1500595.14</v>
          </cell>
          <cell r="O148">
            <v>-1500595.14</v>
          </cell>
        </row>
        <row r="149">
          <cell r="C149" t="str">
            <v>Long-Term Liabilities</v>
          </cell>
        </row>
        <row r="150">
          <cell r="D150" t="str">
            <v>Accrued Envir Response Costs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</row>
        <row r="151">
          <cell r="B151" t="str">
            <v>247010</v>
          </cell>
          <cell r="D151" t="str">
            <v>Retirement Annuity Purchase Cs</v>
          </cell>
          <cell r="H151">
            <v>291463.01</v>
          </cell>
          <cell r="I151">
            <v>291463.01</v>
          </cell>
          <cell r="N151">
            <v>276428.96000000002</v>
          </cell>
          <cell r="O151">
            <v>276428.96000000002</v>
          </cell>
        </row>
        <row r="152">
          <cell r="B152" t="str">
            <v>247020</v>
          </cell>
          <cell r="D152" t="str">
            <v>Pension Liability/Non-Qualifie</v>
          </cell>
          <cell r="H152">
            <v>-3124023</v>
          </cell>
          <cell r="I152">
            <v>-3124023</v>
          </cell>
          <cell r="N152">
            <v>-2481225.6</v>
          </cell>
          <cell r="O152">
            <v>-2481225.6</v>
          </cell>
        </row>
        <row r="153">
          <cell r="B153" t="str">
            <v>247030</v>
          </cell>
          <cell r="D153" t="str">
            <v>Pension Liability/Qualified Pl</v>
          </cell>
          <cell r="H153">
            <v>2832559.99</v>
          </cell>
          <cell r="I153">
            <v>2832559.99</v>
          </cell>
          <cell r="N153">
            <v>0</v>
          </cell>
          <cell r="O153">
            <v>0</v>
          </cell>
        </row>
        <row r="154">
          <cell r="D154" t="str">
            <v>Accrued Pension Costs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-2204796.64</v>
          </cell>
          <cell r="O154">
            <v>-2204796.64</v>
          </cell>
        </row>
        <row r="155">
          <cell r="D155" t="str">
            <v>Accrued Other Postretirement Benefits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</row>
        <row r="156">
          <cell r="D156" t="str">
            <v>Capital Lease Liability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</row>
        <row r="157">
          <cell r="D157" t="str">
            <v>Other Liabilities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</row>
        <row r="158">
          <cell r="D158" t="str">
            <v xml:space="preserve">  Total Long-Term Liabilities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-2204796.64</v>
          </cell>
          <cell r="O158">
            <v>-2204796.64</v>
          </cell>
        </row>
        <row r="159">
          <cell r="D159" t="str">
            <v>Minority Interest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</row>
        <row r="160">
          <cell r="C160" t="str">
            <v>Deferred Credits</v>
          </cell>
        </row>
        <row r="161">
          <cell r="D161" t="str">
            <v>Unamortized Investment Tax Credit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</row>
        <row r="162">
          <cell r="D162" t="str">
            <v>Regulatory Tax Liability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</row>
        <row r="163">
          <cell r="B163" t="str">
            <v>258880</v>
          </cell>
          <cell r="D163" t="str">
            <v>One Peachtree Center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 t="str">
            <v>T-17</v>
          </cell>
          <cell r="K163">
            <v>0</v>
          </cell>
          <cell r="L163">
            <v>0</v>
          </cell>
          <cell r="M163">
            <v>0</v>
          </cell>
          <cell r="N163">
            <v>-6974.35</v>
          </cell>
          <cell r="O163">
            <v>-6974.35</v>
          </cell>
        </row>
        <row r="164">
          <cell r="D164" t="str">
            <v>Other Deferred Credits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-6974.35</v>
          </cell>
          <cell r="O164">
            <v>-6974.35</v>
          </cell>
        </row>
        <row r="165">
          <cell r="D165" t="str">
            <v xml:space="preserve">  Total Deferred Credits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-6974.35</v>
          </cell>
          <cell r="O165">
            <v>-6974.35</v>
          </cell>
        </row>
        <row r="166">
          <cell r="D166" t="str">
            <v>Equity from Parent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</row>
        <row r="167">
          <cell r="C167" t="str">
            <v>Capitalization</v>
          </cell>
        </row>
        <row r="168">
          <cell r="B168" t="str">
            <v>215100</v>
          </cell>
          <cell r="D168" t="str">
            <v>Debentures 8.17%</v>
          </cell>
          <cell r="H168">
            <v>-77320000</v>
          </cell>
          <cell r="I168">
            <v>-77320000</v>
          </cell>
          <cell r="N168">
            <v>-77320000</v>
          </cell>
          <cell r="O168">
            <v>-77320000</v>
          </cell>
        </row>
        <row r="169">
          <cell r="B169" t="str">
            <v>217110</v>
          </cell>
          <cell r="D169" t="str">
            <v>Notes Payable - VNGC/AGLR</v>
          </cell>
          <cell r="F169">
            <v>-435439.17</v>
          </cell>
          <cell r="I169">
            <v>-435439.17</v>
          </cell>
          <cell r="O169">
            <v>0</v>
          </cell>
        </row>
        <row r="170">
          <cell r="D170" t="str">
            <v>Long-Term Debt</v>
          </cell>
          <cell r="E170">
            <v>0</v>
          </cell>
          <cell r="F170">
            <v>-435439.17</v>
          </cell>
          <cell r="G170">
            <v>0</v>
          </cell>
          <cell r="H170">
            <v>-77320000</v>
          </cell>
          <cell r="I170">
            <v>-77755439.170000002</v>
          </cell>
          <cell r="K170">
            <v>0</v>
          </cell>
          <cell r="L170">
            <v>0</v>
          </cell>
          <cell r="M170">
            <v>0</v>
          </cell>
          <cell r="N170">
            <v>-77320000</v>
          </cell>
          <cell r="O170">
            <v>-77320000</v>
          </cell>
        </row>
        <row r="171">
          <cell r="D171" t="str">
            <v>Preferred Stock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</row>
        <row r="172">
          <cell r="B172" t="str">
            <v>200100</v>
          </cell>
          <cell r="D172" t="str">
            <v>Common Stock Issued-$5 Par Val</v>
          </cell>
          <cell r="H172">
            <v>-289012735</v>
          </cell>
          <cell r="I172">
            <v>-289012735</v>
          </cell>
          <cell r="N172">
            <v>-289012735</v>
          </cell>
          <cell r="O172">
            <v>-289012735</v>
          </cell>
        </row>
        <row r="173">
          <cell r="B173" t="str">
            <v>202000</v>
          </cell>
          <cell r="D173" t="str">
            <v>Other Comprehensive Income</v>
          </cell>
          <cell r="H173">
            <v>683566</v>
          </cell>
          <cell r="I173">
            <v>683566</v>
          </cell>
          <cell r="N173">
            <v>0</v>
          </cell>
          <cell r="O173">
            <v>0</v>
          </cell>
        </row>
        <row r="174">
          <cell r="B174" t="str">
            <v>203100</v>
          </cell>
          <cell r="D174" t="str">
            <v>Premium on Common Stock Issued</v>
          </cell>
          <cell r="H174">
            <v>-202361284.81</v>
          </cell>
          <cell r="I174">
            <v>-202361284.81</v>
          </cell>
          <cell r="N174">
            <v>-201293461.49000001</v>
          </cell>
          <cell r="O174">
            <v>-201293461.49000001</v>
          </cell>
        </row>
        <row r="175">
          <cell r="B175" t="str">
            <v>203102</v>
          </cell>
          <cell r="D175" t="str">
            <v>Additional Paid-In-Capital</v>
          </cell>
          <cell r="H175">
            <v>34974</v>
          </cell>
          <cell r="I175">
            <v>34974</v>
          </cell>
          <cell r="N175">
            <v>34974</v>
          </cell>
          <cell r="O175">
            <v>34974</v>
          </cell>
        </row>
        <row r="176">
          <cell r="B176" t="str">
            <v>203120</v>
          </cell>
          <cell r="D176" t="str">
            <v>Unearned Compensation</v>
          </cell>
          <cell r="H176">
            <v>223539.61</v>
          </cell>
          <cell r="I176">
            <v>223539.61</v>
          </cell>
          <cell r="J176" t="str">
            <v>T-6</v>
          </cell>
          <cell r="N176">
            <v>101239.61</v>
          </cell>
          <cell r="O176">
            <v>101239.61</v>
          </cell>
        </row>
        <row r="177">
          <cell r="B177" t="str">
            <v>203130</v>
          </cell>
          <cell r="D177" t="str">
            <v>Shares Held in Treasury&amp; Trust</v>
          </cell>
          <cell r="H177">
            <v>38990897.43</v>
          </cell>
          <cell r="I177">
            <v>38990897.43</v>
          </cell>
          <cell r="N177">
            <v>47553497.509999998</v>
          </cell>
          <cell r="O177">
            <v>47553497.509999998</v>
          </cell>
        </row>
        <row r="178">
          <cell r="B178" t="str">
            <v>207100</v>
          </cell>
          <cell r="D178" t="str">
            <v>Unappropriated Ret Earnings</v>
          </cell>
          <cell r="H178">
            <v>187562728.61000001</v>
          </cell>
          <cell r="I178">
            <v>187562728.61000001</v>
          </cell>
          <cell r="N178">
            <v>187562728.61000001</v>
          </cell>
          <cell r="O178">
            <v>187562728.61000001</v>
          </cell>
        </row>
        <row r="179">
          <cell r="B179" t="str">
            <v>207200</v>
          </cell>
          <cell r="D179" t="str">
            <v>Balance Transferred from Incom</v>
          </cell>
          <cell r="F179">
            <v>-123730.34</v>
          </cell>
          <cell r="G179">
            <v>-3541113.83</v>
          </cell>
          <cell r="H179">
            <v>77270002.739999995</v>
          </cell>
          <cell r="I179">
            <v>73605158.569999993</v>
          </cell>
          <cell r="L179">
            <v>3377370.94</v>
          </cell>
          <cell r="N179">
            <v>56862711.810000002</v>
          </cell>
          <cell r="O179">
            <v>60240082.75</v>
          </cell>
        </row>
        <row r="180">
          <cell r="B180" t="str">
            <v>207400</v>
          </cell>
          <cell r="D180" t="str">
            <v>Adjustments to Retained Earnin</v>
          </cell>
          <cell r="H180">
            <v>85004.49</v>
          </cell>
          <cell r="I180">
            <v>85004.49</v>
          </cell>
          <cell r="N180">
            <v>0</v>
          </cell>
          <cell r="O180">
            <v>0</v>
          </cell>
        </row>
        <row r="181">
          <cell r="B181" t="str">
            <v>207600</v>
          </cell>
          <cell r="D181" t="str">
            <v>Dividends Declared-Common Stoc</v>
          </cell>
          <cell r="H181">
            <v>73580032</v>
          </cell>
          <cell r="I181">
            <v>73580032</v>
          </cell>
          <cell r="N181">
            <v>58692431.420000002</v>
          </cell>
          <cell r="O181">
            <v>58692431.420000002</v>
          </cell>
        </row>
        <row r="182">
          <cell r="B182" t="str">
            <v>207601</v>
          </cell>
          <cell r="D182" t="str">
            <v>Dividends Declared Parent/Sub</v>
          </cell>
          <cell r="H182">
            <v>-126015790.18000001</v>
          </cell>
          <cell r="I182">
            <v>-126015790.18000001</v>
          </cell>
          <cell r="N182">
            <v>-111125121.19</v>
          </cell>
          <cell r="O182">
            <v>-111125121.19</v>
          </cell>
        </row>
        <row r="183">
          <cell r="D183" t="str">
            <v>Common Stockholders Equity</v>
          </cell>
          <cell r="E183">
            <v>0</v>
          </cell>
          <cell r="F183">
            <v>-123730.34</v>
          </cell>
          <cell r="G183">
            <v>-3541113.83</v>
          </cell>
          <cell r="H183">
            <v>-238959065.10999995</v>
          </cell>
          <cell r="I183">
            <v>-242623909.27999997</v>
          </cell>
          <cell r="K183">
            <v>0</v>
          </cell>
          <cell r="L183">
            <v>3377370.94</v>
          </cell>
          <cell r="M183">
            <v>0</v>
          </cell>
          <cell r="N183">
            <v>-250623734.71999997</v>
          </cell>
          <cell r="O183">
            <v>-247246363.77999997</v>
          </cell>
        </row>
        <row r="184">
          <cell r="D184" t="str">
            <v xml:space="preserve">  Total Capitalization</v>
          </cell>
          <cell r="E184">
            <v>0</v>
          </cell>
          <cell r="F184">
            <v>-559169.51</v>
          </cell>
          <cell r="G184">
            <v>-3541113.83</v>
          </cell>
          <cell r="H184">
            <v>-316279065.10999995</v>
          </cell>
          <cell r="I184">
            <v>-320379348.44999999</v>
          </cell>
          <cell r="K184">
            <v>0</v>
          </cell>
          <cell r="L184">
            <v>3377370.94</v>
          </cell>
          <cell r="M184">
            <v>0</v>
          </cell>
          <cell r="N184">
            <v>-327943734.71999997</v>
          </cell>
          <cell r="O184">
            <v>-324566363.77999997</v>
          </cell>
        </row>
        <row r="185">
          <cell r="D185" t="str">
            <v xml:space="preserve">  Total Liabilities and Capitalization</v>
          </cell>
          <cell r="E185">
            <v>0</v>
          </cell>
          <cell r="F185">
            <v>-42497131.619999997</v>
          </cell>
          <cell r="G185">
            <v>0</v>
          </cell>
          <cell r="H185">
            <v>-1550827626.1099997</v>
          </cell>
          <cell r="I185">
            <v>-1593324757.73</v>
          </cell>
          <cell r="K185">
            <v>-2743590.02</v>
          </cell>
          <cell r="L185">
            <v>-41946820</v>
          </cell>
          <cell r="M185">
            <v>0</v>
          </cell>
          <cell r="N185">
            <v>-1611430637.8800004</v>
          </cell>
          <cell r="O185">
            <v>-1656121047.9000001</v>
          </cell>
        </row>
      </sheetData>
      <sheetData sheetId="5">
        <row r="12">
          <cell r="D12" t="str">
            <v>Cash &amp; Cash Equivalents</v>
          </cell>
          <cell r="F12">
            <v>0</v>
          </cell>
          <cell r="H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-282.75</v>
          </cell>
          <cell r="H14">
            <v>0</v>
          </cell>
        </row>
        <row r="15">
          <cell r="B15" t="str">
            <v>135451</v>
          </cell>
          <cell r="D15" t="str">
            <v>Interco Funding - Restricted</v>
          </cell>
          <cell r="F15">
            <v>-205638.42</v>
          </cell>
          <cell r="H15">
            <v>0</v>
          </cell>
        </row>
        <row r="16">
          <cell r="B16" t="str">
            <v>136990</v>
          </cell>
          <cell r="D16" t="str">
            <v>Intercompany Transfers - Debit</v>
          </cell>
          <cell r="F16">
            <v>205921.17</v>
          </cell>
          <cell r="H16">
            <v>0</v>
          </cell>
        </row>
        <row r="17">
          <cell r="D17" t="str">
            <v>Intercompany Receivables</v>
          </cell>
          <cell r="F17">
            <v>0</v>
          </cell>
          <cell r="H17">
            <v>0</v>
          </cell>
        </row>
        <row r="18">
          <cell r="D18" t="str">
            <v>A/R Unbilled Revenue</v>
          </cell>
          <cell r="F18">
            <v>0</v>
          </cell>
          <cell r="H18">
            <v>0</v>
          </cell>
        </row>
        <row r="19">
          <cell r="D19" t="str">
            <v>Inventories</v>
          </cell>
          <cell r="F19">
            <v>0</v>
          </cell>
          <cell r="H19">
            <v>0</v>
          </cell>
        </row>
        <row r="20">
          <cell r="D20" t="str">
            <v>Deferred Purchased Gas Adj</v>
          </cell>
          <cell r="F20">
            <v>0</v>
          </cell>
          <cell r="H20">
            <v>0</v>
          </cell>
        </row>
        <row r="21">
          <cell r="D21" t="str">
            <v>Other Current Assets</v>
          </cell>
          <cell r="F21">
            <v>0</v>
          </cell>
          <cell r="H21">
            <v>0</v>
          </cell>
        </row>
        <row r="22">
          <cell r="D22" t="str">
            <v xml:space="preserve">  Total Current Assets</v>
          </cell>
          <cell r="F22">
            <v>0</v>
          </cell>
          <cell r="H22">
            <v>0</v>
          </cell>
        </row>
        <row r="23">
          <cell r="D23" t="str">
            <v>Investment &amp; Equity in Assoc</v>
          </cell>
          <cell r="F23">
            <v>0</v>
          </cell>
          <cell r="H23">
            <v>0</v>
          </cell>
        </row>
        <row r="24">
          <cell r="C24" t="str">
            <v>Property, Plant &amp; Equipment</v>
          </cell>
        </row>
        <row r="25">
          <cell r="D25" t="str">
            <v>Regulated Assets</v>
          </cell>
          <cell r="F25">
            <v>0</v>
          </cell>
          <cell r="H25">
            <v>0</v>
          </cell>
        </row>
        <row r="26">
          <cell r="D26" t="str">
            <v>Regulated Capital Projects</v>
          </cell>
          <cell r="F26">
            <v>0</v>
          </cell>
          <cell r="H26">
            <v>0</v>
          </cell>
        </row>
        <row r="27">
          <cell r="D27" t="str">
            <v>Contribution in Aid of Const</v>
          </cell>
          <cell r="F27">
            <v>0</v>
          </cell>
          <cell r="H27">
            <v>0</v>
          </cell>
        </row>
        <row r="28">
          <cell r="D28" t="str">
            <v>Accumulated Depr - Regulated</v>
          </cell>
          <cell r="F28">
            <v>0</v>
          </cell>
          <cell r="H28">
            <v>0</v>
          </cell>
        </row>
        <row r="29">
          <cell r="D29" t="str">
            <v xml:space="preserve">  Total Regulated Assets-Net</v>
          </cell>
          <cell r="F29">
            <v>0</v>
          </cell>
          <cell r="H29">
            <v>0</v>
          </cell>
        </row>
        <row r="30">
          <cell r="D30" t="str">
            <v>Nonregulated Assets</v>
          </cell>
          <cell r="F30">
            <v>0</v>
          </cell>
          <cell r="H30">
            <v>0</v>
          </cell>
        </row>
        <row r="31">
          <cell r="D31" t="str">
            <v>Nonregulated Capital Projects</v>
          </cell>
          <cell r="F31">
            <v>0</v>
          </cell>
          <cell r="H31">
            <v>0</v>
          </cell>
        </row>
        <row r="32">
          <cell r="D32" t="str">
            <v>Accumulated Depr - Nonregulated</v>
          </cell>
          <cell r="F32">
            <v>0</v>
          </cell>
          <cell r="H32">
            <v>0</v>
          </cell>
        </row>
        <row r="33">
          <cell r="D33" t="str">
            <v xml:space="preserve">  Total Nonregulated Assets-Net</v>
          </cell>
          <cell r="F33">
            <v>0</v>
          </cell>
          <cell r="H33">
            <v>0</v>
          </cell>
        </row>
        <row r="34">
          <cell r="D34" t="str">
            <v xml:space="preserve">  Total Property Plant &amp; Equipment</v>
          </cell>
          <cell r="F34">
            <v>0</v>
          </cell>
          <cell r="H34">
            <v>0</v>
          </cell>
        </row>
        <row r="35">
          <cell r="C35" t="str">
            <v>Deferred Debits and Other Assets</v>
          </cell>
        </row>
        <row r="36">
          <cell r="D36" t="str">
            <v>Unrecovered Envir Response Costs</v>
          </cell>
          <cell r="F36">
            <v>0</v>
          </cell>
          <cell r="H36">
            <v>0</v>
          </cell>
        </row>
        <row r="37">
          <cell r="D37" t="str">
            <v>Investment in Joint Ventures</v>
          </cell>
          <cell r="F37">
            <v>0</v>
          </cell>
          <cell r="H37">
            <v>0</v>
          </cell>
        </row>
        <row r="38">
          <cell r="D38" t="str">
            <v>Unrecovered Integrated Resource Plan</v>
          </cell>
          <cell r="F38">
            <v>0</v>
          </cell>
          <cell r="H38">
            <v>0</v>
          </cell>
        </row>
        <row r="39">
          <cell r="D39" t="str">
            <v>Unrecovered Postretirement Benefits</v>
          </cell>
          <cell r="F39">
            <v>0</v>
          </cell>
          <cell r="H39">
            <v>0</v>
          </cell>
        </row>
        <row r="40">
          <cell r="D40" t="str">
            <v>Intercompany Notes Receivables</v>
          </cell>
          <cell r="F40">
            <v>0</v>
          </cell>
          <cell r="H40">
            <v>0</v>
          </cell>
        </row>
        <row r="41">
          <cell r="D41" t="str">
            <v>Prepaid Pension Cost</v>
          </cell>
          <cell r="F41">
            <v>0</v>
          </cell>
          <cell r="H41">
            <v>0</v>
          </cell>
        </row>
        <row r="42">
          <cell r="D42" t="str">
            <v>Unamortized Cost to Repurchase LTD</v>
          </cell>
          <cell r="F42">
            <v>0</v>
          </cell>
          <cell r="H42">
            <v>0</v>
          </cell>
        </row>
        <row r="43">
          <cell r="D43" t="str">
            <v>Other Assets</v>
          </cell>
          <cell r="F43">
            <v>0</v>
          </cell>
          <cell r="H43">
            <v>0</v>
          </cell>
        </row>
        <row r="44">
          <cell r="D44" t="str">
            <v xml:space="preserve">  Total Deferred Debits and Other Assets</v>
          </cell>
          <cell r="F44">
            <v>0</v>
          </cell>
          <cell r="H44">
            <v>0</v>
          </cell>
        </row>
        <row r="45">
          <cell r="D45" t="str">
            <v xml:space="preserve">  Total Assets</v>
          </cell>
          <cell r="F45">
            <v>0</v>
          </cell>
          <cell r="H45">
            <v>0</v>
          </cell>
        </row>
        <row r="47">
          <cell r="C47" t="str">
            <v>Liabilities and Capitalization</v>
          </cell>
          <cell r="F47" t="str">
            <v>0000038741</v>
          </cell>
        </row>
        <row r="48">
          <cell r="C48" t="str">
            <v>Current Liabilities</v>
          </cell>
        </row>
        <row r="49">
          <cell r="D49" t="str">
            <v>Accounts Payable</v>
          </cell>
          <cell r="F49">
            <v>0</v>
          </cell>
          <cell r="H49">
            <v>0</v>
          </cell>
        </row>
        <row r="50">
          <cell r="D50" t="str">
            <v>Short-Term Debt</v>
          </cell>
          <cell r="F50">
            <v>0</v>
          </cell>
          <cell r="H50">
            <v>0</v>
          </cell>
        </row>
        <row r="51">
          <cell r="B51" t="str">
            <v>230990</v>
          </cell>
          <cell r="D51" t="str">
            <v>Intercompany Trsfers - Credit</v>
          </cell>
          <cell r="F51">
            <v>-205921.17</v>
          </cell>
          <cell r="H51">
            <v>0</v>
          </cell>
        </row>
        <row r="52">
          <cell r="D52" t="str">
            <v>Intercompany Payables</v>
          </cell>
          <cell r="F52">
            <v>-205921.17</v>
          </cell>
          <cell r="H52">
            <v>0</v>
          </cell>
        </row>
        <row r="53">
          <cell r="D53" t="str">
            <v>Customer Deposits</v>
          </cell>
          <cell r="F53">
            <v>0</v>
          </cell>
          <cell r="H53">
            <v>0</v>
          </cell>
        </row>
        <row r="54">
          <cell r="D54" t="str">
            <v>Interest</v>
          </cell>
          <cell r="F54">
            <v>0</v>
          </cell>
          <cell r="H54">
            <v>0</v>
          </cell>
        </row>
        <row r="55">
          <cell r="D55" t="str">
            <v>Other Accrued Liabilities</v>
          </cell>
          <cell r="F55">
            <v>0</v>
          </cell>
          <cell r="H55">
            <v>0</v>
          </cell>
        </row>
        <row r="56">
          <cell r="D56" t="str">
            <v>Redemption Requir - Preferred Stock</v>
          </cell>
          <cell r="F56">
            <v>0</v>
          </cell>
          <cell r="H56">
            <v>0</v>
          </cell>
        </row>
        <row r="57">
          <cell r="D57" t="str">
            <v>Deferred Purchase Gas Adj Credit</v>
          </cell>
          <cell r="F57">
            <v>0</v>
          </cell>
          <cell r="H57">
            <v>0</v>
          </cell>
        </row>
        <row r="58">
          <cell r="B58" t="str">
            <v>251109</v>
          </cell>
          <cell r="D58" t="str">
            <v>Miscellaneous Accrued Lia</v>
          </cell>
          <cell r="F58">
            <v>3747035</v>
          </cell>
          <cell r="H58">
            <v>0</v>
          </cell>
        </row>
        <row r="59">
          <cell r="D59" t="str">
            <v>Other Current Liabilities</v>
          </cell>
          <cell r="F59">
            <v>3747035</v>
          </cell>
          <cell r="H59">
            <v>0</v>
          </cell>
        </row>
        <row r="60">
          <cell r="D60" t="str">
            <v xml:space="preserve">  Total Current Liabilities</v>
          </cell>
          <cell r="F60">
            <v>3541113.83</v>
          </cell>
          <cell r="H60">
            <v>0</v>
          </cell>
        </row>
        <row r="61">
          <cell r="D61" t="str">
            <v>Accumulated Deferred Income Tax</v>
          </cell>
          <cell r="F61">
            <v>0</v>
          </cell>
          <cell r="H61">
            <v>0</v>
          </cell>
        </row>
        <row r="62">
          <cell r="C62" t="str">
            <v>Long-Term Liabilities</v>
          </cell>
        </row>
        <row r="63">
          <cell r="D63" t="str">
            <v>Accrued Envir Response Costs</v>
          </cell>
          <cell r="F63">
            <v>0</v>
          </cell>
          <cell r="H63">
            <v>0</v>
          </cell>
        </row>
        <row r="64">
          <cell r="D64" t="str">
            <v>Accrued Pension Costs</v>
          </cell>
          <cell r="F64">
            <v>0</v>
          </cell>
          <cell r="H64">
            <v>0</v>
          </cell>
        </row>
        <row r="65">
          <cell r="D65" t="str">
            <v>Accrued Other Postretirement Benefits</v>
          </cell>
          <cell r="F65">
            <v>0</v>
          </cell>
          <cell r="H65">
            <v>0</v>
          </cell>
        </row>
        <row r="66">
          <cell r="D66" t="str">
            <v>Capital Lease Liability</v>
          </cell>
          <cell r="F66">
            <v>0</v>
          </cell>
          <cell r="H66">
            <v>0</v>
          </cell>
        </row>
        <row r="67">
          <cell r="D67" t="str">
            <v>Other Liabilities</v>
          </cell>
          <cell r="F67">
            <v>0</v>
          </cell>
          <cell r="H67">
            <v>0</v>
          </cell>
        </row>
        <row r="68">
          <cell r="D68" t="str">
            <v xml:space="preserve">  Total Long-Term Liabilities</v>
          </cell>
          <cell r="F68">
            <v>0</v>
          </cell>
          <cell r="H68">
            <v>0</v>
          </cell>
        </row>
        <row r="69">
          <cell r="D69" t="str">
            <v>Minority Interest</v>
          </cell>
          <cell r="F69">
            <v>0</v>
          </cell>
          <cell r="H69">
            <v>0</v>
          </cell>
        </row>
        <row r="70">
          <cell r="C70" t="str">
            <v>Deferred Credits</v>
          </cell>
        </row>
        <row r="71">
          <cell r="D71" t="str">
            <v>Unamortized Investment Tax Credit</v>
          </cell>
          <cell r="F71">
            <v>0</v>
          </cell>
          <cell r="H71">
            <v>0</v>
          </cell>
        </row>
        <row r="72">
          <cell r="D72" t="str">
            <v>Regulatory Tax Liability</v>
          </cell>
          <cell r="F72">
            <v>0</v>
          </cell>
          <cell r="H72">
            <v>0</v>
          </cell>
        </row>
        <row r="73">
          <cell r="D73" t="str">
            <v>Other Deferred Credits</v>
          </cell>
          <cell r="F73">
            <v>0</v>
          </cell>
          <cell r="H73">
            <v>0</v>
          </cell>
        </row>
        <row r="74">
          <cell r="D74" t="str">
            <v xml:space="preserve">  Total Deferred Credits</v>
          </cell>
          <cell r="F74">
            <v>0</v>
          </cell>
          <cell r="H74">
            <v>0</v>
          </cell>
        </row>
        <row r="75">
          <cell r="D75" t="str">
            <v>Equity from Parent</v>
          </cell>
          <cell r="F75">
            <v>0</v>
          </cell>
          <cell r="H75">
            <v>0</v>
          </cell>
        </row>
        <row r="76">
          <cell r="C76" t="str">
            <v>Capitalization</v>
          </cell>
        </row>
        <row r="77">
          <cell r="D77" t="str">
            <v>Long-Term Debt</v>
          </cell>
          <cell r="F77">
            <v>0</v>
          </cell>
          <cell r="H77">
            <v>0</v>
          </cell>
        </row>
        <row r="78">
          <cell r="D78" t="str">
            <v>Preferred Stock</v>
          </cell>
          <cell r="F78">
            <v>0</v>
          </cell>
          <cell r="H78">
            <v>0</v>
          </cell>
        </row>
        <row r="79">
          <cell r="B79" t="str">
            <v>207200</v>
          </cell>
          <cell r="D79" t="str">
            <v>Balance Transferred from Incom</v>
          </cell>
          <cell r="F79">
            <v>-3541113.83</v>
          </cell>
          <cell r="H79">
            <v>0</v>
          </cell>
        </row>
        <row r="80">
          <cell r="D80" t="str">
            <v>Common Stockholders Equity</v>
          </cell>
          <cell r="F80">
            <v>-3541113.83</v>
          </cell>
          <cell r="H80">
            <v>0</v>
          </cell>
        </row>
        <row r="81">
          <cell r="D81" t="str">
            <v xml:space="preserve">  Total Capitalization</v>
          </cell>
          <cell r="F81">
            <v>-3541113.83</v>
          </cell>
          <cell r="H81">
            <v>0</v>
          </cell>
        </row>
        <row r="82">
          <cell r="D82" t="str">
            <v xml:space="preserve">  Total Liabilities and Capitalization</v>
          </cell>
          <cell r="F82">
            <v>0</v>
          </cell>
          <cell r="H82">
            <v>0</v>
          </cell>
        </row>
      </sheetData>
      <sheetData sheetId="6" refreshError="1"/>
      <sheetData sheetId="7">
        <row r="12">
          <cell r="B12" t="str">
            <v>402210</v>
          </cell>
          <cell r="C12" t="str">
            <v>Commod Sales- AGLC- Affiliated</v>
          </cell>
          <cell r="D12">
            <v>-2224953.35</v>
          </cell>
          <cell r="H12">
            <v>-2224953.35</v>
          </cell>
        </row>
        <row r="13">
          <cell r="B13" t="str">
            <v>402211</v>
          </cell>
          <cell r="C13" t="str">
            <v>Commod Sales- CHAT- Affiliated</v>
          </cell>
          <cell r="D13">
            <v>-7404225.7300000004</v>
          </cell>
          <cell r="H13">
            <v>-7404225.7300000004</v>
          </cell>
        </row>
        <row r="14">
          <cell r="B14" t="str">
            <v>402215</v>
          </cell>
          <cell r="C14" t="str">
            <v>Sales - Affiliated (VNG)</v>
          </cell>
          <cell r="D14">
            <v>-7845540.7300000004</v>
          </cell>
          <cell r="H14">
            <v>-7845540.7300000004</v>
          </cell>
        </row>
        <row r="15">
          <cell r="C15" t="str">
            <v>Operating Revenues</v>
          </cell>
          <cell r="D15">
            <v>-17474719.810000002</v>
          </cell>
          <cell r="E15">
            <v>0</v>
          </cell>
          <cell r="F15">
            <v>0</v>
          </cell>
          <cell r="G15">
            <v>0</v>
          </cell>
          <cell r="H15">
            <v>-17474719.810000002</v>
          </cell>
        </row>
        <row r="17">
          <cell r="B17" t="str">
            <v>610006</v>
          </cell>
          <cell r="C17" t="str">
            <v>Asset Management Costs</v>
          </cell>
          <cell r="D17">
            <v>379166.66</v>
          </cell>
          <cell r="H17">
            <v>379166.66</v>
          </cell>
        </row>
        <row r="18">
          <cell r="B18" t="str">
            <v>610060</v>
          </cell>
          <cell r="C18" t="str">
            <v>Commod Gas Cst-AGLC-Affiliated</v>
          </cell>
          <cell r="D18">
            <v>-2224953.35</v>
          </cell>
          <cell r="H18">
            <v>-2224953.35</v>
          </cell>
        </row>
        <row r="19">
          <cell r="B19" t="str">
            <v>610061</v>
          </cell>
          <cell r="C19" t="str">
            <v>Commod Gas Cst-CHAT-Affiliated</v>
          </cell>
          <cell r="D19">
            <v>-7404225.7300000004</v>
          </cell>
          <cell r="H19">
            <v>-7404225.7300000004</v>
          </cell>
        </row>
        <row r="20">
          <cell r="B20" t="str">
            <v>610065</v>
          </cell>
          <cell r="C20" t="str">
            <v>Cost - Affiliated (VNG)</v>
          </cell>
          <cell r="D20">
            <v>-7845540.7300000004</v>
          </cell>
          <cell r="H20">
            <v>-7845540.7300000004</v>
          </cell>
        </row>
        <row r="21">
          <cell r="C21" t="str">
            <v>Cost of Sales</v>
          </cell>
          <cell r="D21">
            <v>-17095553.149999999</v>
          </cell>
          <cell r="E21">
            <v>0</v>
          </cell>
          <cell r="F21">
            <v>0</v>
          </cell>
          <cell r="G21">
            <v>0</v>
          </cell>
          <cell r="H21">
            <v>-17095553.149999999</v>
          </cell>
        </row>
        <row r="23">
          <cell r="C23" t="str">
            <v>Operating Margin</v>
          </cell>
          <cell r="D23">
            <v>-379166.66000000387</v>
          </cell>
          <cell r="E23">
            <v>0</v>
          </cell>
          <cell r="F23">
            <v>0</v>
          </cell>
          <cell r="G23">
            <v>0</v>
          </cell>
          <cell r="H23">
            <v>-379166.66000000387</v>
          </cell>
        </row>
        <row r="25">
          <cell r="B25" t="str">
            <v>670100</v>
          </cell>
          <cell r="C25" t="str">
            <v>Office &amp; Administrative</v>
          </cell>
          <cell r="G25">
            <v>3675544.33</v>
          </cell>
          <cell r="H25">
            <v>3675544.33</v>
          </cell>
        </row>
        <row r="26">
          <cell r="B26" t="str">
            <v>650700</v>
          </cell>
          <cell r="C26" t="str">
            <v>Uncollectible  Acct</v>
          </cell>
          <cell r="F26">
            <v>-3541396.59</v>
          </cell>
          <cell r="H26">
            <v>-3541396.59</v>
          </cell>
        </row>
        <row r="27">
          <cell r="B27" t="str">
            <v>670130</v>
          </cell>
          <cell r="C27" t="str">
            <v>Bank Service Charges</v>
          </cell>
          <cell r="G27">
            <v>5338.34</v>
          </cell>
          <cell r="H27">
            <v>5338.34</v>
          </cell>
        </row>
        <row r="28">
          <cell r="B28" t="str">
            <v>670840</v>
          </cell>
          <cell r="C28" t="str">
            <v>Miscellaneous Expense</v>
          </cell>
          <cell r="G28">
            <v>495431.66</v>
          </cell>
          <cell r="H28">
            <v>495431.66</v>
          </cell>
        </row>
        <row r="29">
          <cell r="B29" t="str">
            <v>670912</v>
          </cell>
          <cell r="C29" t="str">
            <v>EAF Auto Lease</v>
          </cell>
          <cell r="G29">
            <v>3136.68</v>
          </cell>
          <cell r="H29">
            <v>3136.68</v>
          </cell>
        </row>
        <row r="30">
          <cell r="C30" t="str">
            <v>Operation Expenses</v>
          </cell>
          <cell r="D30">
            <v>0</v>
          </cell>
          <cell r="E30">
            <v>0</v>
          </cell>
          <cell r="F30">
            <v>-3541396.59</v>
          </cell>
          <cell r="G30">
            <v>4179451.0100000002</v>
          </cell>
          <cell r="H30">
            <v>638054.42000000027</v>
          </cell>
        </row>
        <row r="31">
          <cell r="C31" t="str">
            <v>Maintenance Expenses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C32" t="str">
            <v>Capitalized &amp; Distributed Exp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 t="str">
            <v>671403</v>
          </cell>
          <cell r="C33" t="str">
            <v>Direct Assigned Chargeback</v>
          </cell>
          <cell r="G33">
            <v>351016.21</v>
          </cell>
          <cell r="H33">
            <v>351016.21</v>
          </cell>
        </row>
        <row r="34">
          <cell r="C34" t="str">
            <v>Allocated Costs</v>
          </cell>
          <cell r="D34">
            <v>0</v>
          </cell>
          <cell r="E34">
            <v>0</v>
          </cell>
          <cell r="F34">
            <v>0</v>
          </cell>
          <cell r="G34">
            <v>351016.21</v>
          </cell>
          <cell r="H34">
            <v>351016.21</v>
          </cell>
        </row>
        <row r="35">
          <cell r="C35" t="str">
            <v>Depreciation and Amortization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C36" t="str">
            <v>Taxes Other Than Income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8">
          <cell r="C38" t="str">
            <v>Operating Income</v>
          </cell>
          <cell r="D38">
            <v>-379166.66000000387</v>
          </cell>
          <cell r="E38">
            <v>0</v>
          </cell>
          <cell r="F38">
            <v>3541396.59</v>
          </cell>
          <cell r="G38">
            <v>-4530467.2200000007</v>
          </cell>
          <cell r="H38">
            <v>-1368237.2900000042</v>
          </cell>
        </row>
        <row r="40">
          <cell r="B40" t="str">
            <v>446200</v>
          </cell>
          <cell r="C40" t="str">
            <v>Interest and Dividend Income</v>
          </cell>
          <cell r="G40">
            <v>47385.99</v>
          </cell>
          <cell r="H40">
            <v>47385.99</v>
          </cell>
        </row>
        <row r="41">
          <cell r="B41" t="str">
            <v>448090</v>
          </cell>
          <cell r="C41" t="str">
            <v>Misc Other Income</v>
          </cell>
          <cell r="D41">
            <v>379166.66</v>
          </cell>
          <cell r="H41">
            <v>379166.66</v>
          </cell>
        </row>
        <row r="42">
          <cell r="B42" t="str">
            <v>449510</v>
          </cell>
          <cell r="C42" t="str">
            <v>EAF Exp</v>
          </cell>
          <cell r="G42">
            <v>-170</v>
          </cell>
          <cell r="H42">
            <v>-170</v>
          </cell>
        </row>
        <row r="43">
          <cell r="C43" t="str">
            <v>Other Income - Net</v>
          </cell>
          <cell r="D43">
            <v>379166.66</v>
          </cell>
          <cell r="E43">
            <v>0</v>
          </cell>
          <cell r="F43">
            <v>0</v>
          </cell>
          <cell r="G43">
            <v>47215.99</v>
          </cell>
          <cell r="H43">
            <v>426382.64999999997</v>
          </cell>
        </row>
        <row r="44">
          <cell r="C44" t="str">
            <v>Income Before Interest &amp; Taxes</v>
          </cell>
          <cell r="D44">
            <v>-3.8999132812023163E-9</v>
          </cell>
          <cell r="E44">
            <v>0</v>
          </cell>
          <cell r="F44">
            <v>3541396.59</v>
          </cell>
          <cell r="G44">
            <v>-4483251.2300000004</v>
          </cell>
          <cell r="H44">
            <v>-941854.64000000432</v>
          </cell>
        </row>
        <row r="46">
          <cell r="B46" t="str">
            <v>461400</v>
          </cell>
          <cell r="C46" t="str">
            <v>Int Accrued 8.17% Debentures</v>
          </cell>
          <cell r="G46">
            <v>1579260.99</v>
          </cell>
          <cell r="H46">
            <v>1579260.99</v>
          </cell>
        </row>
        <row r="47">
          <cell r="C47" t="str">
            <v>Interest on Long Term Debt</v>
          </cell>
          <cell r="D47">
            <v>0</v>
          </cell>
          <cell r="E47">
            <v>0</v>
          </cell>
          <cell r="F47">
            <v>0</v>
          </cell>
          <cell r="G47">
            <v>1579260.99</v>
          </cell>
          <cell r="H47">
            <v>1579260.99</v>
          </cell>
        </row>
        <row r="48">
          <cell r="B48" t="str">
            <v>467100</v>
          </cell>
          <cell r="C48" t="str">
            <v>Interest Income/Expense</v>
          </cell>
          <cell r="G48">
            <v>4219820.53</v>
          </cell>
          <cell r="H48">
            <v>4219820.53</v>
          </cell>
        </row>
        <row r="49">
          <cell r="B49" t="str">
            <v>467201</v>
          </cell>
          <cell r="C49" t="str">
            <v>Interco Int-Non-Restrict Fund</v>
          </cell>
          <cell r="E49">
            <v>-114872.93</v>
          </cell>
          <cell r="F49">
            <v>282.75</v>
          </cell>
          <cell r="G49">
            <v>685846.95</v>
          </cell>
          <cell r="H49">
            <v>571256.77</v>
          </cell>
        </row>
        <row r="50">
          <cell r="B50" t="str">
            <v>468101</v>
          </cell>
          <cell r="C50" t="str">
            <v>Interest Exp-Other</v>
          </cell>
          <cell r="E50">
            <v>-5507714.9400000004</v>
          </cell>
          <cell r="G50">
            <v>22237218.760000002</v>
          </cell>
          <cell r="H50">
            <v>16729503.82</v>
          </cell>
        </row>
        <row r="51">
          <cell r="C51" t="str">
            <v>Other Interest Expense</v>
          </cell>
          <cell r="D51">
            <v>0</v>
          </cell>
          <cell r="E51">
            <v>-5622587.8700000001</v>
          </cell>
          <cell r="F51">
            <v>282.75</v>
          </cell>
          <cell r="G51">
            <v>27142886.240000002</v>
          </cell>
          <cell r="H51">
            <v>21520581.120000001</v>
          </cell>
        </row>
        <row r="52">
          <cell r="C52" t="str">
            <v>Allowance for Funds - Debt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C53" t="str">
            <v>Preferred Stock Dividend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C54" t="str">
            <v>Common Stock Dividend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6">
          <cell r="C56" t="str">
            <v>Income Before Income Taxes</v>
          </cell>
          <cell r="D56">
            <v>-3.8999132812023163E-9</v>
          </cell>
          <cell r="E56">
            <v>5622587.8700000001</v>
          </cell>
          <cell r="F56">
            <v>3541113.84</v>
          </cell>
          <cell r="G56">
            <v>-33205398.460000001</v>
          </cell>
          <cell r="H56">
            <v>-24041696.750000007</v>
          </cell>
        </row>
        <row r="58">
          <cell r="B58" t="str">
            <v>427200</v>
          </cell>
          <cell r="C58" t="str">
            <v>Federal Income Tax</v>
          </cell>
          <cell r="E58">
            <v>1871835</v>
          </cell>
          <cell r="F58">
            <v>0</v>
          </cell>
          <cell r="G58">
            <v>-10813605.869999999</v>
          </cell>
          <cell r="H58">
            <v>-8941770.8699999992</v>
          </cell>
        </row>
        <row r="59">
          <cell r="B59" t="str">
            <v>427400</v>
          </cell>
          <cell r="C59" t="str">
            <v>State Income Tax</v>
          </cell>
          <cell r="E59">
            <v>249651.11</v>
          </cell>
          <cell r="G59">
            <v>-1853769.66</v>
          </cell>
          <cell r="H59">
            <v>-1604118.5499999998</v>
          </cell>
        </row>
        <row r="60">
          <cell r="B60" t="str">
            <v>427510</v>
          </cell>
          <cell r="C60" t="str">
            <v>Deferred FIT - Other</v>
          </cell>
          <cell r="G60">
            <v>-111600</v>
          </cell>
          <cell r="H60">
            <v>-111600</v>
          </cell>
        </row>
        <row r="61">
          <cell r="B61" t="str">
            <v>427530</v>
          </cell>
          <cell r="C61" t="str">
            <v>Deferred SIT - Other</v>
          </cell>
          <cell r="G61">
            <v>-19132</v>
          </cell>
          <cell r="H61">
            <v>-19132</v>
          </cell>
        </row>
        <row r="62">
          <cell r="C62" t="str">
            <v>Income Taxes</v>
          </cell>
          <cell r="D62">
            <v>0</v>
          </cell>
          <cell r="E62">
            <v>2121486.11</v>
          </cell>
          <cell r="F62">
            <v>0</v>
          </cell>
          <cell r="G62">
            <v>-12798107.529999999</v>
          </cell>
          <cell r="H62">
            <v>-10676621.419999998</v>
          </cell>
        </row>
        <row r="63">
          <cell r="C63" t="str">
            <v>Minority Interest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</row>
        <row r="65">
          <cell r="C65" t="str">
            <v>Net Income</v>
          </cell>
          <cell r="D65">
            <v>-3.8999132812023163E-9</v>
          </cell>
          <cell r="E65">
            <v>3501101.7600000002</v>
          </cell>
          <cell r="F65">
            <v>3541113.84</v>
          </cell>
          <cell r="G65">
            <v>-20407290.93</v>
          </cell>
          <cell r="H65">
            <v>-13365075.330000009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Perm-Qtly"/>
      <sheetName val="Timing-Qtly"/>
      <sheetName val="Timing1-FYE"/>
      <sheetName val="Deferred"/>
      <sheetName val="Payable CF"/>
    </sheetNames>
    <sheetDataSet>
      <sheetData sheetId="0"/>
      <sheetData sheetId="1"/>
      <sheetData sheetId="2" refreshError="1">
        <row r="8">
          <cell r="B8" t="str">
            <v>PY</v>
          </cell>
          <cell r="C8" t="str">
            <v>Current Period</v>
          </cell>
          <cell r="D8" t="str">
            <v>Current Period</v>
          </cell>
          <cell r="E8" t="str">
            <v>Deferred</v>
          </cell>
        </row>
        <row r="9">
          <cell r="A9" t="str">
            <v>Description</v>
          </cell>
          <cell r="B9" t="str">
            <v>Same Period</v>
          </cell>
          <cell r="C9" t="str">
            <v>Tax Expense</v>
          </cell>
          <cell r="D9" t="str">
            <v>Tax Payable</v>
          </cell>
          <cell r="E9" t="str">
            <v>Tax Payable</v>
          </cell>
        </row>
        <row r="10">
          <cell r="A10" t="str">
            <v>Book Income before Taxes</v>
          </cell>
          <cell r="C10">
            <v>-126445</v>
          </cell>
          <cell r="D10">
            <v>-126445</v>
          </cell>
          <cell r="E10">
            <v>0</v>
          </cell>
        </row>
        <row r="12">
          <cell r="A12" t="str">
            <v>Permanent Differences:</v>
          </cell>
        </row>
        <row r="13">
          <cell r="A13" t="str">
            <v>Meals &amp; Entertainment</v>
          </cell>
          <cell r="C13">
            <v>0</v>
          </cell>
          <cell r="D13">
            <v>0</v>
          </cell>
          <cell r="E13">
            <v>0</v>
          </cell>
        </row>
        <row r="14">
          <cell r="A14" t="str">
            <v>Club Dues</v>
          </cell>
          <cell r="C14">
            <v>37.5</v>
          </cell>
          <cell r="D14">
            <v>37.5</v>
          </cell>
          <cell r="E14">
            <v>0</v>
          </cell>
        </row>
        <row r="15">
          <cell r="A15" t="str">
            <v>Total Permanent Difference</v>
          </cell>
          <cell r="B15">
            <v>0</v>
          </cell>
          <cell r="C15">
            <v>37.5</v>
          </cell>
          <cell r="D15">
            <v>37.5</v>
          </cell>
          <cell r="E15">
            <v>0</v>
          </cell>
        </row>
        <row r="17">
          <cell r="A17" t="str">
            <v>Temporary Differences:</v>
          </cell>
        </row>
        <row r="18">
          <cell r="A18" t="str">
            <v>Activity Updated Quarterly</v>
          </cell>
        </row>
        <row r="19">
          <cell r="A19" t="str">
            <v>Pension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>Property</v>
          </cell>
          <cell r="C20">
            <v>0</v>
          </cell>
          <cell r="D20">
            <v>776.08</v>
          </cell>
          <cell r="E20">
            <v>-776.08</v>
          </cell>
        </row>
        <row r="21">
          <cell r="A21" t="str">
            <v>Activity Updated Annually</v>
          </cell>
        </row>
        <row r="22">
          <cell r="A22" t="str">
            <v>LTSIP</v>
          </cell>
          <cell r="C22">
            <v>0</v>
          </cell>
          <cell r="D22">
            <v>0</v>
          </cell>
          <cell r="E22">
            <v>0</v>
          </cell>
        </row>
        <row r="23">
          <cell r="A23" t="str">
            <v>NSP</v>
          </cell>
          <cell r="C23">
            <v>0</v>
          </cell>
          <cell r="D23">
            <v>0</v>
          </cell>
          <cell r="E23">
            <v>0</v>
          </cell>
        </row>
        <row r="24">
          <cell r="A24" t="str">
            <v>Total Temporary Differences</v>
          </cell>
          <cell r="B24">
            <v>0</v>
          </cell>
          <cell r="C24">
            <v>0</v>
          </cell>
          <cell r="D24">
            <v>776.08</v>
          </cell>
          <cell r="E24">
            <v>-776.08</v>
          </cell>
        </row>
        <row r="26">
          <cell r="A26" t="str">
            <v>Taxable Income</v>
          </cell>
          <cell r="C26">
            <v>-126407.5</v>
          </cell>
          <cell r="D26">
            <v>-125631.42</v>
          </cell>
          <cell r="E26">
            <v>-776.08</v>
          </cell>
        </row>
        <row r="27">
          <cell r="B27" t="str">
            <v>Statutory Rate</v>
          </cell>
        </row>
        <row r="28">
          <cell r="A28" t="str">
            <v>State Income Tax</v>
          </cell>
          <cell r="B28">
            <v>5.6604000000000002E-2</v>
          </cell>
          <cell r="C28">
            <v>-7155.1701300000004</v>
          </cell>
          <cell r="D28">
            <v>-7111.2408976799998</v>
          </cell>
          <cell r="E28">
            <v>-43.929232320000004</v>
          </cell>
        </row>
        <row r="29">
          <cell r="A29" t="str">
            <v>Federal Taxable Income</v>
          </cell>
          <cell r="C29">
            <v>-119252.32987</v>
          </cell>
          <cell r="D29">
            <v>-118520.17910231999</v>
          </cell>
          <cell r="E29">
            <v>-732.15076768000006</v>
          </cell>
        </row>
        <row r="30">
          <cell r="A30" t="str">
            <v>Federal Income Tax</v>
          </cell>
          <cell r="B30">
            <v>0.35</v>
          </cell>
          <cell r="C30">
            <v>-41738.3154545</v>
          </cell>
          <cell r="D30">
            <v>-41482.062685811994</v>
          </cell>
          <cell r="E30">
            <v>-256.252768688</v>
          </cell>
        </row>
        <row r="34">
          <cell r="G34" t="str">
            <v>Recommended</v>
          </cell>
        </row>
        <row r="35">
          <cell r="B35" t="str">
            <v>Current</v>
          </cell>
          <cell r="G35" t="str">
            <v>JE</v>
          </cell>
        </row>
        <row r="36">
          <cell r="B36" t="str">
            <v>Provision</v>
          </cell>
          <cell r="C36" t="str">
            <v>1st Quarter</v>
          </cell>
          <cell r="D36" t="str">
            <v>2nd Quarter</v>
          </cell>
          <cell r="E36" t="str">
            <v>3rd Quarter</v>
          </cell>
          <cell r="F36" t="str">
            <v>4th Quarter</v>
          </cell>
          <cell r="G36" t="str">
            <v>Dr (Cr)</v>
          </cell>
        </row>
        <row r="37">
          <cell r="A37" t="str">
            <v>Current FIT Expense (427200)</v>
          </cell>
          <cell r="B37">
            <v>-41482.062685811994</v>
          </cell>
          <cell r="C37">
            <v>-1547</v>
          </cell>
          <cell r="D37">
            <v>0</v>
          </cell>
          <cell r="E37">
            <v>0</v>
          </cell>
          <cell r="F37">
            <v>0</v>
          </cell>
          <cell r="G37">
            <v>-39935.062685811994</v>
          </cell>
        </row>
        <row r="38">
          <cell r="A38" t="str">
            <v>Current SIT Expense (427400)</v>
          </cell>
          <cell r="B38">
            <v>-7111.2408976799998</v>
          </cell>
          <cell r="C38">
            <v>-265</v>
          </cell>
          <cell r="D38">
            <v>0</v>
          </cell>
          <cell r="E38">
            <v>0</v>
          </cell>
          <cell r="F38">
            <v>0</v>
          </cell>
          <cell r="G38">
            <v>-6846.2408976799998</v>
          </cell>
        </row>
        <row r="39">
          <cell r="A39" t="str">
            <v>Deferred FIT Expense (427510)</v>
          </cell>
          <cell r="B39">
            <v>-256.252768688</v>
          </cell>
          <cell r="G39">
            <v>-256.252768688</v>
          </cell>
        </row>
        <row r="40">
          <cell r="A40" t="str">
            <v>Deferred SIT Expense (427530)</v>
          </cell>
          <cell r="B40">
            <v>-43.929232320000004</v>
          </cell>
          <cell r="G40">
            <v>-43.929232320000004</v>
          </cell>
        </row>
        <row r="41">
          <cell r="A41" t="str">
            <v>FIT Payable (238100)</v>
          </cell>
          <cell r="B41">
            <v>41482.062685811994</v>
          </cell>
          <cell r="C41">
            <v>1547</v>
          </cell>
          <cell r="D41">
            <v>0</v>
          </cell>
          <cell r="E41">
            <v>0</v>
          </cell>
          <cell r="F41">
            <v>0</v>
          </cell>
          <cell r="G41">
            <v>39935.062685811994</v>
          </cell>
        </row>
        <row r="42">
          <cell r="A42" t="str">
            <v>SIT Payable (238200)</v>
          </cell>
          <cell r="B42">
            <v>7111.2408976799998</v>
          </cell>
          <cell r="C42">
            <v>265</v>
          </cell>
          <cell r="D42">
            <v>0</v>
          </cell>
          <cell r="E42">
            <v>0</v>
          </cell>
          <cell r="F42">
            <v>0</v>
          </cell>
          <cell r="G42">
            <v>6846.2408976799998</v>
          </cell>
        </row>
        <row r="43">
          <cell r="A43" t="str">
            <v>FIT Deferred Payable (279200)</v>
          </cell>
          <cell r="B43">
            <v>256.252768688</v>
          </cell>
          <cell r="G43">
            <v>256.252768688</v>
          </cell>
        </row>
        <row r="44">
          <cell r="A44" t="str">
            <v>SIT Deferred Payable (279250)</v>
          </cell>
          <cell r="B44">
            <v>43.929232320000004</v>
          </cell>
          <cell r="G44">
            <v>43.929232320000004</v>
          </cell>
        </row>
        <row r="47">
          <cell r="A47" t="str">
            <v>Effective Tax Rate:</v>
          </cell>
        </row>
        <row r="48">
          <cell r="A48" t="str">
            <v>Federal</v>
          </cell>
          <cell r="B48">
            <v>0.33009067542805171</v>
          </cell>
        </row>
        <row r="49">
          <cell r="A49" t="str">
            <v>State</v>
          </cell>
          <cell r="B49">
            <v>5.6587212859345967E-2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ownload"/>
      <sheetName val="Provision"/>
      <sheetName val="Perm-Qtly"/>
      <sheetName val="Timing-Qtly"/>
      <sheetName val="Deferred"/>
      <sheetName val="Payable CF"/>
    </sheetNames>
    <sheetDataSet>
      <sheetData sheetId="0"/>
      <sheetData sheetId="1"/>
      <sheetData sheetId="2" refreshError="1">
        <row r="10">
          <cell r="A10" t="str">
            <v>Book Income before Taxes</v>
          </cell>
          <cell r="C10">
            <v>1195940.21</v>
          </cell>
          <cell r="D10">
            <v>1195940.21</v>
          </cell>
          <cell r="E10">
            <v>0</v>
          </cell>
        </row>
        <row r="12">
          <cell r="A12" t="str">
            <v>Permanent Differences:</v>
          </cell>
        </row>
        <row r="13">
          <cell r="A13" t="str">
            <v>Goodwill</v>
          </cell>
          <cell r="C13">
            <v>40261</v>
          </cell>
          <cell r="D13">
            <v>40261</v>
          </cell>
          <cell r="E13">
            <v>0</v>
          </cell>
        </row>
        <row r="14">
          <cell r="A14" t="str">
            <v>Total Permanent Difference</v>
          </cell>
          <cell r="B14">
            <v>0</v>
          </cell>
          <cell r="C14">
            <v>40261</v>
          </cell>
          <cell r="D14">
            <v>40261</v>
          </cell>
          <cell r="E14">
            <v>0</v>
          </cell>
        </row>
        <row r="16">
          <cell r="A16" t="str">
            <v>Temporary Differences:</v>
          </cell>
        </row>
        <row r="17">
          <cell r="A17" t="str">
            <v>Activity Updated Quarterly</v>
          </cell>
        </row>
        <row r="18">
          <cell r="A18" t="str">
            <v>Bad Debt Reserve</v>
          </cell>
          <cell r="C18">
            <v>0</v>
          </cell>
          <cell r="D18">
            <v>174535.46000000002</v>
          </cell>
          <cell r="E18">
            <v>-174535.46000000002</v>
          </cell>
        </row>
        <row r="19">
          <cell r="A19" t="str">
            <v>Amort. of Non-Compete</v>
          </cell>
          <cell r="D19">
            <v>1660</v>
          </cell>
          <cell r="E19">
            <v>-1660</v>
          </cell>
        </row>
        <row r="20">
          <cell r="A20" t="str">
            <v>Property</v>
          </cell>
          <cell r="C20">
            <v>0</v>
          </cell>
          <cell r="D20">
            <v>-27649.25</v>
          </cell>
          <cell r="E20">
            <v>27649.25</v>
          </cell>
        </row>
        <row r="21">
          <cell r="A21" t="str">
            <v>Activity Updated Annually</v>
          </cell>
        </row>
        <row r="22">
          <cell r="C22">
            <v>0</v>
          </cell>
          <cell r="E22">
            <v>0</v>
          </cell>
        </row>
        <row r="23">
          <cell r="A23" t="str">
            <v>Total Temporary Differences</v>
          </cell>
          <cell r="B23">
            <v>0</v>
          </cell>
          <cell r="C23">
            <v>0</v>
          </cell>
          <cell r="D23">
            <v>148546.21000000002</v>
          </cell>
          <cell r="E23">
            <v>-148546.21000000002</v>
          </cell>
        </row>
        <row r="25">
          <cell r="A25" t="str">
            <v>Taxable Income</v>
          </cell>
          <cell r="C25">
            <v>1236201.21</v>
          </cell>
          <cell r="D25">
            <v>1384747.42</v>
          </cell>
          <cell r="E25">
            <v>-148546.21000000002</v>
          </cell>
        </row>
        <row r="26">
          <cell r="B26" t="str">
            <v>Statutory Rate</v>
          </cell>
        </row>
        <row r="27">
          <cell r="A27" t="str">
            <v>State Income Tax</v>
          </cell>
          <cell r="B27">
            <v>4.9014000000000002E-2</v>
          </cell>
          <cell r="C27">
            <v>60591.16610694</v>
          </cell>
          <cell r="D27">
            <v>67872.01004388</v>
          </cell>
          <cell r="E27">
            <v>-7280.8439369400012</v>
          </cell>
        </row>
        <row r="28">
          <cell r="A28" t="str">
            <v>Federal Taxable Income</v>
          </cell>
          <cell r="C28">
            <v>1175610.0438930599</v>
          </cell>
          <cell r="D28">
            <v>1316875.40995612</v>
          </cell>
          <cell r="E28">
            <v>-141265.36606306001</v>
          </cell>
        </row>
        <row r="29">
          <cell r="A29" t="str">
            <v>Federal Income Tax</v>
          </cell>
          <cell r="B29">
            <v>0.35</v>
          </cell>
          <cell r="C29">
            <v>411463.51536257094</v>
          </cell>
          <cell r="D29">
            <v>460906.39348464197</v>
          </cell>
          <cell r="E29">
            <v>-49442.878122071001</v>
          </cell>
        </row>
        <row r="33">
          <cell r="G33" t="str">
            <v>Recommended</v>
          </cell>
        </row>
        <row r="34">
          <cell r="B34" t="str">
            <v>Current</v>
          </cell>
          <cell r="G34" t="str">
            <v>JE</v>
          </cell>
        </row>
        <row r="35">
          <cell r="B35" t="str">
            <v>Provision</v>
          </cell>
          <cell r="C35" t="str">
            <v>1st Quarter</v>
          </cell>
          <cell r="D35" t="str">
            <v>2nd Quarter</v>
          </cell>
          <cell r="E35" t="str">
            <v>3rd Quarter</v>
          </cell>
          <cell r="F35" t="str">
            <v>4th Quarter</v>
          </cell>
          <cell r="G35" t="str">
            <v>Dr (Cr)</v>
          </cell>
        </row>
        <row r="36">
          <cell r="A36" t="str">
            <v>Current FIT Expense (427200)</v>
          </cell>
          <cell r="B36">
            <v>460906.39348464197</v>
          </cell>
          <cell r="C36">
            <v>55424</v>
          </cell>
          <cell r="D36">
            <v>0</v>
          </cell>
          <cell r="E36">
            <v>0</v>
          </cell>
          <cell r="F36">
            <v>0</v>
          </cell>
          <cell r="G36">
            <v>405482.39348464197</v>
          </cell>
        </row>
        <row r="37">
          <cell r="A37" t="str">
            <v>Current SIT Expense (427400)</v>
          </cell>
          <cell r="B37">
            <v>67872.01004388</v>
          </cell>
          <cell r="C37">
            <v>8373</v>
          </cell>
          <cell r="D37">
            <v>0</v>
          </cell>
          <cell r="E37">
            <v>0</v>
          </cell>
          <cell r="F37">
            <v>0</v>
          </cell>
          <cell r="G37">
            <v>59499.01004388</v>
          </cell>
        </row>
        <row r="38">
          <cell r="A38" t="str">
            <v>Deferred FIT Expense (427510)</v>
          </cell>
          <cell r="B38">
            <v>-49442.878122071001</v>
          </cell>
          <cell r="G38">
            <v>-49442.878122071001</v>
          </cell>
        </row>
        <row r="39">
          <cell r="A39" t="str">
            <v>Deferred SIT Expense (427530)</v>
          </cell>
          <cell r="B39">
            <v>-7280.8439369400012</v>
          </cell>
          <cell r="G39">
            <v>-7280.8439369400012</v>
          </cell>
        </row>
        <row r="40">
          <cell r="A40" t="str">
            <v>FIT Payable (238100)</v>
          </cell>
          <cell r="B40">
            <v>-460906.39348464197</v>
          </cell>
          <cell r="C40">
            <v>-55424</v>
          </cell>
          <cell r="D40">
            <v>0</v>
          </cell>
          <cell r="E40">
            <v>0</v>
          </cell>
          <cell r="F40">
            <v>0</v>
          </cell>
          <cell r="G40">
            <v>-405482.39348464197</v>
          </cell>
        </row>
        <row r="41">
          <cell r="A41" t="str">
            <v>SIT Payable (238200)</v>
          </cell>
          <cell r="B41">
            <v>-67872.01004388</v>
          </cell>
          <cell r="C41">
            <v>-8373</v>
          </cell>
          <cell r="D41">
            <v>0</v>
          </cell>
          <cell r="E41">
            <v>0</v>
          </cell>
          <cell r="F41">
            <v>0</v>
          </cell>
          <cell r="G41">
            <v>-59499.01004388</v>
          </cell>
        </row>
        <row r="42">
          <cell r="A42" t="str">
            <v>FIT Deferred Payable (279200)</v>
          </cell>
          <cell r="B42">
            <v>49442.878122071001</v>
          </cell>
          <cell r="G42">
            <v>49442.878122071001</v>
          </cell>
        </row>
        <row r="43">
          <cell r="A43" t="str">
            <v>SIT Deferred Payable (279250)</v>
          </cell>
          <cell r="B43">
            <v>7280.8439369400012</v>
          </cell>
          <cell r="G43">
            <v>7280.8439369400012</v>
          </cell>
        </row>
        <row r="46">
          <cell r="A46" t="str">
            <v>Effective Tax Rate:</v>
          </cell>
        </row>
        <row r="47">
          <cell r="A47" t="str">
            <v>Federal</v>
          </cell>
          <cell r="B47">
            <v>0.3440502392360994</v>
          </cell>
        </row>
        <row r="48">
          <cell r="A48" t="str">
            <v>State</v>
          </cell>
          <cell r="B48">
            <v>5.0664042901392203E-2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1"/>
      <sheetName val="Tax Rollforward"/>
      <sheetName val="Depreciation"/>
      <sheetName val="Total - Federal"/>
      <sheetName val="Balance Sheet"/>
      <sheetName val="Income Statem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B12" t="str">
            <v>121151</v>
          </cell>
          <cell r="D12" t="str">
            <v>BK OF AMERICA - AGLI CONT DISB</v>
          </cell>
          <cell r="F12">
            <v>0</v>
          </cell>
          <cell r="H12">
            <v>0</v>
          </cell>
          <cell r="J12">
            <v>-642.51</v>
          </cell>
        </row>
        <row r="13">
          <cell r="B13" t="str">
            <v>121200</v>
          </cell>
          <cell r="D13" t="str">
            <v>Petty Cash</v>
          </cell>
          <cell r="F13">
            <v>150</v>
          </cell>
          <cell r="H13">
            <v>150</v>
          </cell>
          <cell r="J13">
            <v>150</v>
          </cell>
        </row>
        <row r="14">
          <cell r="B14" t="str">
            <v>122702</v>
          </cell>
          <cell r="D14" t="str">
            <v>Wachovia AGSC Gen Disburse</v>
          </cell>
          <cell r="F14">
            <v>0</v>
          </cell>
          <cell r="H14">
            <v>0</v>
          </cell>
          <cell r="J14">
            <v>-2496.87</v>
          </cell>
        </row>
        <row r="15">
          <cell r="D15" t="str">
            <v>Cash &amp; Cash Equivalents</v>
          </cell>
          <cell r="F15">
            <v>150</v>
          </cell>
          <cell r="H15">
            <v>150</v>
          </cell>
          <cell r="J15">
            <v>-2989.38</v>
          </cell>
        </row>
        <row r="16">
          <cell r="B16" t="str">
            <v>134500</v>
          </cell>
          <cell r="D16" t="str">
            <v>A/R Rental Property</v>
          </cell>
          <cell r="F16">
            <v>4118.84</v>
          </cell>
          <cell r="H16">
            <v>-24515.84</v>
          </cell>
          <cell r="J16">
            <v>16788.009999999998</v>
          </cell>
        </row>
        <row r="17">
          <cell r="D17" t="str">
            <v>Receivables</v>
          </cell>
          <cell r="F17">
            <v>4118.84</v>
          </cell>
          <cell r="H17">
            <v>-24515.84</v>
          </cell>
          <cell r="J17">
            <v>16788.009999999998</v>
          </cell>
        </row>
        <row r="18">
          <cell r="B18" t="str">
            <v>135450</v>
          </cell>
          <cell r="D18" t="str">
            <v>Interco Funding-Unrestricted</v>
          </cell>
          <cell r="F18">
            <v>255919.86</v>
          </cell>
          <cell r="H18">
            <v>296566.74</v>
          </cell>
          <cell r="J18">
            <v>-3868.78</v>
          </cell>
        </row>
        <row r="19">
          <cell r="B19" t="str">
            <v>135451</v>
          </cell>
          <cell r="D19" t="str">
            <v>Interco Funding - Restricted</v>
          </cell>
          <cell r="F19">
            <v>-27982.76</v>
          </cell>
          <cell r="H19">
            <v>16215.29</v>
          </cell>
          <cell r="J19">
            <v>190065.63</v>
          </cell>
        </row>
        <row r="20">
          <cell r="B20" t="str">
            <v>136073</v>
          </cell>
          <cell r="D20" t="str">
            <v>Intercompany Chargebacks</v>
          </cell>
          <cell r="F20">
            <v>-7741.7</v>
          </cell>
          <cell r="H20">
            <v>-8986.4699999999993</v>
          </cell>
          <cell r="J20">
            <v>-6097.31</v>
          </cell>
        </row>
        <row r="21">
          <cell r="D21" t="str">
            <v>Intercompany Receivables</v>
          </cell>
          <cell r="F21">
            <v>220195.4</v>
          </cell>
          <cell r="H21">
            <v>303795.56</v>
          </cell>
          <cell r="J21">
            <v>180099.54</v>
          </cell>
        </row>
        <row r="22">
          <cell r="D22" t="str">
            <v>A/R Unbilled Revenue</v>
          </cell>
        </row>
        <row r="23">
          <cell r="D23" t="str">
            <v>Inventories</v>
          </cell>
        </row>
        <row r="24">
          <cell r="D24" t="str">
            <v>Deferred Purchased Gas Adj</v>
          </cell>
        </row>
        <row r="25">
          <cell r="D25" t="str">
            <v>Unrecovered Envir Resp Costs-Current</v>
          </cell>
        </row>
        <row r="26">
          <cell r="D26" t="str">
            <v>Unrecovered Pipeline Costs-Current</v>
          </cell>
        </row>
        <row r="27">
          <cell r="D27" t="str">
            <v>Unrecovered Seasonal Rates</v>
          </cell>
        </row>
        <row r="28">
          <cell r="D28" t="str">
            <v>Energy Marketing and Risk Mgmt Asset</v>
          </cell>
        </row>
        <row r="29">
          <cell r="D29" t="str">
            <v>Other Current Assets</v>
          </cell>
          <cell r="F29">
            <v>0</v>
          </cell>
          <cell r="H29">
            <v>0</v>
          </cell>
          <cell r="J29">
            <v>0</v>
          </cell>
        </row>
        <row r="30">
          <cell r="D30" t="str">
            <v xml:space="preserve">  Total Current Assets</v>
          </cell>
          <cell r="F30">
            <v>224464.24</v>
          </cell>
          <cell r="H30">
            <v>279429.71999999997</v>
          </cell>
          <cell r="J30">
            <v>193898.17</v>
          </cell>
        </row>
        <row r="31">
          <cell r="D31" t="str">
            <v>Investment &amp; Equity in Assoc</v>
          </cell>
          <cell r="F31">
            <v>0</v>
          </cell>
          <cell r="H31">
            <v>0</v>
          </cell>
          <cell r="J31">
            <v>0</v>
          </cell>
        </row>
        <row r="32">
          <cell r="C32" t="str">
            <v>Property, Plant &amp; Equipment</v>
          </cell>
        </row>
        <row r="33">
          <cell r="D33" t="str">
            <v>Regulated Assets</v>
          </cell>
        </row>
        <row r="34">
          <cell r="D34" t="str">
            <v>Regulated Capital Projects</v>
          </cell>
        </row>
        <row r="35">
          <cell r="D35" t="str">
            <v>Contribution in Aid of Const</v>
          </cell>
        </row>
        <row r="36">
          <cell r="D36" t="str">
            <v>Accumulated Depr - Regulated</v>
          </cell>
        </row>
        <row r="37">
          <cell r="D37" t="str">
            <v xml:space="preserve">  Total Regulated Assets-Net</v>
          </cell>
          <cell r="F37">
            <v>0</v>
          </cell>
          <cell r="H37">
            <v>0</v>
          </cell>
          <cell r="J37">
            <v>0</v>
          </cell>
        </row>
        <row r="38">
          <cell r="B38" t="str">
            <v>115010</v>
          </cell>
          <cell r="D38" t="str">
            <v>Rental Property</v>
          </cell>
          <cell r="F38">
            <v>67906.91</v>
          </cell>
          <cell r="H38">
            <v>67906.91</v>
          </cell>
          <cell r="J38">
            <v>67906.91</v>
          </cell>
        </row>
        <row r="39">
          <cell r="B39" t="str">
            <v>115030</v>
          </cell>
          <cell r="D39" t="str">
            <v>Buildings and Equipment 2</v>
          </cell>
          <cell r="F39">
            <v>3396018.88</v>
          </cell>
          <cell r="H39">
            <v>3396167.38</v>
          </cell>
          <cell r="J39">
            <v>3414498.36</v>
          </cell>
        </row>
        <row r="40">
          <cell r="B40" t="str">
            <v>115040</v>
          </cell>
          <cell r="D40" t="str">
            <v>Rental Property-Transportation</v>
          </cell>
          <cell r="F40">
            <v>4400</v>
          </cell>
          <cell r="H40">
            <v>4400</v>
          </cell>
          <cell r="J40">
            <v>4400</v>
          </cell>
        </row>
        <row r="41">
          <cell r="D41" t="str">
            <v>Nonregulated Assets</v>
          </cell>
          <cell r="F41">
            <v>3468325.79</v>
          </cell>
          <cell r="H41">
            <v>3468474.29</v>
          </cell>
          <cell r="J41">
            <v>3486805.27</v>
          </cell>
        </row>
        <row r="42">
          <cell r="D42" t="str">
            <v>Nonregulated Capital Projects</v>
          </cell>
        </row>
        <row r="43">
          <cell r="B43" t="str">
            <v>115150</v>
          </cell>
          <cell r="D43" t="str">
            <v>Accumulated Provision for  Dep</v>
          </cell>
          <cell r="F43">
            <v>-2848936.09</v>
          </cell>
          <cell r="H43">
            <v>-2840577.69</v>
          </cell>
          <cell r="J43">
            <v>-2811405.43</v>
          </cell>
        </row>
        <row r="44">
          <cell r="D44" t="str">
            <v>Accumulated Depr - Nonregulated</v>
          </cell>
          <cell r="F44">
            <v>-2848936.09</v>
          </cell>
          <cell r="H44">
            <v>-2840577.69</v>
          </cell>
          <cell r="J44">
            <v>-2811405.43</v>
          </cell>
        </row>
        <row r="45">
          <cell r="D45" t="str">
            <v xml:space="preserve">  Total Nonregulated Assets-Net</v>
          </cell>
          <cell r="F45">
            <v>619389.69999999995</v>
          </cell>
          <cell r="H45">
            <v>627896.6</v>
          </cell>
          <cell r="J45">
            <v>675399.84</v>
          </cell>
        </row>
        <row r="46">
          <cell r="D46" t="str">
            <v xml:space="preserve">  Total Property Plant &amp; Equipment</v>
          </cell>
          <cell r="F46">
            <v>619389.69999999995</v>
          </cell>
          <cell r="H46">
            <v>627896.6</v>
          </cell>
          <cell r="J46">
            <v>675399.84</v>
          </cell>
        </row>
        <row r="47">
          <cell r="C47" t="str">
            <v>Deferred Debits and Other Assets</v>
          </cell>
        </row>
        <row r="48">
          <cell r="B48" t="str">
            <v>162611</v>
          </cell>
          <cell r="D48" t="str">
            <v>Contractor Expense</v>
          </cell>
          <cell r="F48">
            <v>0.16</v>
          </cell>
          <cell r="H48">
            <v>280.16000000000003</v>
          </cell>
          <cell r="J48">
            <v>280.16000000000003</v>
          </cell>
        </row>
        <row r="49">
          <cell r="D49" t="str">
            <v>Unrecovered Envir Response Costs</v>
          </cell>
          <cell r="F49">
            <v>0.16</v>
          </cell>
          <cell r="H49">
            <v>280.16000000000003</v>
          </cell>
          <cell r="J49">
            <v>280.16000000000003</v>
          </cell>
        </row>
        <row r="50">
          <cell r="D50" t="str">
            <v>Unrecovered Pipeline Replacemnt Costs</v>
          </cell>
        </row>
        <row r="51">
          <cell r="D51" t="str">
            <v>Goodwill</v>
          </cell>
        </row>
        <row r="52">
          <cell r="D52" t="str">
            <v>Investment in Joint Ventures</v>
          </cell>
        </row>
        <row r="53">
          <cell r="D53" t="str">
            <v>Unrecovered Integrated Resource Plan</v>
          </cell>
        </row>
        <row r="54">
          <cell r="D54" t="str">
            <v>Unrecovered Postretirement Benefits</v>
          </cell>
        </row>
        <row r="55">
          <cell r="D55" t="str">
            <v>Intercompany Notes Receivables</v>
          </cell>
        </row>
        <row r="56">
          <cell r="D56" t="str">
            <v>Prepaid Pension Cost</v>
          </cell>
        </row>
        <row r="57">
          <cell r="D57" t="str">
            <v>Unamortized Cost to Repurchase LTD</v>
          </cell>
        </row>
        <row r="58">
          <cell r="D58" t="str">
            <v>Other Assets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 xml:space="preserve">  Total Deferred Debits and Other Assets</v>
          </cell>
          <cell r="F59">
            <v>0.16</v>
          </cell>
          <cell r="H59">
            <v>280.16000000000003</v>
          </cell>
          <cell r="J59">
            <v>280.16000000000003</v>
          </cell>
        </row>
        <row r="60">
          <cell r="D60" t="str">
            <v xml:space="preserve">  Total Assets</v>
          </cell>
          <cell r="F60">
            <v>843854.1</v>
          </cell>
          <cell r="H60">
            <v>907606.48</v>
          </cell>
          <cell r="J60">
            <v>869578.17</v>
          </cell>
        </row>
        <row r="62">
          <cell r="C62" t="str">
            <v>Liabilities and Capitalization</v>
          </cell>
        </row>
        <row r="63">
          <cell r="C63" t="str">
            <v>Current Liabilities</v>
          </cell>
        </row>
        <row r="64">
          <cell r="B64" t="str">
            <v>225507</v>
          </cell>
          <cell r="D64" t="str">
            <v>One Pledge Club Atlanta</v>
          </cell>
          <cell r="F64">
            <v>-27</v>
          </cell>
          <cell r="H64">
            <v>-81</v>
          </cell>
          <cell r="J64">
            <v>-13.5</v>
          </cell>
        </row>
        <row r="65">
          <cell r="B65" t="str">
            <v>225536</v>
          </cell>
          <cell r="D65" t="str">
            <v>Flx Ben Health Reim Payable</v>
          </cell>
          <cell r="F65">
            <v>0</v>
          </cell>
          <cell r="H65">
            <v>-10</v>
          </cell>
          <cell r="J65">
            <v>-10</v>
          </cell>
        </row>
        <row r="66">
          <cell r="B66" t="str">
            <v>225546</v>
          </cell>
          <cell r="D66" t="str">
            <v>Health Care Reim Payable 2000</v>
          </cell>
          <cell r="F66">
            <v>10</v>
          </cell>
          <cell r="H66">
            <v>-170</v>
          </cell>
          <cell r="J66">
            <v>0</v>
          </cell>
        </row>
        <row r="67">
          <cell r="D67" t="str">
            <v>Accounts Payable</v>
          </cell>
          <cell r="F67">
            <v>-17</v>
          </cell>
          <cell r="H67">
            <v>-261</v>
          </cell>
          <cell r="J67">
            <v>-23.5</v>
          </cell>
        </row>
        <row r="68">
          <cell r="D68" t="str">
            <v>Short-Term Debt</v>
          </cell>
        </row>
        <row r="69">
          <cell r="D69" t="str">
            <v>Intercompany Payables</v>
          </cell>
          <cell r="F69">
            <v>0</v>
          </cell>
          <cell r="H69">
            <v>0</v>
          </cell>
          <cell r="J69">
            <v>0</v>
          </cell>
        </row>
        <row r="70">
          <cell r="B70" t="str">
            <v>235710</v>
          </cell>
          <cell r="D70" t="str">
            <v>Customer Deposits-Trustees Ren</v>
          </cell>
          <cell r="F70">
            <v>-15305</v>
          </cell>
          <cell r="H70">
            <v>-11155</v>
          </cell>
          <cell r="J70">
            <v>-14970</v>
          </cell>
        </row>
        <row r="71">
          <cell r="D71" t="str">
            <v>Customer Deposits</v>
          </cell>
          <cell r="F71">
            <v>-15305</v>
          </cell>
          <cell r="H71">
            <v>-11155</v>
          </cell>
          <cell r="J71">
            <v>-14970</v>
          </cell>
        </row>
        <row r="72">
          <cell r="D72" t="str">
            <v>Interest</v>
          </cell>
        </row>
        <row r="73">
          <cell r="B73" t="str">
            <v>225200</v>
          </cell>
          <cell r="D73" t="str">
            <v>Payroll Payable</v>
          </cell>
          <cell r="F73">
            <v>2243.66</v>
          </cell>
          <cell r="H73">
            <v>2873.41</v>
          </cell>
          <cell r="J73">
            <v>2542.23</v>
          </cell>
        </row>
        <row r="74">
          <cell r="B74" t="str">
            <v>238100</v>
          </cell>
          <cell r="D74" t="str">
            <v>Taxes Accrued-Federal Income</v>
          </cell>
          <cell r="F74">
            <v>-318457.18</v>
          </cell>
          <cell r="H74">
            <v>-333884.87</v>
          </cell>
          <cell r="J74">
            <v>-324511.55</v>
          </cell>
        </row>
        <row r="75">
          <cell r="B75" t="str">
            <v>238101</v>
          </cell>
          <cell r="D75" t="str">
            <v>Taxes Accrued Other-FUI</v>
          </cell>
          <cell r="F75">
            <v>-116</v>
          </cell>
          <cell r="H75">
            <v>-92</v>
          </cell>
          <cell r="J75">
            <v>-115.65</v>
          </cell>
        </row>
        <row r="76">
          <cell r="B76" t="str">
            <v>238102</v>
          </cell>
          <cell r="D76" t="str">
            <v>Taxes Accrued Other-FICA</v>
          </cell>
          <cell r="F76">
            <v>-229.45</v>
          </cell>
          <cell r="H76">
            <v>0</v>
          </cell>
          <cell r="J76">
            <v>-226.17</v>
          </cell>
        </row>
        <row r="77">
          <cell r="B77" t="str">
            <v>238103</v>
          </cell>
          <cell r="D77" t="str">
            <v>Tax Accr Othr-Real&amp;Pers. Prop.</v>
          </cell>
          <cell r="F77">
            <v>732.17</v>
          </cell>
          <cell r="H77">
            <v>732.17</v>
          </cell>
          <cell r="J77">
            <v>732.17</v>
          </cell>
        </row>
        <row r="78">
          <cell r="B78" t="str">
            <v>238105</v>
          </cell>
          <cell r="D78" t="str">
            <v>Tax Accr Othr-SUI</v>
          </cell>
          <cell r="F78">
            <v>-97.99</v>
          </cell>
          <cell r="H78">
            <v>-17</v>
          </cell>
          <cell r="J78">
            <v>-96.83</v>
          </cell>
        </row>
        <row r="79">
          <cell r="B79" t="str">
            <v>238200</v>
          </cell>
          <cell r="D79" t="str">
            <v>Taxes Accrued-State Income</v>
          </cell>
          <cell r="F79">
            <v>-45935.05</v>
          </cell>
          <cell r="H79">
            <v>-56251.24</v>
          </cell>
          <cell r="J79">
            <v>-44291.05</v>
          </cell>
        </row>
        <row r="80">
          <cell r="D80" t="str">
            <v>Other Accrued Liabilities</v>
          </cell>
          <cell r="F80">
            <v>-361859.84000000003</v>
          </cell>
          <cell r="H80">
            <v>-386639.53</v>
          </cell>
          <cell r="J80">
            <v>-365966.85</v>
          </cell>
        </row>
        <row r="81">
          <cell r="D81" t="str">
            <v>Redemption Requir - Preferred Stock</v>
          </cell>
        </row>
        <row r="82">
          <cell r="D82" t="str">
            <v>Deferred Purchase Gas Adj Credit</v>
          </cell>
        </row>
        <row r="83">
          <cell r="D83" t="str">
            <v>Current Portion of Long Term Debt</v>
          </cell>
        </row>
        <row r="84">
          <cell r="D84" t="str">
            <v>Accrued Eviron Response-Current</v>
          </cell>
        </row>
        <row r="85">
          <cell r="D85" t="str">
            <v>Accrued Pipeline Replacement-Current</v>
          </cell>
        </row>
        <row r="86">
          <cell r="D86" t="str">
            <v>Deferred Seasonal Rates</v>
          </cell>
        </row>
        <row r="87">
          <cell r="D87" t="str">
            <v>Energy Marketing and Risk Mgmt Liab</v>
          </cell>
        </row>
        <row r="88">
          <cell r="B88" t="str">
            <v>244010</v>
          </cell>
          <cell r="D88" t="str">
            <v>Special Option Tax 1</v>
          </cell>
          <cell r="F88">
            <v>-35.729999999999997</v>
          </cell>
          <cell r="H88">
            <v>-35.729999999999997</v>
          </cell>
          <cell r="J88">
            <v>-35.729999999999997</v>
          </cell>
        </row>
        <row r="89">
          <cell r="B89" t="str">
            <v>245010</v>
          </cell>
          <cell r="D89" t="str">
            <v>Local Option Tax 1</v>
          </cell>
          <cell r="F89">
            <v>-35.729999999999997</v>
          </cell>
          <cell r="H89">
            <v>-35.729999999999997</v>
          </cell>
          <cell r="J89">
            <v>-35.729999999999997</v>
          </cell>
        </row>
        <row r="90">
          <cell r="B90" t="str">
            <v>245500</v>
          </cell>
          <cell r="D90" t="str">
            <v>FICA Taxes Payable - EE</v>
          </cell>
          <cell r="F90">
            <v>-229.45</v>
          </cell>
          <cell r="H90">
            <v>0</v>
          </cell>
          <cell r="J90">
            <v>-226.17</v>
          </cell>
        </row>
        <row r="91">
          <cell r="B91" t="str">
            <v>245501</v>
          </cell>
          <cell r="D91" t="str">
            <v>Fed. Withholding Taxes -  EE</v>
          </cell>
          <cell r="F91">
            <v>-293.08</v>
          </cell>
          <cell r="H91">
            <v>0</v>
          </cell>
          <cell r="J91">
            <v>-296.10000000000002</v>
          </cell>
        </row>
        <row r="92">
          <cell r="B92" t="str">
            <v>245502</v>
          </cell>
          <cell r="D92" t="str">
            <v>State Withholding Tax - EE</v>
          </cell>
          <cell r="F92">
            <v>-937.14</v>
          </cell>
          <cell r="H92">
            <v>-267.52</v>
          </cell>
          <cell r="J92">
            <v>-133.76</v>
          </cell>
        </row>
        <row r="93">
          <cell r="B93" t="str">
            <v>245503</v>
          </cell>
          <cell r="D93" t="str">
            <v>State Sales &amp; Use Tax Payble</v>
          </cell>
          <cell r="F93">
            <v>-156.93</v>
          </cell>
          <cell r="H93">
            <v>-156.93</v>
          </cell>
          <cell r="J93">
            <v>-156.93</v>
          </cell>
        </row>
        <row r="94">
          <cell r="B94" t="str">
            <v>245504</v>
          </cell>
          <cell r="D94" t="str">
            <v>Marta Tax Payable</v>
          </cell>
          <cell r="F94">
            <v>-3.51</v>
          </cell>
          <cell r="H94">
            <v>-3.51</v>
          </cell>
          <cell r="J94">
            <v>-3.51</v>
          </cell>
        </row>
        <row r="95">
          <cell r="B95" t="str">
            <v>245516</v>
          </cell>
          <cell r="D95" t="str">
            <v>Educational Tax Payable</v>
          </cell>
          <cell r="F95">
            <v>-3.5</v>
          </cell>
          <cell r="H95">
            <v>-3.5</v>
          </cell>
          <cell r="J95">
            <v>-3.5</v>
          </cell>
        </row>
        <row r="96">
          <cell r="B96" t="str">
            <v>245517</v>
          </cell>
          <cell r="D96" t="str">
            <v>Homestead Tax Payable</v>
          </cell>
          <cell r="F96">
            <v>-3.51</v>
          </cell>
          <cell r="H96">
            <v>-3.51</v>
          </cell>
          <cell r="J96">
            <v>-3.51</v>
          </cell>
        </row>
        <row r="97">
          <cell r="D97" t="str">
            <v>Other Current Liabilities</v>
          </cell>
          <cell r="F97">
            <v>-1698.58</v>
          </cell>
          <cell r="H97">
            <v>-506.43</v>
          </cell>
          <cell r="J97">
            <v>-894.94</v>
          </cell>
        </row>
        <row r="98">
          <cell r="D98" t="str">
            <v xml:space="preserve">  Total Current Liabilities</v>
          </cell>
          <cell r="F98">
            <v>-378880.42</v>
          </cell>
          <cell r="H98">
            <v>-398561.96</v>
          </cell>
          <cell r="J98">
            <v>-381855.29</v>
          </cell>
        </row>
        <row r="99">
          <cell r="B99" t="str">
            <v>279200</v>
          </cell>
          <cell r="D99" t="str">
            <v>Other Timing Difference-Fed</v>
          </cell>
          <cell r="F99">
            <v>2245.81</v>
          </cell>
          <cell r="H99">
            <v>6671.81</v>
          </cell>
          <cell r="J99">
            <v>16161.81</v>
          </cell>
        </row>
        <row r="100">
          <cell r="B100" t="str">
            <v>279250</v>
          </cell>
          <cell r="D100" t="str">
            <v>Other Timing Differences-State</v>
          </cell>
          <cell r="F100">
            <v>385.4</v>
          </cell>
          <cell r="H100">
            <v>1143.4000000000001</v>
          </cell>
          <cell r="J100">
            <v>2772.4</v>
          </cell>
        </row>
        <row r="101">
          <cell r="D101" t="str">
            <v>Accumulated Deferred Income Tax</v>
          </cell>
          <cell r="F101">
            <v>2631.21</v>
          </cell>
          <cell r="H101">
            <v>7815.21</v>
          </cell>
          <cell r="J101">
            <v>18934.21</v>
          </cell>
        </row>
        <row r="102">
          <cell r="C102" t="str">
            <v>Long-Term Liabilities</v>
          </cell>
        </row>
        <row r="103">
          <cell r="D103" t="str">
            <v>Accrued Envir Response Costs</v>
          </cell>
        </row>
        <row r="104">
          <cell r="D104" t="str">
            <v>Accrued Pipeline Replacement Costs</v>
          </cell>
        </row>
        <row r="105">
          <cell r="D105" t="str">
            <v>Accrued Pension Costs</v>
          </cell>
        </row>
        <row r="106">
          <cell r="D106" t="str">
            <v>Accrued Other Postretirement Benefits</v>
          </cell>
        </row>
        <row r="107">
          <cell r="D107" t="str">
            <v>Capital Lease Liability</v>
          </cell>
        </row>
        <row r="108">
          <cell r="D108" t="str">
            <v>Other Liabilities</v>
          </cell>
        </row>
        <row r="109">
          <cell r="D109" t="str">
            <v xml:space="preserve">  Total Long-Term Liabilities</v>
          </cell>
          <cell r="F109">
            <v>0</v>
          </cell>
          <cell r="H109">
            <v>0</v>
          </cell>
          <cell r="J109">
            <v>0</v>
          </cell>
        </row>
        <row r="110">
          <cell r="D110" t="str">
            <v>Minority Interest</v>
          </cell>
        </row>
        <row r="111">
          <cell r="C111" t="str">
            <v>Deferred Credits</v>
          </cell>
        </row>
        <row r="112">
          <cell r="D112" t="str">
            <v>Unamortized Investment Tax Credit</v>
          </cell>
        </row>
        <row r="113">
          <cell r="D113" t="str">
            <v>Regulatory Tax Liability</v>
          </cell>
        </row>
        <row r="114">
          <cell r="D114" t="str">
            <v>Other Deferred Credits</v>
          </cell>
        </row>
        <row r="115">
          <cell r="D115" t="str">
            <v xml:space="preserve">  Total Deferred Credits</v>
          </cell>
          <cell r="F115">
            <v>0</v>
          </cell>
          <cell r="H115">
            <v>0</v>
          </cell>
          <cell r="J115">
            <v>0</v>
          </cell>
        </row>
        <row r="116">
          <cell r="D116" t="str">
            <v>Equity from Parent</v>
          </cell>
          <cell r="F116">
            <v>0</v>
          </cell>
          <cell r="H116">
            <v>0</v>
          </cell>
          <cell r="J116">
            <v>0</v>
          </cell>
        </row>
        <row r="117">
          <cell r="C117" t="str">
            <v>Capitalization</v>
          </cell>
        </row>
        <row r="118">
          <cell r="D118" t="str">
            <v>Long-Term Debt</v>
          </cell>
        </row>
        <row r="119">
          <cell r="D119" t="str">
            <v>Preferred Stock</v>
          </cell>
        </row>
        <row r="120">
          <cell r="B120" t="str">
            <v>200101</v>
          </cell>
          <cell r="D120" t="str">
            <v>Common Stock</v>
          </cell>
          <cell r="F120">
            <v>-500</v>
          </cell>
          <cell r="H120">
            <v>-500</v>
          </cell>
          <cell r="J120">
            <v>-500</v>
          </cell>
        </row>
        <row r="121">
          <cell r="B121" t="str">
            <v>203101</v>
          </cell>
          <cell r="D121" t="str">
            <v>Premium on Common</v>
          </cell>
          <cell r="F121">
            <v>-2204056.29</v>
          </cell>
          <cell r="H121">
            <v>-2204056.29</v>
          </cell>
          <cell r="J121">
            <v>-2204056.29</v>
          </cell>
        </row>
        <row r="122">
          <cell r="B122" t="str">
            <v>203102</v>
          </cell>
          <cell r="D122" t="str">
            <v>Additional Paid-In-Capital</v>
          </cell>
          <cell r="F122">
            <v>1916209.72</v>
          </cell>
          <cell r="H122">
            <v>1916209.72</v>
          </cell>
          <cell r="J122">
            <v>1916209.72</v>
          </cell>
        </row>
        <row r="123">
          <cell r="B123" t="str">
            <v>207100</v>
          </cell>
          <cell r="D123" t="str">
            <v>Unappropriated Ret Earnings</v>
          </cell>
          <cell r="F123">
            <v>-218310.52</v>
          </cell>
          <cell r="H123">
            <v>-218310.52</v>
          </cell>
          <cell r="J123">
            <v>-188325.73</v>
          </cell>
        </row>
        <row r="124">
          <cell r="B124" t="str">
            <v>207200</v>
          </cell>
          <cell r="D124" t="str">
            <v>Balance Transferred from Incom</v>
          </cell>
          <cell r="F124">
            <v>642.47</v>
          </cell>
          <cell r="H124">
            <v>-24927</v>
          </cell>
          <cell r="J124">
            <v>-70591.360000000001</v>
          </cell>
        </row>
        <row r="125">
          <cell r="B125" t="str">
            <v>207601</v>
          </cell>
          <cell r="D125" t="str">
            <v>Dividends Declared Parent/Sub</v>
          </cell>
          <cell r="F125">
            <v>38409.730000000003</v>
          </cell>
          <cell r="H125">
            <v>14724.36</v>
          </cell>
          <cell r="J125">
            <v>40606.57</v>
          </cell>
        </row>
        <row r="126">
          <cell r="D126" t="str">
            <v>Common Stockholders Equity</v>
          </cell>
          <cell r="F126">
            <v>-467604.89</v>
          </cell>
          <cell r="H126">
            <v>-516859.73</v>
          </cell>
          <cell r="J126">
            <v>-506657.09</v>
          </cell>
        </row>
        <row r="127">
          <cell r="D127" t="str">
            <v xml:space="preserve">  Total Capitalization</v>
          </cell>
          <cell r="F127">
            <v>-467604.89</v>
          </cell>
          <cell r="H127">
            <v>-516859.73</v>
          </cell>
          <cell r="J127">
            <v>-506657.09</v>
          </cell>
        </row>
        <row r="128">
          <cell r="D128" t="str">
            <v xml:space="preserve">  Total Liabilities and Capitalization</v>
          </cell>
          <cell r="F128">
            <v>-843854.1</v>
          </cell>
          <cell r="H128">
            <v>-907606.48</v>
          </cell>
          <cell r="J128">
            <v>-869578.17</v>
          </cell>
        </row>
      </sheetData>
      <sheetData sheetId="8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Amort-Org Costs"/>
      <sheetName val="Depreciation"/>
      <sheetName val="Balance Sheet"/>
      <sheetName val="Income Statemen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B13" t="str">
            <v>132820</v>
          </cell>
          <cell r="D13" t="str">
            <v>A/R - Southeastern LNG</v>
          </cell>
          <cell r="F13">
            <v>3614.28</v>
          </cell>
          <cell r="H13">
            <v>2949.28</v>
          </cell>
          <cell r="J13">
            <v>2949.28</v>
          </cell>
        </row>
        <row r="14">
          <cell r="B14" t="str">
            <v>134053</v>
          </cell>
          <cell r="D14" t="str">
            <v>AGSC Cash Clearing - Miscellan</v>
          </cell>
          <cell r="F14">
            <v>0</v>
          </cell>
          <cell r="H14">
            <v>0</v>
          </cell>
          <cell r="J14">
            <v>89370.83</v>
          </cell>
        </row>
        <row r="15">
          <cell r="B15" t="str">
            <v>134200</v>
          </cell>
          <cell r="D15" t="str">
            <v>A/R Misc</v>
          </cell>
          <cell r="F15">
            <v>-10870</v>
          </cell>
          <cell r="H15">
            <v>0</v>
          </cell>
          <cell r="J15">
            <v>0</v>
          </cell>
        </row>
        <row r="16">
          <cell r="D16" t="str">
            <v>Receivables</v>
          </cell>
          <cell r="F16">
            <v>-7255.72</v>
          </cell>
          <cell r="H16">
            <v>2949.28</v>
          </cell>
          <cell r="J16">
            <v>92320.11</v>
          </cell>
        </row>
        <row r="17">
          <cell r="B17" t="str">
            <v>135450</v>
          </cell>
          <cell r="D17" t="str">
            <v>Interco Funding-Unrestricted</v>
          </cell>
          <cell r="F17">
            <v>-1618917.82</v>
          </cell>
          <cell r="H17">
            <v>-236437.67</v>
          </cell>
          <cell r="J17">
            <v>27460.12</v>
          </cell>
        </row>
        <row r="18">
          <cell r="B18" t="str">
            <v>135451</v>
          </cell>
          <cell r="D18" t="str">
            <v>Interco Funding - Restricted</v>
          </cell>
          <cell r="F18">
            <v>2152872.4500000002</v>
          </cell>
          <cell r="H18">
            <v>193770.92</v>
          </cell>
          <cell r="J18">
            <v>37529.11</v>
          </cell>
        </row>
        <row r="19">
          <cell r="B19" t="str">
            <v>136073</v>
          </cell>
          <cell r="D19" t="str">
            <v>Intercompany Chargebacks</v>
          </cell>
          <cell r="F19">
            <v>-1418.17</v>
          </cell>
          <cell r="H19">
            <v>-10482.379999999999</v>
          </cell>
          <cell r="J19">
            <v>-98.04</v>
          </cell>
        </row>
        <row r="20">
          <cell r="B20" t="str">
            <v>136990</v>
          </cell>
          <cell r="D20" t="str">
            <v>Intercompany Transfers - Debit</v>
          </cell>
          <cell r="F20">
            <v>0</v>
          </cell>
          <cell r="H20">
            <v>53149.13</v>
          </cell>
          <cell r="J20">
            <v>0</v>
          </cell>
        </row>
        <row r="21">
          <cell r="D21" t="str">
            <v>Intercompany Receivables</v>
          </cell>
          <cell r="F21">
            <v>532536.46</v>
          </cell>
          <cell r="H21">
            <v>0</v>
          </cell>
          <cell r="J21">
            <v>64891.19</v>
          </cell>
        </row>
        <row r="22">
          <cell r="D22" t="str">
            <v>A/R Unbilled Revenue</v>
          </cell>
        </row>
        <row r="23">
          <cell r="D23" t="str">
            <v>Inventories</v>
          </cell>
        </row>
        <row r="24">
          <cell r="D24" t="str">
            <v>Deferred Purchased Gas Adj</v>
          </cell>
        </row>
        <row r="25">
          <cell r="D25" t="str">
            <v>Unrecovered Envir Resp Costs-Current</v>
          </cell>
        </row>
        <row r="26">
          <cell r="D26" t="str">
            <v>Unrecovered Pipeline Costs-Current</v>
          </cell>
        </row>
        <row r="27">
          <cell r="D27" t="str">
            <v>Unrecovered Seasonal Rates</v>
          </cell>
        </row>
        <row r="28">
          <cell r="D28" t="str">
            <v>Energy Marketing and Risk Mgmt Asset</v>
          </cell>
        </row>
        <row r="29">
          <cell r="D29" t="str">
            <v>Other Current Assets</v>
          </cell>
        </row>
        <row r="30">
          <cell r="D30" t="str">
            <v xml:space="preserve">  Total Current Assets</v>
          </cell>
          <cell r="F30">
            <v>525280.74</v>
          </cell>
          <cell r="H30">
            <v>2949.28</v>
          </cell>
          <cell r="J30">
            <v>157211.29999999999</v>
          </cell>
        </row>
        <row r="31">
          <cell r="D31" t="str">
            <v>Investment &amp; Equity in Assoc</v>
          </cell>
        </row>
        <row r="32">
          <cell r="C32" t="str">
            <v>Property, Plant &amp; Equipment</v>
          </cell>
        </row>
        <row r="33">
          <cell r="D33" t="str">
            <v>Regulated Assets</v>
          </cell>
        </row>
        <row r="34">
          <cell r="D34" t="str">
            <v>Regulated Capital Projects</v>
          </cell>
        </row>
        <row r="35">
          <cell r="D35" t="str">
            <v>Contribution in Aid of Const</v>
          </cell>
        </row>
        <row r="36">
          <cell r="D36" t="str">
            <v>Accumulated Depr - Regulated</v>
          </cell>
        </row>
        <row r="37">
          <cell r="D37" t="str">
            <v xml:space="preserve">  Total Regulated Assets-Net</v>
          </cell>
          <cell r="F37">
            <v>0</v>
          </cell>
          <cell r="H37">
            <v>0</v>
          </cell>
          <cell r="J37">
            <v>0</v>
          </cell>
        </row>
        <row r="38">
          <cell r="B38" t="str">
            <v>113100</v>
          </cell>
          <cell r="D38" t="str">
            <v>Nonutility Property in Service</v>
          </cell>
          <cell r="F38">
            <v>340000</v>
          </cell>
          <cell r="H38">
            <v>340000</v>
          </cell>
          <cell r="J38">
            <v>340000</v>
          </cell>
        </row>
        <row r="39">
          <cell r="B39" t="str">
            <v>113121</v>
          </cell>
          <cell r="D39" t="str">
            <v>Capitalized Payroll-Nonutility</v>
          </cell>
          <cell r="F39">
            <v>388.15</v>
          </cell>
          <cell r="H39">
            <v>0</v>
          </cell>
          <cell r="J39">
            <v>0</v>
          </cell>
        </row>
        <row r="40">
          <cell r="D40" t="str">
            <v>Nonregulated Assets</v>
          </cell>
          <cell r="F40">
            <v>340388.15</v>
          </cell>
          <cell r="H40">
            <v>340000</v>
          </cell>
          <cell r="J40">
            <v>340000</v>
          </cell>
        </row>
        <row r="41">
          <cell r="B41" t="str">
            <v>113120</v>
          </cell>
          <cell r="D41" t="str">
            <v>Nonutility Construction WIP</v>
          </cell>
          <cell r="F41">
            <v>245645.83</v>
          </cell>
          <cell r="H41">
            <v>396246.21</v>
          </cell>
          <cell r="J41">
            <v>181641.5</v>
          </cell>
        </row>
        <row r="42">
          <cell r="D42" t="str">
            <v>Nonregulated Capital Projects</v>
          </cell>
          <cell r="F42">
            <v>245645.83</v>
          </cell>
          <cell r="H42">
            <v>396246.21</v>
          </cell>
          <cell r="J42">
            <v>181641.5</v>
          </cell>
        </row>
        <row r="43">
          <cell r="B43" t="str">
            <v>113200</v>
          </cell>
          <cell r="D43" t="str">
            <v>Accum Depr Nonutility Property</v>
          </cell>
          <cell r="F43">
            <v>-30994.25</v>
          </cell>
          <cell r="H43">
            <v>-28387.61</v>
          </cell>
          <cell r="J43">
            <v>-20567.97</v>
          </cell>
        </row>
        <row r="44">
          <cell r="D44" t="str">
            <v>Accumulated Depr - Nonregulated</v>
          </cell>
          <cell r="F44">
            <v>-30994.25</v>
          </cell>
          <cell r="H44">
            <v>-28387.61</v>
          </cell>
          <cell r="J44">
            <v>-20567.97</v>
          </cell>
        </row>
        <row r="45">
          <cell r="D45" t="str">
            <v xml:space="preserve">  Total Nonregulated Assets-Net</v>
          </cell>
          <cell r="F45">
            <v>555039.73</v>
          </cell>
          <cell r="H45">
            <v>707858.6</v>
          </cell>
          <cell r="J45">
            <v>501073.53</v>
          </cell>
        </row>
        <row r="46">
          <cell r="D46" t="str">
            <v xml:space="preserve">  Total Property Plant &amp; Equipment</v>
          </cell>
          <cell r="F46">
            <v>555039.73</v>
          </cell>
          <cell r="H46">
            <v>707858.6</v>
          </cell>
          <cell r="J46">
            <v>501073.53</v>
          </cell>
        </row>
        <row r="47">
          <cell r="C47" t="str">
            <v>Deferred Debits and Other Assets</v>
          </cell>
        </row>
        <row r="48">
          <cell r="D48" t="str">
            <v>Unrecovered Envir Response Costs</v>
          </cell>
        </row>
        <row r="49">
          <cell r="D49" t="str">
            <v>Unrecovered Pipeline Replacemnt Costs</v>
          </cell>
        </row>
        <row r="50">
          <cell r="D50" t="str">
            <v>Goodwill</v>
          </cell>
        </row>
        <row r="51">
          <cell r="D51" t="str">
            <v>Investment in Joint Ventures</v>
          </cell>
        </row>
        <row r="52">
          <cell r="D52" t="str">
            <v>Unrecovered Integrated Resource Plan</v>
          </cell>
        </row>
        <row r="53">
          <cell r="D53" t="str">
            <v>Unrecovered Postretirement Benefits</v>
          </cell>
        </row>
        <row r="54">
          <cell r="D54" t="str">
            <v>Intercompany Notes Receivables</v>
          </cell>
        </row>
        <row r="55">
          <cell r="D55" t="str">
            <v>Prepaid Pension Cost</v>
          </cell>
        </row>
        <row r="56">
          <cell r="D56" t="str">
            <v>Unamortized Cost to Repurchase LTD</v>
          </cell>
        </row>
        <row r="57">
          <cell r="D57" t="str">
            <v>Other Assets</v>
          </cell>
        </row>
        <row r="58">
          <cell r="D58" t="str">
            <v xml:space="preserve">  Total Deferred Debits and Other Assets</v>
          </cell>
          <cell r="F58">
            <v>0</v>
          </cell>
          <cell r="H58">
            <v>0</v>
          </cell>
          <cell r="J58">
            <v>0</v>
          </cell>
        </row>
        <row r="59">
          <cell r="D59" t="str">
            <v xml:space="preserve">  Total Assets</v>
          </cell>
          <cell r="F59">
            <v>1080320.47</v>
          </cell>
          <cell r="H59">
            <v>710807.88</v>
          </cell>
          <cell r="J59">
            <v>658284.82999999996</v>
          </cell>
        </row>
        <row r="61">
          <cell r="C61" t="str">
            <v>Liabilities and Capitalization</v>
          </cell>
        </row>
        <row r="62">
          <cell r="C62" t="str">
            <v>Current Liabilities</v>
          </cell>
        </row>
        <row r="63">
          <cell r="B63" t="str">
            <v>225120</v>
          </cell>
          <cell r="D63" t="str">
            <v>Accounts Payable - Accrued</v>
          </cell>
          <cell r="F63">
            <v>0</v>
          </cell>
          <cell r="H63">
            <v>-33575</v>
          </cell>
          <cell r="J63">
            <v>-49323.61</v>
          </cell>
        </row>
        <row r="64">
          <cell r="D64" t="str">
            <v>Accounts Payable</v>
          </cell>
          <cell r="F64">
            <v>0</v>
          </cell>
          <cell r="H64">
            <v>-33575</v>
          </cell>
          <cell r="J64">
            <v>-49323.61</v>
          </cell>
        </row>
        <row r="65">
          <cell r="D65" t="str">
            <v>Short-Term Debt</v>
          </cell>
        </row>
        <row r="66">
          <cell r="B66" t="str">
            <v>230990</v>
          </cell>
          <cell r="D66" t="str">
            <v>Intercompany Trsfers - Credit</v>
          </cell>
          <cell r="F66">
            <v>0</v>
          </cell>
          <cell r="H66">
            <v>-53149.13</v>
          </cell>
          <cell r="J66">
            <v>0</v>
          </cell>
        </row>
        <row r="67">
          <cell r="D67" t="str">
            <v>Intercompany Payables</v>
          </cell>
          <cell r="F67">
            <v>0</v>
          </cell>
          <cell r="H67">
            <v>-53149.13</v>
          </cell>
          <cell r="J67">
            <v>0</v>
          </cell>
        </row>
        <row r="68">
          <cell r="D68" t="str">
            <v>Customer Deposits</v>
          </cell>
        </row>
        <row r="69">
          <cell r="D69" t="str">
            <v>Interest</v>
          </cell>
        </row>
        <row r="70">
          <cell r="B70" t="str">
            <v>238100</v>
          </cell>
          <cell r="D70" t="str">
            <v>Taxes Accrued-Federal Income</v>
          </cell>
          <cell r="F70">
            <v>-482350.65</v>
          </cell>
          <cell r="H70">
            <v>-4481.13</v>
          </cell>
          <cell r="J70">
            <v>-35563.83</v>
          </cell>
        </row>
        <row r="71">
          <cell r="B71" t="str">
            <v>238200</v>
          </cell>
          <cell r="D71" t="str">
            <v>Taxes Accrued-State Income</v>
          </cell>
          <cell r="F71">
            <v>-914.31</v>
          </cell>
          <cell r="H71">
            <v>-1073.56</v>
          </cell>
          <cell r="J71">
            <v>-6096.41</v>
          </cell>
        </row>
        <row r="72">
          <cell r="D72" t="str">
            <v>Other Accrued Liabilities</v>
          </cell>
          <cell r="F72">
            <v>-483264.96</v>
          </cell>
          <cell r="H72">
            <v>-5554.69</v>
          </cell>
          <cell r="J72">
            <v>-41660.239999999998</v>
          </cell>
        </row>
        <row r="73">
          <cell r="D73" t="str">
            <v>Redemption Requir - Preferred Stock</v>
          </cell>
        </row>
        <row r="74">
          <cell r="D74" t="str">
            <v>Deferred Purchase Gas Adj Credit</v>
          </cell>
        </row>
        <row r="75">
          <cell r="D75" t="str">
            <v>Current Portion of Long Term Debt</v>
          </cell>
        </row>
        <row r="76">
          <cell r="D76" t="str">
            <v>Accrued Eviron Response-Current</v>
          </cell>
        </row>
        <row r="77">
          <cell r="D77" t="str">
            <v>Accrued Pipeline Replacement-Current</v>
          </cell>
        </row>
        <row r="78">
          <cell r="D78" t="str">
            <v>Deferred Seasonal Rates</v>
          </cell>
        </row>
        <row r="79">
          <cell r="D79" t="str">
            <v>Energy Marketing and Risk Mgmt Liab</v>
          </cell>
        </row>
        <row r="80">
          <cell r="D80" t="str">
            <v>Other Current Liabilities</v>
          </cell>
        </row>
        <row r="81">
          <cell r="D81" t="str">
            <v xml:space="preserve">  Total Current Liabilities</v>
          </cell>
          <cell r="F81">
            <v>-483264.96</v>
          </cell>
          <cell r="H81">
            <v>-92278.82</v>
          </cell>
          <cell r="J81">
            <v>-90983.85</v>
          </cell>
        </row>
        <row r="82">
          <cell r="B82" t="str">
            <v>279200</v>
          </cell>
          <cell r="D82" t="str">
            <v>Other Timing Difference-Fed</v>
          </cell>
          <cell r="F82">
            <v>-45200</v>
          </cell>
          <cell r="H82">
            <v>-44340</v>
          </cell>
          <cell r="J82">
            <v>907</v>
          </cell>
        </row>
        <row r="83">
          <cell r="B83" t="str">
            <v>279250</v>
          </cell>
          <cell r="D83" t="str">
            <v>Other Timing Differences-State</v>
          </cell>
          <cell r="F83">
            <v>-7750</v>
          </cell>
          <cell r="H83">
            <v>-7602</v>
          </cell>
          <cell r="J83">
            <v>155</v>
          </cell>
        </row>
        <row r="84">
          <cell r="D84" t="str">
            <v>Accumulated Deferred Income Tax</v>
          </cell>
          <cell r="F84">
            <v>-52950</v>
          </cell>
          <cell r="H84">
            <v>-51942</v>
          </cell>
          <cell r="J84">
            <v>1062</v>
          </cell>
        </row>
        <row r="85">
          <cell r="C85" t="str">
            <v>Long-Term Liabilities</v>
          </cell>
        </row>
        <row r="86">
          <cell r="D86" t="str">
            <v>Accrued Envir Response Costs</v>
          </cell>
        </row>
        <row r="87">
          <cell r="D87" t="str">
            <v>Accrued Pipeline Replacement Costs</v>
          </cell>
        </row>
        <row r="88">
          <cell r="D88" t="str">
            <v>Accrued Pension Costs</v>
          </cell>
        </row>
        <row r="89">
          <cell r="D89" t="str">
            <v>Accrued Other Postretirement Benefits</v>
          </cell>
        </row>
        <row r="90">
          <cell r="D90" t="str">
            <v>Capital Lease Liability</v>
          </cell>
        </row>
        <row r="91">
          <cell r="D91" t="str">
            <v>Other Liabilities</v>
          </cell>
        </row>
        <row r="92">
          <cell r="D92" t="str">
            <v xml:space="preserve">  Total Long-Term Liabilities</v>
          </cell>
          <cell r="F92">
            <v>0</v>
          </cell>
          <cell r="H92">
            <v>0</v>
          </cell>
          <cell r="J92">
            <v>0</v>
          </cell>
        </row>
        <row r="93">
          <cell r="D93" t="str">
            <v>Minority Interest</v>
          </cell>
        </row>
        <row r="94">
          <cell r="C94" t="str">
            <v>Deferred Credits</v>
          </cell>
        </row>
        <row r="95">
          <cell r="D95" t="str">
            <v>Unamortized Investment Tax Credit</v>
          </cell>
        </row>
        <row r="96">
          <cell r="D96" t="str">
            <v>Regulatory Tax Liability</v>
          </cell>
        </row>
        <row r="97">
          <cell r="D97" t="str">
            <v>Other Deferred Credits</v>
          </cell>
        </row>
        <row r="98">
          <cell r="D98" t="str">
            <v xml:space="preserve">  Total Deferred Credits</v>
          </cell>
          <cell r="F98">
            <v>0</v>
          </cell>
          <cell r="H98">
            <v>0</v>
          </cell>
          <cell r="J98">
            <v>0</v>
          </cell>
        </row>
        <row r="99">
          <cell r="D99" t="str">
            <v>Equity from Parent</v>
          </cell>
          <cell r="F99">
            <v>0</v>
          </cell>
          <cell r="H99">
            <v>0</v>
          </cell>
          <cell r="J99">
            <v>0</v>
          </cell>
        </row>
        <row r="100">
          <cell r="C100" t="str">
            <v>Capitalization</v>
          </cell>
        </row>
        <row r="101">
          <cell r="D101" t="str">
            <v>Long-Term Debt</v>
          </cell>
        </row>
        <row r="102">
          <cell r="D102" t="str">
            <v>Preferred Stock</v>
          </cell>
        </row>
        <row r="103">
          <cell r="B103" t="str">
            <v>200101</v>
          </cell>
          <cell r="D103" t="str">
            <v>Common Stock</v>
          </cell>
          <cell r="F103">
            <v>-5</v>
          </cell>
          <cell r="H103">
            <v>-5</v>
          </cell>
          <cell r="J103">
            <v>-5</v>
          </cell>
        </row>
        <row r="104">
          <cell r="B104" t="str">
            <v>203102</v>
          </cell>
          <cell r="D104" t="str">
            <v>Additional Paid-In-Capital</v>
          </cell>
          <cell r="F104">
            <v>-539995</v>
          </cell>
          <cell r="H104">
            <v>-539995</v>
          </cell>
          <cell r="J104">
            <v>-539995</v>
          </cell>
        </row>
        <row r="105">
          <cell r="B105" t="str">
            <v>207100</v>
          </cell>
          <cell r="D105" t="str">
            <v>Unappropriated Ret Earnings</v>
          </cell>
          <cell r="F105">
            <v>-28362.98</v>
          </cell>
          <cell r="H105">
            <v>-28362.98</v>
          </cell>
          <cell r="J105">
            <v>0</v>
          </cell>
        </row>
        <row r="106">
          <cell r="B106" t="str">
            <v>207200</v>
          </cell>
          <cell r="D106" t="str">
            <v>Balance Transferred from Incom</v>
          </cell>
          <cell r="F106">
            <v>-51383.55</v>
          </cell>
          <cell r="H106">
            <v>-25905.16</v>
          </cell>
          <cell r="J106">
            <v>-64358.22</v>
          </cell>
        </row>
        <row r="107">
          <cell r="B107" t="str">
            <v>207601</v>
          </cell>
          <cell r="D107" t="str">
            <v>Dividends Declared Parent/Sub</v>
          </cell>
          <cell r="F107">
            <v>75641.02</v>
          </cell>
          <cell r="H107">
            <v>27681.08</v>
          </cell>
          <cell r="J107">
            <v>35995.24</v>
          </cell>
        </row>
        <row r="108">
          <cell r="D108" t="str">
            <v>Common Stockholders Equity</v>
          </cell>
          <cell r="F108">
            <v>-544105.51</v>
          </cell>
          <cell r="H108">
            <v>-566587.06000000006</v>
          </cell>
          <cell r="J108">
            <v>-568362.98</v>
          </cell>
        </row>
        <row r="109">
          <cell r="D109" t="str">
            <v xml:space="preserve">  Total Capitalization</v>
          </cell>
          <cell r="F109">
            <v>-544105.51</v>
          </cell>
          <cell r="H109">
            <v>-566587.06000000006</v>
          </cell>
          <cell r="J109">
            <v>-568362.98</v>
          </cell>
        </row>
        <row r="110">
          <cell r="D110" t="str">
            <v xml:space="preserve">  Total Liabilities and Capitalization</v>
          </cell>
          <cell r="F110">
            <v>-1080320.47</v>
          </cell>
          <cell r="H110">
            <v>-710807.88</v>
          </cell>
          <cell r="J110">
            <v>-658284.82999999996</v>
          </cell>
        </row>
      </sheetData>
      <sheetData sheetId="7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def"/>
      <sheetName val="Tax Roll Foward"/>
      <sheetName val="M&amp;E"/>
      <sheetName val="P-3 Club dues "/>
      <sheetName val="P-4 Lobby"/>
      <sheetName val="Lobbying Salaries"/>
      <sheetName val="P-6 Fines and Penalties"/>
      <sheetName val="P-5 Club Seat"/>
      <sheetName val="Ga Dome Seats"/>
      <sheetName val="Depreciation"/>
      <sheetName val="Amort-Org Costs"/>
      <sheetName val="P-14 Stock Options"/>
      <sheetName val="Payroll Query"/>
      <sheetName val="Severance"/>
      <sheetName val="Accrued Bonus"/>
      <sheetName val="T-10 Accrued Relocation"/>
      <sheetName val="NSP"/>
      <sheetName val="Payroll - NSP"/>
      <sheetName val="Acct 250100"/>
      <sheetName val="T-6 Res Stock"/>
      <sheetName val="Other Post Retirement"/>
      <sheetName val="Pension"/>
      <sheetName val="T-19 SERP Pension"/>
      <sheetName val="Retirement Annuity"/>
      <sheetName val="One Peachtree Ctr"/>
      <sheetName val="Dir Deferred Comp"/>
      <sheetName val="Accr Early Retirement"/>
      <sheetName val="ERC"/>
      <sheetName val="OWIP"/>
      <sheetName val="A-13 Leased Property Depr."/>
      <sheetName val="A-13 Leased Prop"/>
      <sheetName val="Balance Sheet"/>
      <sheetName val="Income Statem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12">
          <cell r="B12" t="str">
            <v>121100</v>
          </cell>
          <cell r="D12" t="str">
            <v>Cash-Regular</v>
          </cell>
          <cell r="F12">
            <v>0</v>
          </cell>
          <cell r="H12">
            <v>0</v>
          </cell>
          <cell r="J12">
            <v>7900000</v>
          </cell>
        </row>
        <row r="13">
          <cell r="B13" t="str">
            <v>121166</v>
          </cell>
          <cell r="D13" t="str">
            <v>Bank of Amer Money Pool-AGSC</v>
          </cell>
          <cell r="F13">
            <v>0</v>
          </cell>
          <cell r="H13">
            <v>0</v>
          </cell>
          <cell r="J13">
            <v>2252356.44</v>
          </cell>
        </row>
        <row r="14">
          <cell r="B14" t="str">
            <v>121174</v>
          </cell>
          <cell r="D14" t="str">
            <v>AGSC Concentration Account</v>
          </cell>
          <cell r="F14">
            <v>0</v>
          </cell>
          <cell r="H14">
            <v>0</v>
          </cell>
          <cell r="J14">
            <v>-4938493.67</v>
          </cell>
        </row>
        <row r="15">
          <cell r="B15" t="str">
            <v>121175</v>
          </cell>
          <cell r="D15" t="str">
            <v>AGSC Payroll Account</v>
          </cell>
          <cell r="F15">
            <v>0</v>
          </cell>
          <cell r="H15">
            <v>0</v>
          </cell>
          <cell r="J15">
            <v>-140131.60999999999</v>
          </cell>
        </row>
        <row r="16">
          <cell r="B16" t="str">
            <v>121176</v>
          </cell>
          <cell r="D16" t="str">
            <v>AGSC Accounts Payable Cash</v>
          </cell>
          <cell r="F16">
            <v>0</v>
          </cell>
          <cell r="H16">
            <v>0</v>
          </cell>
          <cell r="J16">
            <v>-116330.84</v>
          </cell>
        </row>
        <row r="17">
          <cell r="B17" t="str">
            <v>122601</v>
          </cell>
          <cell r="D17" t="str">
            <v>First Union Investments</v>
          </cell>
          <cell r="F17">
            <v>4600000</v>
          </cell>
          <cell r="H17">
            <v>0</v>
          </cell>
          <cell r="J17">
            <v>0</v>
          </cell>
        </row>
        <row r="18">
          <cell r="B18" t="str">
            <v>122701</v>
          </cell>
          <cell r="D18" t="str">
            <v>Wachovia AGSC Reg $ Pool</v>
          </cell>
          <cell r="F18">
            <v>885515.92</v>
          </cell>
          <cell r="H18">
            <v>4422180.57</v>
          </cell>
          <cell r="J18">
            <v>2360321.5499999998</v>
          </cell>
        </row>
        <row r="19">
          <cell r="B19" t="str">
            <v>122702</v>
          </cell>
          <cell r="D19" t="str">
            <v>Wachovia AGSC Gen Disburse</v>
          </cell>
          <cell r="F19">
            <v>0</v>
          </cell>
          <cell r="H19">
            <v>-4078191</v>
          </cell>
          <cell r="J19">
            <v>-1455110.44</v>
          </cell>
        </row>
        <row r="20">
          <cell r="B20" t="str">
            <v>122703</v>
          </cell>
          <cell r="D20" t="str">
            <v>Wachovia AGSC Payroll</v>
          </cell>
          <cell r="F20">
            <v>0</v>
          </cell>
          <cell r="H20">
            <v>-319407.64</v>
          </cell>
          <cell r="J20">
            <v>-285249.61</v>
          </cell>
        </row>
        <row r="21">
          <cell r="D21" t="str">
            <v>Cash &amp; Cash Equivalents</v>
          </cell>
          <cell r="F21">
            <v>5485515.9199999999</v>
          </cell>
          <cell r="H21">
            <v>24581.930000000284</v>
          </cell>
          <cell r="J21">
            <v>5577361.8199999994</v>
          </cell>
        </row>
        <row r="22">
          <cell r="B22" t="str">
            <v>131200</v>
          </cell>
          <cell r="D22" t="str">
            <v>Notes Receivable</v>
          </cell>
          <cell r="F22">
            <v>0</v>
          </cell>
          <cell r="H22">
            <v>12163.67</v>
          </cell>
          <cell r="J22">
            <v>0</v>
          </cell>
        </row>
        <row r="23">
          <cell r="B23" t="str">
            <v>132610</v>
          </cell>
          <cell r="D23" t="str">
            <v>A/R Home Leak Repairs</v>
          </cell>
          <cell r="F23">
            <v>-10.15</v>
          </cell>
          <cell r="H23">
            <v>-10.15</v>
          </cell>
          <cell r="J23">
            <v>0</v>
          </cell>
        </row>
        <row r="24">
          <cell r="B24" t="str">
            <v>132620</v>
          </cell>
          <cell r="D24" t="str">
            <v>Encroachment to Right-of-Ways</v>
          </cell>
          <cell r="F24">
            <v>33731.5</v>
          </cell>
          <cell r="H24">
            <v>20668</v>
          </cell>
          <cell r="J24">
            <v>43039.25</v>
          </cell>
        </row>
        <row r="25">
          <cell r="B25" t="str">
            <v>132951</v>
          </cell>
          <cell r="D25" t="str">
            <v>A/R Misc Billing</v>
          </cell>
          <cell r="F25">
            <v>4396.91</v>
          </cell>
          <cell r="H25">
            <v>1154.56</v>
          </cell>
          <cell r="J25">
            <v>0</v>
          </cell>
        </row>
        <row r="26">
          <cell r="B26" t="str">
            <v>134052</v>
          </cell>
          <cell r="D26" t="str">
            <v>AGSC Cash Clearing - Lockbox</v>
          </cell>
          <cell r="F26">
            <v>209019.55</v>
          </cell>
          <cell r="H26">
            <v>178725.02</v>
          </cell>
          <cell r="J26">
            <v>206663.42</v>
          </cell>
        </row>
        <row r="27">
          <cell r="B27" t="str">
            <v>134053</v>
          </cell>
          <cell r="D27" t="str">
            <v>AGSC Cash Clearing - Miscellan</v>
          </cell>
          <cell r="F27">
            <v>1107370.94</v>
          </cell>
          <cell r="H27">
            <v>1169968.18</v>
          </cell>
          <cell r="J27">
            <v>-5908422.7800000003</v>
          </cell>
        </row>
        <row r="28">
          <cell r="B28" t="str">
            <v>134054</v>
          </cell>
          <cell r="D28" t="str">
            <v>AGSC Cash Clearing - Wire</v>
          </cell>
          <cell r="F28">
            <v>-1336096.72</v>
          </cell>
          <cell r="H28">
            <v>639.44000000000005</v>
          </cell>
          <cell r="J28">
            <v>5639367.4900000002</v>
          </cell>
        </row>
        <row r="29">
          <cell r="B29" t="str">
            <v>134100</v>
          </cell>
          <cell r="D29" t="str">
            <v>Accts Receivable - Employee</v>
          </cell>
          <cell r="F29">
            <v>536.32000000000005</v>
          </cell>
          <cell r="H29">
            <v>-185.78</v>
          </cell>
          <cell r="J29">
            <v>529.05999999999995</v>
          </cell>
        </row>
        <row r="30">
          <cell r="B30" t="str">
            <v>134200</v>
          </cell>
          <cell r="D30" t="str">
            <v>A/R Misc</v>
          </cell>
          <cell r="F30">
            <v>3339280.19</v>
          </cell>
          <cell r="H30">
            <v>500653.19</v>
          </cell>
          <cell r="J30">
            <v>126931.27</v>
          </cell>
        </row>
        <row r="31">
          <cell r="B31" t="str">
            <v>134210</v>
          </cell>
          <cell r="D31" t="str">
            <v>A/R Pension Exp</v>
          </cell>
          <cell r="F31">
            <v>409734</v>
          </cell>
          <cell r="H31">
            <v>111612</v>
          </cell>
          <cell r="J31">
            <v>194629.2</v>
          </cell>
        </row>
        <row r="32">
          <cell r="B32" t="str">
            <v>134240</v>
          </cell>
          <cell r="D32" t="str">
            <v>State Taxes Receivable</v>
          </cell>
          <cell r="F32">
            <v>-13723</v>
          </cell>
          <cell r="H32">
            <v>-13723</v>
          </cell>
          <cell r="J32">
            <v>-13723</v>
          </cell>
        </row>
        <row r="33">
          <cell r="B33" t="str">
            <v>134250</v>
          </cell>
          <cell r="D33" t="str">
            <v>A/R Pay-As-You-Go</v>
          </cell>
          <cell r="F33">
            <v>27519.95</v>
          </cell>
          <cell r="H33">
            <v>-2989.28</v>
          </cell>
          <cell r="J33">
            <v>87026</v>
          </cell>
        </row>
        <row r="34">
          <cell r="B34" t="str">
            <v>139100</v>
          </cell>
          <cell r="D34" t="str">
            <v>Provision for Uncollectibles</v>
          </cell>
          <cell r="F34">
            <v>112.35</v>
          </cell>
          <cell r="H34">
            <v>112.35</v>
          </cell>
          <cell r="J34">
            <v>0</v>
          </cell>
        </row>
        <row r="35">
          <cell r="B35" t="str">
            <v>139160</v>
          </cell>
          <cell r="D35" t="str">
            <v>Net Chargeoffs - Poolers</v>
          </cell>
          <cell r="F35">
            <v>0</v>
          </cell>
          <cell r="H35">
            <v>-808.5</v>
          </cell>
          <cell r="J35">
            <v>0</v>
          </cell>
        </row>
        <row r="36">
          <cell r="D36" t="str">
            <v>Receivables</v>
          </cell>
          <cell r="F36">
            <v>3781871.84</v>
          </cell>
          <cell r="H36">
            <v>1977979.7</v>
          </cell>
          <cell r="J36">
            <v>376039.91</v>
          </cell>
        </row>
        <row r="37">
          <cell r="B37" t="str">
            <v>135450</v>
          </cell>
          <cell r="D37" t="str">
            <v>Interco Funding-Unrestricted</v>
          </cell>
          <cell r="F37">
            <v>-45671349.329999998</v>
          </cell>
          <cell r="H37">
            <v>-45100124.030000001</v>
          </cell>
          <cell r="J37">
            <v>-44916265.359999999</v>
          </cell>
        </row>
        <row r="38">
          <cell r="B38" t="str">
            <v>135451</v>
          </cell>
          <cell r="D38" t="str">
            <v>Interco Funding - Restricted</v>
          </cell>
          <cell r="F38">
            <v>-41201276.490000002</v>
          </cell>
          <cell r="H38">
            <v>-20917233.43</v>
          </cell>
          <cell r="J38">
            <v>-16165631.23</v>
          </cell>
        </row>
        <row r="39">
          <cell r="B39" t="str">
            <v>136070</v>
          </cell>
          <cell r="D39" t="str">
            <v>Accts Receivable - Assoc Comp</v>
          </cell>
          <cell r="F39">
            <v>353971.02</v>
          </cell>
          <cell r="H39">
            <v>412746.45</v>
          </cell>
          <cell r="J39">
            <v>377898.64</v>
          </cell>
        </row>
        <row r="40">
          <cell r="B40" t="str">
            <v>136071</v>
          </cell>
          <cell r="D40" t="str">
            <v>A/R Assoc Co - I/U Transfers</v>
          </cell>
          <cell r="F40">
            <v>718815.89</v>
          </cell>
          <cell r="H40">
            <v>636069.09</v>
          </cell>
          <cell r="J40">
            <v>-733686.17</v>
          </cell>
        </row>
        <row r="41">
          <cell r="B41" t="str">
            <v>136072</v>
          </cell>
          <cell r="D41" t="str">
            <v>I/C - In-Transit</v>
          </cell>
          <cell r="F41">
            <v>0.01</v>
          </cell>
          <cell r="H41">
            <v>0</v>
          </cell>
          <cell r="J41">
            <v>0</v>
          </cell>
        </row>
        <row r="42">
          <cell r="B42" t="str">
            <v>136073</v>
          </cell>
          <cell r="D42" t="str">
            <v>Intercompany Chargebacks</v>
          </cell>
          <cell r="F42">
            <v>15385185.789999999</v>
          </cell>
          <cell r="H42">
            <v>11286060.92</v>
          </cell>
          <cell r="J42">
            <v>10707773.060000001</v>
          </cell>
        </row>
        <row r="43">
          <cell r="B43" t="str">
            <v>136990</v>
          </cell>
          <cell r="D43" t="str">
            <v>Intercompany Transfers - Debit</v>
          </cell>
          <cell r="F43">
            <v>70414653.109999999</v>
          </cell>
          <cell r="H43">
            <v>53682481</v>
          </cell>
          <cell r="J43">
            <v>51090807.289999999</v>
          </cell>
        </row>
        <row r="44">
          <cell r="D44" t="str">
            <v>Intercompany Receivables</v>
          </cell>
          <cell r="F44">
            <v>1.4901161193847656E-8</v>
          </cell>
          <cell r="H44">
            <v>7.4505805969238281E-9</v>
          </cell>
          <cell r="J44">
            <v>360896.22999999672</v>
          </cell>
        </row>
        <row r="45">
          <cell r="D45" t="str">
            <v>A/R Unbilled Revenue</v>
          </cell>
        </row>
        <row r="46">
          <cell r="B46" t="str">
            <v>145300</v>
          </cell>
          <cell r="D46" t="str">
            <v>Materials and Operating Suppli</v>
          </cell>
          <cell r="F46">
            <v>35.61</v>
          </cell>
          <cell r="H46">
            <v>0</v>
          </cell>
          <cell r="J46">
            <v>0</v>
          </cell>
        </row>
        <row r="47">
          <cell r="B47" t="str">
            <v>145600</v>
          </cell>
          <cell r="D47" t="str">
            <v>Inventory Suspense</v>
          </cell>
          <cell r="F47">
            <v>1800</v>
          </cell>
          <cell r="H47">
            <v>0</v>
          </cell>
          <cell r="J47">
            <v>0</v>
          </cell>
        </row>
        <row r="48">
          <cell r="D48" t="str">
            <v>Inventories</v>
          </cell>
          <cell r="F48">
            <v>1835.61</v>
          </cell>
          <cell r="H48">
            <v>0</v>
          </cell>
          <cell r="J48">
            <v>0</v>
          </cell>
        </row>
        <row r="49">
          <cell r="D49" t="str">
            <v>Deferred Purchased Gas Adj</v>
          </cell>
        </row>
        <row r="50">
          <cell r="D50" t="str">
            <v>Unrecovered Envir Resp Costs-Current</v>
          </cell>
        </row>
        <row r="51">
          <cell r="D51" t="str">
            <v>Unrecovered Pipeline Costs-Current</v>
          </cell>
        </row>
        <row r="52">
          <cell r="D52" t="str">
            <v>Unrecovered Seasonal Rates</v>
          </cell>
        </row>
        <row r="53">
          <cell r="D53" t="str">
            <v>Energy Marketing and Risk Mgmt Asset</v>
          </cell>
        </row>
        <row r="54">
          <cell r="B54" t="str">
            <v>157100</v>
          </cell>
          <cell r="D54" t="str">
            <v>Insurance Prepayments</v>
          </cell>
          <cell r="F54">
            <v>3529076.28</v>
          </cell>
          <cell r="H54">
            <v>640904.85</v>
          </cell>
          <cell r="J54">
            <v>1855219.24</v>
          </cell>
        </row>
        <row r="55">
          <cell r="B55" t="str">
            <v>157101</v>
          </cell>
          <cell r="D55" t="str">
            <v>Macon LNG Turbine Maintenance</v>
          </cell>
          <cell r="F55">
            <v>98049.79</v>
          </cell>
          <cell r="H55">
            <v>96287.82</v>
          </cell>
          <cell r="J55">
            <v>95910.86</v>
          </cell>
        </row>
        <row r="56">
          <cell r="B56" t="str">
            <v>157400</v>
          </cell>
          <cell r="D56" t="str">
            <v>Prepayments - Other</v>
          </cell>
          <cell r="F56">
            <v>981355.79</v>
          </cell>
          <cell r="H56">
            <v>1071850.43</v>
          </cell>
          <cell r="J56">
            <v>1519.21</v>
          </cell>
        </row>
        <row r="57">
          <cell r="D57" t="str">
            <v>Other Current Assets</v>
          </cell>
          <cell r="F57">
            <v>4608481.8600000003</v>
          </cell>
          <cell r="H57">
            <v>1809043.1</v>
          </cell>
          <cell r="J57">
            <v>1952649.31</v>
          </cell>
        </row>
        <row r="58">
          <cell r="D58" t="str">
            <v xml:space="preserve">  Total Current Assets</v>
          </cell>
          <cell r="F58">
            <v>13877705.230000015</v>
          </cell>
          <cell r="H58">
            <v>3811604.7300000079</v>
          </cell>
          <cell r="J58">
            <v>8266947.2699999958</v>
          </cell>
        </row>
        <row r="59">
          <cell r="D59" t="str">
            <v>Investment &amp; Equity in Assoc</v>
          </cell>
        </row>
        <row r="60">
          <cell r="C60" t="str">
            <v>Property, Plant &amp; Equipment</v>
          </cell>
        </row>
        <row r="61">
          <cell r="B61" t="str">
            <v>100100</v>
          </cell>
          <cell r="D61" t="str">
            <v>Property and Plant in Service</v>
          </cell>
          <cell r="F61">
            <v>-4569.42</v>
          </cell>
          <cell r="H61">
            <v>0</v>
          </cell>
          <cell r="J61">
            <v>2.19</v>
          </cell>
        </row>
        <row r="62">
          <cell r="D62" t="str">
            <v>Regulated Assets</v>
          </cell>
          <cell r="F62">
            <v>-4569.42</v>
          </cell>
          <cell r="H62">
            <v>0</v>
          </cell>
          <cell r="J62">
            <v>2.19</v>
          </cell>
        </row>
        <row r="63">
          <cell r="D63" t="str">
            <v>Regulated Capital Projects</v>
          </cell>
          <cell r="F63">
            <v>0</v>
          </cell>
          <cell r="H63">
            <v>0</v>
          </cell>
          <cell r="J63">
            <v>0</v>
          </cell>
        </row>
        <row r="64">
          <cell r="D64" t="str">
            <v>Contribution in Aid of Const</v>
          </cell>
        </row>
        <row r="65">
          <cell r="B65" t="str">
            <v>100200</v>
          </cell>
          <cell r="D65" t="str">
            <v>Utility Plant in Service-Gas</v>
          </cell>
          <cell r="F65">
            <v>-2129.85</v>
          </cell>
          <cell r="H65">
            <v>-2129.85</v>
          </cell>
          <cell r="J65">
            <v>0</v>
          </cell>
        </row>
        <row r="66">
          <cell r="B66" t="str">
            <v>100230</v>
          </cell>
          <cell r="D66" t="str">
            <v>Reserve For Dep Leas Prop</v>
          </cell>
          <cell r="F66">
            <v>-3</v>
          </cell>
          <cell r="H66">
            <v>0</v>
          </cell>
          <cell r="J66">
            <v>0</v>
          </cell>
        </row>
        <row r="67">
          <cell r="D67" t="str">
            <v>Accumulated Depr - Regulated</v>
          </cell>
          <cell r="F67">
            <v>-2132.85</v>
          </cell>
          <cell r="H67">
            <v>-2129.85</v>
          </cell>
          <cell r="J67">
            <v>0</v>
          </cell>
        </row>
        <row r="68">
          <cell r="D68" t="str">
            <v xml:space="preserve">  Total Regulated Assets-Net</v>
          </cell>
          <cell r="F68">
            <v>-6702.27</v>
          </cell>
          <cell r="H68">
            <v>-2129.85</v>
          </cell>
          <cell r="J68">
            <v>2.19</v>
          </cell>
        </row>
        <row r="69">
          <cell r="B69" t="str">
            <v>113100</v>
          </cell>
          <cell r="D69" t="str">
            <v>Nonutility Property in Service</v>
          </cell>
          <cell r="F69">
            <v>87906285.849999994</v>
          </cell>
          <cell r="H69">
            <v>83999988.469999999</v>
          </cell>
          <cell r="J69">
            <v>74727058.920000002</v>
          </cell>
        </row>
        <row r="70">
          <cell r="B70" t="str">
            <v>113121</v>
          </cell>
          <cell r="D70" t="str">
            <v>Capitalized Payroll-Nonutility</v>
          </cell>
          <cell r="F70">
            <v>229586.52</v>
          </cell>
          <cell r="H70">
            <v>52806.77</v>
          </cell>
          <cell r="J70">
            <v>2327.4699999999998</v>
          </cell>
        </row>
        <row r="71">
          <cell r="B71" t="str">
            <v>113140</v>
          </cell>
          <cell r="D71" t="str">
            <v>Nonutility Adds to Leased Prop</v>
          </cell>
          <cell r="F71">
            <v>985227.66</v>
          </cell>
          <cell r="H71">
            <v>1009682.63</v>
          </cell>
          <cell r="J71">
            <v>1251999.17</v>
          </cell>
        </row>
        <row r="72">
          <cell r="D72" t="str">
            <v>Nonregulated Assets</v>
          </cell>
          <cell r="F72">
            <v>89121100.029999986</v>
          </cell>
          <cell r="H72">
            <v>85062477.86999999</v>
          </cell>
          <cell r="J72">
            <v>75981385.560000002</v>
          </cell>
        </row>
        <row r="73">
          <cell r="B73" t="str">
            <v>113120</v>
          </cell>
          <cell r="D73" t="str">
            <v>Nonutility Construction WIP</v>
          </cell>
          <cell r="F73">
            <v>21614660.559999999</v>
          </cell>
          <cell r="H73">
            <v>18054780.27</v>
          </cell>
          <cell r="J73">
            <v>13119274.310000001</v>
          </cell>
        </row>
        <row r="74">
          <cell r="D74" t="str">
            <v>Nonregulated Capital Projects</v>
          </cell>
          <cell r="F74">
            <v>21614660.559999999</v>
          </cell>
          <cell r="H74">
            <v>18054780.27</v>
          </cell>
          <cell r="J74">
            <v>13119274.310000001</v>
          </cell>
        </row>
        <row r="75">
          <cell r="B75" t="str">
            <v>113200</v>
          </cell>
          <cell r="D75" t="str">
            <v>Accum Depr Nonutility Property</v>
          </cell>
          <cell r="F75">
            <v>-39803485.649999999</v>
          </cell>
          <cell r="H75">
            <v>-37915127.979999997</v>
          </cell>
          <cell r="J75">
            <v>-33305396.34</v>
          </cell>
        </row>
        <row r="76">
          <cell r="B76" t="str">
            <v>113220</v>
          </cell>
          <cell r="D76" t="str">
            <v>Nonutility Retirement WIP</v>
          </cell>
          <cell r="F76">
            <v>0</v>
          </cell>
          <cell r="H76">
            <v>-5805</v>
          </cell>
          <cell r="J76">
            <v>0</v>
          </cell>
        </row>
        <row r="77">
          <cell r="B77" t="str">
            <v>113230</v>
          </cell>
          <cell r="D77" t="str">
            <v>Accum Depr Nonutil Leased Prop</v>
          </cell>
          <cell r="F77">
            <v>-637063.77</v>
          </cell>
          <cell r="H77">
            <v>-615753.48</v>
          </cell>
          <cell r="J77">
            <v>-547649.18000000005</v>
          </cell>
        </row>
        <row r="78">
          <cell r="D78" t="str">
            <v>Accumulated Depr - Nonregulated</v>
          </cell>
          <cell r="F78">
            <v>-40440549.420000002</v>
          </cell>
          <cell r="H78">
            <v>-38536686.459999993</v>
          </cell>
          <cell r="J78">
            <v>-33853045.520000003</v>
          </cell>
        </row>
        <row r="79">
          <cell r="D79" t="str">
            <v xml:space="preserve">  Total Nonregulated Assets-Net</v>
          </cell>
          <cell r="F79">
            <v>70295211.169999987</v>
          </cell>
          <cell r="H79">
            <v>64580571.679999992</v>
          </cell>
          <cell r="J79">
            <v>55247614.350000001</v>
          </cell>
        </row>
        <row r="80">
          <cell r="D80" t="str">
            <v xml:space="preserve">  Total Property Plant &amp; Equipment</v>
          </cell>
          <cell r="F80">
            <v>70288508.899999991</v>
          </cell>
          <cell r="H80">
            <v>64578441.829999991</v>
          </cell>
          <cell r="J80">
            <v>55247616.539999999</v>
          </cell>
        </row>
        <row r="81">
          <cell r="C81" t="str">
            <v>Deferred Debits and Other Assets</v>
          </cell>
        </row>
        <row r="82">
          <cell r="B82" t="str">
            <v>162388</v>
          </cell>
          <cell r="D82" t="str">
            <v>MGP Outsource Expense</v>
          </cell>
          <cell r="F82">
            <v>-1233757.06</v>
          </cell>
          <cell r="H82">
            <v>0</v>
          </cell>
          <cell r="J82">
            <v>0</v>
          </cell>
        </row>
        <row r="83">
          <cell r="B83" t="str">
            <v>162610</v>
          </cell>
          <cell r="D83" t="str">
            <v>Program Management Cleanup Exp</v>
          </cell>
          <cell r="F83">
            <v>-11153</v>
          </cell>
          <cell r="H83">
            <v>0</v>
          </cell>
          <cell r="J83">
            <v>0</v>
          </cell>
        </row>
        <row r="84">
          <cell r="B84" t="str">
            <v>162611</v>
          </cell>
          <cell r="D84" t="str">
            <v>Contractor Expense</v>
          </cell>
          <cell r="F84">
            <v>0</v>
          </cell>
          <cell r="H84">
            <v>230000</v>
          </cell>
          <cell r="J84">
            <v>0</v>
          </cell>
        </row>
        <row r="85">
          <cell r="D85" t="str">
            <v>Unrecovered Envir Response Costs</v>
          </cell>
          <cell r="F85">
            <v>-1244910.06</v>
          </cell>
          <cell r="H85">
            <v>230000</v>
          </cell>
          <cell r="J85">
            <v>0</v>
          </cell>
        </row>
        <row r="86">
          <cell r="D86" t="str">
            <v>Unrecovered Pipeline Replacemnt Costs</v>
          </cell>
        </row>
        <row r="87">
          <cell r="D87" t="str">
            <v>Goodwill</v>
          </cell>
        </row>
        <row r="88">
          <cell r="D88" t="str">
            <v>Investment in Joint Ventures</v>
          </cell>
        </row>
        <row r="89">
          <cell r="D89" t="str">
            <v>Unrecovered Integrated Resource Plan</v>
          </cell>
        </row>
        <row r="90">
          <cell r="D90" t="str">
            <v>Unrecovered Postretirement Benefits</v>
          </cell>
        </row>
        <row r="91">
          <cell r="D91" t="str">
            <v>Intercompany Notes Receivables</v>
          </cell>
        </row>
        <row r="92">
          <cell r="B92" t="str">
            <v>157200</v>
          </cell>
          <cell r="D92" t="str">
            <v>Pension Asset</v>
          </cell>
          <cell r="F92">
            <v>0</v>
          </cell>
          <cell r="H92">
            <v>12144839.949999999</v>
          </cell>
          <cell r="J92">
            <v>10302810.869999999</v>
          </cell>
        </row>
        <row r="93">
          <cell r="D93" t="str">
            <v>Prepaid Pension Cost</v>
          </cell>
          <cell r="F93">
            <v>0</v>
          </cell>
          <cell r="H93">
            <v>12144839.949999999</v>
          </cell>
          <cell r="J93">
            <v>10302810.869999999</v>
          </cell>
        </row>
        <row r="94">
          <cell r="D94" t="str">
            <v>Unamortized Cost to Repurchase LTD</v>
          </cell>
        </row>
        <row r="95">
          <cell r="B95" t="str">
            <v>100600</v>
          </cell>
          <cell r="D95" t="str">
            <v>Software License</v>
          </cell>
          <cell r="F95">
            <v>1597.51</v>
          </cell>
          <cell r="H95">
            <v>0</v>
          </cell>
          <cell r="J95">
            <v>0</v>
          </cell>
        </row>
        <row r="96">
          <cell r="B96" t="str">
            <v>162004</v>
          </cell>
          <cell r="D96" t="str">
            <v>Deferred Costs - CB</v>
          </cell>
          <cell r="F96">
            <v>0</v>
          </cell>
          <cell r="H96">
            <v>0</v>
          </cell>
          <cell r="J96">
            <v>2331.7800000000002</v>
          </cell>
        </row>
        <row r="97">
          <cell r="B97" t="str">
            <v>162020</v>
          </cell>
          <cell r="D97" t="str">
            <v>PCB Research</v>
          </cell>
          <cell r="F97">
            <v>12982.84</v>
          </cell>
          <cell r="H97">
            <v>12083.34</v>
          </cell>
          <cell r="J97">
            <v>0</v>
          </cell>
        </row>
        <row r="98">
          <cell r="B98" t="str">
            <v>162025</v>
          </cell>
          <cell r="D98" t="str">
            <v>Rate Case Expenses</v>
          </cell>
          <cell r="F98">
            <v>3750</v>
          </cell>
          <cell r="H98">
            <v>3750</v>
          </cell>
          <cell r="J98">
            <v>0</v>
          </cell>
        </row>
        <row r="99">
          <cell r="B99" t="str">
            <v>162030</v>
          </cell>
          <cell r="D99" t="str">
            <v>Coop Mktg TRANSCO</v>
          </cell>
          <cell r="F99">
            <v>-21695.360000000001</v>
          </cell>
          <cell r="H99">
            <v>-21695.360000000001</v>
          </cell>
          <cell r="J99">
            <v>-170695.36</v>
          </cell>
        </row>
        <row r="100">
          <cell r="B100" t="str">
            <v>162035</v>
          </cell>
          <cell r="D100" t="str">
            <v>Coop Mktg SONAT</v>
          </cell>
          <cell r="F100">
            <v>-347276.4</v>
          </cell>
          <cell r="H100">
            <v>-422800.36</v>
          </cell>
          <cell r="J100">
            <v>-111429.41</v>
          </cell>
        </row>
        <row r="101">
          <cell r="B101" t="str">
            <v>162040</v>
          </cell>
          <cell r="D101" t="str">
            <v>Robur Commercialization Proj</v>
          </cell>
          <cell r="F101">
            <v>-90850</v>
          </cell>
          <cell r="H101">
            <v>-90850</v>
          </cell>
          <cell r="J101">
            <v>-90850</v>
          </cell>
        </row>
        <row r="102">
          <cell r="B102" t="str">
            <v>162047</v>
          </cell>
          <cell r="D102" t="str">
            <v>Caroline Street Facility Proj.</v>
          </cell>
          <cell r="F102">
            <v>247814</v>
          </cell>
          <cell r="H102">
            <v>91419.97</v>
          </cell>
          <cell r="J102">
            <v>12683.7</v>
          </cell>
        </row>
        <row r="103">
          <cell r="B103" t="str">
            <v>162177</v>
          </cell>
          <cell r="D103" t="str">
            <v>Operations Services Clearing</v>
          </cell>
          <cell r="F103">
            <v>0.04</v>
          </cell>
          <cell r="H103">
            <v>100862.76</v>
          </cell>
          <cell r="J103">
            <v>0.22</v>
          </cell>
        </row>
        <row r="104">
          <cell r="B104" t="str">
            <v>162179</v>
          </cell>
          <cell r="D104" t="str">
            <v>A&amp;G Salaries Capital Clearing</v>
          </cell>
          <cell r="F104">
            <v>0</v>
          </cell>
          <cell r="H104">
            <v>0</v>
          </cell>
          <cell r="J104">
            <v>3589.45</v>
          </cell>
        </row>
        <row r="105">
          <cell r="B105" t="str">
            <v>162180</v>
          </cell>
          <cell r="D105" t="str">
            <v>A&amp;G Expenses Capital Clearing</v>
          </cell>
          <cell r="F105">
            <v>0</v>
          </cell>
          <cell r="H105">
            <v>0</v>
          </cell>
          <cell r="J105">
            <v>417.02</v>
          </cell>
        </row>
        <row r="106">
          <cell r="B106" t="str">
            <v>162186</v>
          </cell>
          <cell r="D106" t="str">
            <v>A&amp;G Salary Capitalized-Benefit</v>
          </cell>
          <cell r="F106">
            <v>0</v>
          </cell>
          <cell r="H106">
            <v>0</v>
          </cell>
          <cell r="J106">
            <v>429.35</v>
          </cell>
        </row>
        <row r="107">
          <cell r="B107" t="str">
            <v>162187</v>
          </cell>
          <cell r="D107" t="str">
            <v>A&amp;GSalaryCap-Post Retirement</v>
          </cell>
          <cell r="F107">
            <v>0</v>
          </cell>
          <cell r="H107">
            <v>0</v>
          </cell>
          <cell r="J107">
            <v>360.66</v>
          </cell>
        </row>
        <row r="108">
          <cell r="B108" t="str">
            <v>162188</v>
          </cell>
          <cell r="D108" t="str">
            <v>A&amp;G Salary Cap-Payroll Taxes</v>
          </cell>
          <cell r="F108">
            <v>0</v>
          </cell>
          <cell r="H108">
            <v>0</v>
          </cell>
          <cell r="J108">
            <v>268.81</v>
          </cell>
        </row>
        <row r="109">
          <cell r="B109" t="str">
            <v>162200</v>
          </cell>
          <cell r="D109" t="str">
            <v>Other Work in Progress-Misc</v>
          </cell>
          <cell r="F109">
            <v>1118449.32</v>
          </cell>
          <cell r="H109">
            <v>688864.76</v>
          </cell>
          <cell r="J109">
            <v>72369.740000000005</v>
          </cell>
        </row>
        <row r="110">
          <cell r="D110" t="str">
            <v>Other Assets</v>
          </cell>
          <cell r="F110">
            <v>924771.95</v>
          </cell>
          <cell r="H110">
            <v>361635.11</v>
          </cell>
          <cell r="J110">
            <v>-280524.03999999998</v>
          </cell>
        </row>
        <row r="111">
          <cell r="D111" t="str">
            <v xml:space="preserve">  Total Deferred Debits and Other Assets</v>
          </cell>
          <cell r="F111">
            <v>-320138.1100000001</v>
          </cell>
          <cell r="H111">
            <v>12736475.059999999</v>
          </cell>
          <cell r="J111">
            <v>10022286.83</v>
          </cell>
        </row>
        <row r="112">
          <cell r="D112" t="str">
            <v xml:space="preserve">  Total Assets</v>
          </cell>
          <cell r="F112">
            <v>83846076.020000011</v>
          </cell>
          <cell r="H112">
            <v>81126521.620000005</v>
          </cell>
          <cell r="J112">
            <v>73536850.640000001</v>
          </cell>
        </row>
        <row r="114">
          <cell r="C114" t="str">
            <v>Liabilities and Capitalization</v>
          </cell>
        </row>
        <row r="115">
          <cell r="C115" t="str">
            <v>Current Liabilities</v>
          </cell>
        </row>
        <row r="116">
          <cell r="B116" t="str">
            <v>225100</v>
          </cell>
          <cell r="D116" t="str">
            <v>General Accounts Payable</v>
          </cell>
          <cell r="F116">
            <v>-7508184.71</v>
          </cell>
          <cell r="H116">
            <v>-2701523.15</v>
          </cell>
          <cell r="J116">
            <v>-9918398.6099999994</v>
          </cell>
        </row>
        <row r="117">
          <cell r="B117" t="str">
            <v>225105</v>
          </cell>
          <cell r="D117" t="str">
            <v>AP - Inventory</v>
          </cell>
          <cell r="F117">
            <v>3941.58</v>
          </cell>
          <cell r="H117">
            <v>5741.58</v>
          </cell>
          <cell r="J117">
            <v>121877.83</v>
          </cell>
        </row>
        <row r="118">
          <cell r="B118" t="str">
            <v>225120</v>
          </cell>
          <cell r="D118" t="str">
            <v>Accounts Payable - Accrued</v>
          </cell>
          <cell r="F118">
            <v>-14621581.58</v>
          </cell>
          <cell r="H118">
            <v>-3083665.36</v>
          </cell>
          <cell r="J118">
            <v>-3411419.03</v>
          </cell>
        </row>
        <row r="119">
          <cell r="B119" t="str">
            <v>225125</v>
          </cell>
          <cell r="D119" t="str">
            <v>Inventory Accrual - Conversion</v>
          </cell>
          <cell r="F119">
            <v>-181.63</v>
          </cell>
          <cell r="H119">
            <v>-181.63</v>
          </cell>
          <cell r="J119">
            <v>899774.23</v>
          </cell>
        </row>
        <row r="120">
          <cell r="B120" t="str">
            <v>225500</v>
          </cell>
          <cell r="D120" t="str">
            <v>Payroll Deductions</v>
          </cell>
          <cell r="F120">
            <v>46425.93</v>
          </cell>
          <cell r="H120">
            <v>80403.77</v>
          </cell>
          <cell r="J120">
            <v>-78103</v>
          </cell>
        </row>
        <row r="121">
          <cell r="B121" t="str">
            <v>225501</v>
          </cell>
          <cell r="D121" t="str">
            <v>U S Savings Bonds Payable</v>
          </cell>
          <cell r="F121">
            <v>-1562</v>
          </cell>
          <cell r="H121">
            <v>-819.5</v>
          </cell>
          <cell r="J121">
            <v>-1557</v>
          </cell>
        </row>
        <row r="122">
          <cell r="B122" t="str">
            <v>225507</v>
          </cell>
          <cell r="D122" t="str">
            <v>One Pledge Club Atlanta</v>
          </cell>
          <cell r="F122">
            <v>-8338.7000000000007</v>
          </cell>
          <cell r="H122">
            <v>-35335.47</v>
          </cell>
          <cell r="J122">
            <v>-6090.07</v>
          </cell>
        </row>
        <row r="123">
          <cell r="B123" t="str">
            <v>225508</v>
          </cell>
          <cell r="D123" t="str">
            <v>Flame Club Payable</v>
          </cell>
          <cell r="F123">
            <v>-540</v>
          </cell>
          <cell r="H123">
            <v>6</v>
          </cell>
          <cell r="J123">
            <v>-456</v>
          </cell>
        </row>
        <row r="124">
          <cell r="B124" t="str">
            <v>225512</v>
          </cell>
          <cell r="D124" t="str">
            <v>Employee Stock Purchase Plan</v>
          </cell>
          <cell r="F124">
            <v>-47331.28</v>
          </cell>
          <cell r="H124">
            <v>-45460</v>
          </cell>
          <cell r="J124">
            <v>0</v>
          </cell>
        </row>
        <row r="125">
          <cell r="B125" t="str">
            <v>225513</v>
          </cell>
          <cell r="D125" t="str">
            <v>Union Dues</v>
          </cell>
          <cell r="F125">
            <v>0</v>
          </cell>
          <cell r="H125">
            <v>-594</v>
          </cell>
          <cell r="J125">
            <v>0</v>
          </cell>
        </row>
        <row r="126">
          <cell r="B126" t="str">
            <v>225514</v>
          </cell>
          <cell r="D126" t="str">
            <v>Flame Club/Savannah Payable</v>
          </cell>
          <cell r="F126">
            <v>-19.04</v>
          </cell>
          <cell r="H126">
            <v>0</v>
          </cell>
          <cell r="J126">
            <v>-28</v>
          </cell>
        </row>
        <row r="127">
          <cell r="B127" t="str">
            <v>225521</v>
          </cell>
          <cell r="D127" t="str">
            <v>P.A.C Payable</v>
          </cell>
          <cell r="F127">
            <v>-845.2</v>
          </cell>
          <cell r="H127">
            <v>0</v>
          </cell>
          <cell r="J127">
            <v>-915.51</v>
          </cell>
        </row>
        <row r="128">
          <cell r="B128" t="str">
            <v>225526</v>
          </cell>
          <cell r="D128" t="str">
            <v>Employee Court Orders</v>
          </cell>
          <cell r="F128">
            <v>-7111.3</v>
          </cell>
          <cell r="H128">
            <v>6616.75</v>
          </cell>
          <cell r="J128">
            <v>-5917.92</v>
          </cell>
        </row>
        <row r="129">
          <cell r="B129" t="str">
            <v>225527</v>
          </cell>
          <cell r="D129" t="str">
            <v>Flame Club-Augusta</v>
          </cell>
          <cell r="F129">
            <v>-12</v>
          </cell>
          <cell r="H129">
            <v>-12</v>
          </cell>
          <cell r="J129">
            <v>-12</v>
          </cell>
        </row>
        <row r="130">
          <cell r="B130" t="str">
            <v>225528</v>
          </cell>
          <cell r="D130" t="str">
            <v>IRA Mutual Savings Credit Unio</v>
          </cell>
          <cell r="F130">
            <v>-3070</v>
          </cell>
          <cell r="H130">
            <v>-3070</v>
          </cell>
          <cell r="J130">
            <v>-3070</v>
          </cell>
        </row>
        <row r="131">
          <cell r="B131" t="str">
            <v>225536</v>
          </cell>
          <cell r="D131" t="str">
            <v>Flx Ben Health Reim Payable</v>
          </cell>
          <cell r="F131">
            <v>-7529.08</v>
          </cell>
          <cell r="H131">
            <v>-9094.48</v>
          </cell>
          <cell r="J131">
            <v>-27359.14</v>
          </cell>
        </row>
        <row r="132">
          <cell r="B132" t="str">
            <v>225537</v>
          </cell>
          <cell r="D132" t="str">
            <v>Flx Ben Dep Daycare Payable</v>
          </cell>
          <cell r="F132">
            <v>-3540.57</v>
          </cell>
          <cell r="H132">
            <v>-6845.8</v>
          </cell>
          <cell r="J132">
            <v>-19940.82</v>
          </cell>
        </row>
        <row r="133">
          <cell r="B133" t="str">
            <v>225546</v>
          </cell>
          <cell r="D133" t="str">
            <v>Health Care Reim Payable 2000</v>
          </cell>
          <cell r="F133">
            <v>-26131.46</v>
          </cell>
          <cell r="H133">
            <v>-18868.34</v>
          </cell>
          <cell r="J133">
            <v>8997.06</v>
          </cell>
        </row>
        <row r="134">
          <cell r="B134" t="str">
            <v>225547</v>
          </cell>
          <cell r="D134" t="str">
            <v>Dep Care Reim Payable</v>
          </cell>
          <cell r="F134">
            <v>-1838.66</v>
          </cell>
          <cell r="H134">
            <v>-13200.95</v>
          </cell>
          <cell r="J134">
            <v>3375.12</v>
          </cell>
        </row>
        <row r="135">
          <cell r="B135" t="str">
            <v>225562</v>
          </cell>
          <cell r="D135" t="str">
            <v>United Way South Hampton</v>
          </cell>
          <cell r="F135">
            <v>0</v>
          </cell>
          <cell r="H135">
            <v>-240</v>
          </cell>
          <cell r="J135">
            <v>0</v>
          </cell>
        </row>
        <row r="136">
          <cell r="B136" t="str">
            <v>225563</v>
          </cell>
          <cell r="D136" t="str">
            <v>United Way Peninsula</v>
          </cell>
          <cell r="F136">
            <v>0</v>
          </cell>
          <cell r="H136">
            <v>0</v>
          </cell>
          <cell r="J136">
            <v>-45</v>
          </cell>
        </row>
        <row r="137">
          <cell r="B137" t="str">
            <v>225600</v>
          </cell>
          <cell r="D137" t="str">
            <v>Deferred Compensation</v>
          </cell>
          <cell r="F137">
            <v>-22391.13</v>
          </cell>
          <cell r="H137">
            <v>-243569</v>
          </cell>
          <cell r="J137">
            <v>-130771.42</v>
          </cell>
        </row>
        <row r="138">
          <cell r="B138" t="str">
            <v>225601</v>
          </cell>
          <cell r="D138" t="str">
            <v>Deferred Dir Comp-Mktg Fees</v>
          </cell>
          <cell r="F138">
            <v>-1144899.3899999999</v>
          </cell>
          <cell r="H138">
            <v>-977011.28</v>
          </cell>
          <cell r="J138">
            <v>-823813.75</v>
          </cell>
        </row>
        <row r="139">
          <cell r="D139" t="str">
            <v>Accounts Payable</v>
          </cell>
          <cell r="F139">
            <v>-23354740.219999999</v>
          </cell>
          <cell r="H139">
            <v>-7046722.8600000003</v>
          </cell>
          <cell r="J139">
            <v>-13393873.029999999</v>
          </cell>
        </row>
        <row r="140">
          <cell r="D140" t="str">
            <v>Short-Term Debt</v>
          </cell>
        </row>
        <row r="141">
          <cell r="B141" t="str">
            <v>230990</v>
          </cell>
          <cell r="D141" t="str">
            <v>Intercompany Trsfers - Credit</v>
          </cell>
          <cell r="F141">
            <v>-70414653.109999999</v>
          </cell>
          <cell r="H141">
            <v>-53682481</v>
          </cell>
          <cell r="J141">
            <v>-51090807.289999999</v>
          </cell>
        </row>
        <row r="142">
          <cell r="D142" t="str">
            <v>Intercompany Payables</v>
          </cell>
          <cell r="F142">
            <v>-70414653.109999999</v>
          </cell>
          <cell r="H142">
            <v>-53682481</v>
          </cell>
          <cell r="J142">
            <v>-51090807.289999999</v>
          </cell>
        </row>
        <row r="143">
          <cell r="D143" t="str">
            <v>Customer Deposits</v>
          </cell>
          <cell r="F143">
            <v>0</v>
          </cell>
          <cell r="H143">
            <v>0</v>
          </cell>
          <cell r="J143">
            <v>0</v>
          </cell>
        </row>
        <row r="144">
          <cell r="D144" t="str">
            <v>Interest</v>
          </cell>
        </row>
        <row r="145">
          <cell r="B145" t="str">
            <v>225200</v>
          </cell>
          <cell r="D145" t="str">
            <v>Payroll Payable</v>
          </cell>
          <cell r="F145">
            <v>-1618765.18</v>
          </cell>
          <cell r="H145">
            <v>-1030432.98</v>
          </cell>
          <cell r="J145">
            <v>-1239407.5</v>
          </cell>
        </row>
        <row r="146">
          <cell r="B146" t="str">
            <v>225210</v>
          </cell>
          <cell r="D146" t="str">
            <v>Accrued Severance Pay</v>
          </cell>
          <cell r="F146">
            <v>-197628.79999999999</v>
          </cell>
          <cell r="H146">
            <v>-792464.38</v>
          </cell>
          <cell r="J146">
            <v>-1656592.62</v>
          </cell>
        </row>
        <row r="147">
          <cell r="B147" t="str">
            <v>225220</v>
          </cell>
          <cell r="D147" t="str">
            <v>Accrued Early Retirement</v>
          </cell>
          <cell r="F147">
            <v>0</v>
          </cell>
          <cell r="H147">
            <v>-57777</v>
          </cell>
          <cell r="J147">
            <v>-57777</v>
          </cell>
        </row>
        <row r="148">
          <cell r="B148" t="str">
            <v>225250</v>
          </cell>
          <cell r="D148" t="str">
            <v>Accrued Bonus</v>
          </cell>
          <cell r="F148">
            <v>-16454805.01</v>
          </cell>
          <cell r="H148">
            <v>-12222051.01</v>
          </cell>
          <cell r="J148">
            <v>-2154121</v>
          </cell>
        </row>
        <row r="149">
          <cell r="B149" t="str">
            <v>237100</v>
          </cell>
          <cell r="D149" t="str">
            <v>Accrued Relocation Liability</v>
          </cell>
          <cell r="F149">
            <v>-919706.49</v>
          </cell>
          <cell r="H149">
            <v>-1191141.8700000001</v>
          </cell>
          <cell r="J149">
            <v>-647383.89</v>
          </cell>
        </row>
        <row r="150">
          <cell r="B150" t="str">
            <v>238100</v>
          </cell>
          <cell r="D150" t="str">
            <v>Taxes Accrued-Federal Income</v>
          </cell>
          <cell r="F150">
            <v>29660673.93</v>
          </cell>
          <cell r="H150">
            <v>6544548.54</v>
          </cell>
          <cell r="J150">
            <v>1445648.69</v>
          </cell>
        </row>
        <row r="151">
          <cell r="B151" t="str">
            <v>238101</v>
          </cell>
          <cell r="D151" t="str">
            <v>Taxes Accrued Other-FUI</v>
          </cell>
          <cell r="F151">
            <v>-18462.8</v>
          </cell>
          <cell r="H151">
            <v>-3664.02</v>
          </cell>
          <cell r="J151">
            <v>-15677.91</v>
          </cell>
        </row>
        <row r="152">
          <cell r="B152" t="str">
            <v>238102</v>
          </cell>
          <cell r="D152" t="str">
            <v>Taxes Accrued Other-FICA</v>
          </cell>
          <cell r="F152">
            <v>-183165.59</v>
          </cell>
          <cell r="H152">
            <v>-72611.41</v>
          </cell>
          <cell r="J152">
            <v>-146272.21</v>
          </cell>
        </row>
        <row r="153">
          <cell r="B153" t="str">
            <v>238103</v>
          </cell>
          <cell r="D153" t="str">
            <v>Tax Accr Othr-Real&amp;Pers. Prop.</v>
          </cell>
          <cell r="F153">
            <v>-795607.07</v>
          </cell>
          <cell r="H153">
            <v>-1359285.42</v>
          </cell>
          <cell r="J153">
            <v>-1147380.1100000001</v>
          </cell>
        </row>
        <row r="154">
          <cell r="B154" t="str">
            <v>238105</v>
          </cell>
          <cell r="D154" t="str">
            <v>Tax Accr Othr-SUI</v>
          </cell>
          <cell r="F154">
            <v>-71545.119999999995</v>
          </cell>
          <cell r="H154">
            <v>-66569.36</v>
          </cell>
          <cell r="J154">
            <v>-12564.45</v>
          </cell>
        </row>
        <row r="155">
          <cell r="B155" t="str">
            <v>238200</v>
          </cell>
          <cell r="D155" t="str">
            <v>Taxes Accrued-State Income</v>
          </cell>
          <cell r="F155">
            <v>1069011.05</v>
          </cell>
          <cell r="H155">
            <v>1878054.87</v>
          </cell>
          <cell r="J155">
            <v>236960.47</v>
          </cell>
        </row>
        <row r="156">
          <cell r="D156" t="str">
            <v>Other Accrued Liabilities</v>
          </cell>
          <cell r="F156">
            <v>10469998.920000004</v>
          </cell>
          <cell r="H156">
            <v>-8373394.0399999982</v>
          </cell>
          <cell r="J156">
            <v>-5394567.5300000012</v>
          </cell>
        </row>
        <row r="157">
          <cell r="D157" t="str">
            <v>Redemption Requir - Preferred Stock</v>
          </cell>
        </row>
        <row r="158">
          <cell r="D158" t="str">
            <v>Deferred Purchase Gas Adj Credit</v>
          </cell>
        </row>
        <row r="159">
          <cell r="D159" t="str">
            <v>Current Portion of Long Term Debt</v>
          </cell>
        </row>
        <row r="160">
          <cell r="D160" t="str">
            <v>Accrued Eviron Response-Current</v>
          </cell>
        </row>
        <row r="161">
          <cell r="D161" t="str">
            <v>Accrued Pipeline Replacement-Current</v>
          </cell>
        </row>
        <row r="162">
          <cell r="D162" t="str">
            <v>Deferred Seasonal Rates</v>
          </cell>
        </row>
        <row r="163">
          <cell r="D163" t="str">
            <v>Energy Marketing and Risk Mgmt Liab</v>
          </cell>
        </row>
        <row r="164">
          <cell r="B164" t="str">
            <v>225151</v>
          </cell>
          <cell r="D164" t="str">
            <v>Unclaimed Cust Credits &amp; Chcks</v>
          </cell>
          <cell r="F164">
            <v>23248.799999999999</v>
          </cell>
          <cell r="H164">
            <v>23248.799999999999</v>
          </cell>
          <cell r="J164">
            <v>23248.799999999999</v>
          </cell>
        </row>
        <row r="165">
          <cell r="B165" t="str">
            <v>242010</v>
          </cell>
          <cell r="D165" t="str">
            <v>Education Tax 1</v>
          </cell>
          <cell r="F165">
            <v>0</v>
          </cell>
          <cell r="H165">
            <v>-1046.24</v>
          </cell>
          <cell r="J165">
            <v>-1046.24</v>
          </cell>
        </row>
        <row r="166">
          <cell r="B166" t="str">
            <v>242100</v>
          </cell>
          <cell r="D166" t="str">
            <v>Homestead Tax</v>
          </cell>
          <cell r="F166">
            <v>0</v>
          </cell>
          <cell r="H166">
            <v>-40.5</v>
          </cell>
          <cell r="J166">
            <v>-40.5</v>
          </cell>
        </row>
        <row r="167">
          <cell r="B167" t="str">
            <v>244000</v>
          </cell>
          <cell r="D167" t="str">
            <v>Special Option Tax</v>
          </cell>
          <cell r="F167">
            <v>-4682.8999999999996</v>
          </cell>
          <cell r="H167">
            <v>-4764.97</v>
          </cell>
          <cell r="J167">
            <v>-642.77</v>
          </cell>
        </row>
        <row r="168">
          <cell r="B168" t="str">
            <v>244010</v>
          </cell>
          <cell r="D168" t="str">
            <v>Special Option Tax 1</v>
          </cell>
          <cell r="F168">
            <v>0</v>
          </cell>
          <cell r="H168">
            <v>-728.76</v>
          </cell>
          <cell r="J168">
            <v>-728.76</v>
          </cell>
        </row>
        <row r="169">
          <cell r="B169" t="str">
            <v>245010</v>
          </cell>
          <cell r="D169" t="str">
            <v>Local Option Tax 1</v>
          </cell>
          <cell r="F169">
            <v>153.80000000000001</v>
          </cell>
          <cell r="H169">
            <v>2301.13</v>
          </cell>
          <cell r="J169">
            <v>-1084.25</v>
          </cell>
        </row>
        <row r="170">
          <cell r="B170" t="str">
            <v>245050</v>
          </cell>
          <cell r="D170" t="str">
            <v>Local Option Tax 5</v>
          </cell>
          <cell r="F170">
            <v>0</v>
          </cell>
          <cell r="H170">
            <v>-4.3</v>
          </cell>
          <cell r="J170">
            <v>-4.3</v>
          </cell>
        </row>
        <row r="171">
          <cell r="B171" t="str">
            <v>245500</v>
          </cell>
          <cell r="D171" t="str">
            <v>FICA Taxes Payable - EE</v>
          </cell>
          <cell r="F171">
            <v>-155035.92000000001</v>
          </cell>
          <cell r="H171">
            <v>-12670.35</v>
          </cell>
          <cell r="J171">
            <v>-129783.29</v>
          </cell>
        </row>
        <row r="172">
          <cell r="B172" t="str">
            <v>245501</v>
          </cell>
          <cell r="D172" t="str">
            <v>Fed. Withholding Taxes -  EE</v>
          </cell>
          <cell r="F172">
            <v>-69994.09</v>
          </cell>
          <cell r="H172">
            <v>-74763.05</v>
          </cell>
          <cell r="J172">
            <v>-234111.35999999999</v>
          </cell>
        </row>
        <row r="173">
          <cell r="B173" t="str">
            <v>245502</v>
          </cell>
          <cell r="D173" t="str">
            <v>State Withholding Tax - EE</v>
          </cell>
          <cell r="F173">
            <v>-271923.20000000001</v>
          </cell>
          <cell r="H173">
            <v>-149433.68</v>
          </cell>
          <cell r="J173">
            <v>-291242.44</v>
          </cell>
        </row>
        <row r="174">
          <cell r="B174" t="str">
            <v>245503</v>
          </cell>
          <cell r="D174" t="str">
            <v>State Sales &amp; Use Tax Payble</v>
          </cell>
          <cell r="F174">
            <v>-175267.69</v>
          </cell>
          <cell r="H174">
            <v>-68430.81</v>
          </cell>
          <cell r="J174">
            <v>-41202.18</v>
          </cell>
        </row>
        <row r="175">
          <cell r="B175" t="str">
            <v>245504</v>
          </cell>
          <cell r="D175" t="str">
            <v>Marta Tax Payable</v>
          </cell>
          <cell r="F175">
            <v>-39388.269999999997</v>
          </cell>
          <cell r="H175">
            <v>-13594</v>
          </cell>
          <cell r="J175">
            <v>-8752.75</v>
          </cell>
        </row>
        <row r="176">
          <cell r="B176" t="str">
            <v>245514</v>
          </cell>
          <cell r="D176" t="str">
            <v>Utility Tax Collection Pay VNG</v>
          </cell>
          <cell r="F176">
            <v>0</v>
          </cell>
          <cell r="H176">
            <v>0</v>
          </cell>
          <cell r="J176">
            <v>3915.5</v>
          </cell>
        </row>
        <row r="177">
          <cell r="B177" t="str">
            <v>245516</v>
          </cell>
          <cell r="D177" t="str">
            <v>Educational Tax Payable</v>
          </cell>
          <cell r="F177">
            <v>-39239.81</v>
          </cell>
          <cell r="H177">
            <v>-13430.5</v>
          </cell>
          <cell r="J177">
            <v>-8085.34</v>
          </cell>
        </row>
        <row r="178">
          <cell r="B178" t="str">
            <v>245517</v>
          </cell>
          <cell r="D178" t="str">
            <v>Homestead Tax Payable</v>
          </cell>
          <cell r="F178">
            <v>-38250.75</v>
          </cell>
          <cell r="H178">
            <v>-12441.74</v>
          </cell>
          <cell r="J178">
            <v>-7605.24</v>
          </cell>
        </row>
        <row r="179">
          <cell r="B179" t="str">
            <v>245600</v>
          </cell>
          <cell r="D179" t="str">
            <v>Escheat - Deposit Balance-2001</v>
          </cell>
          <cell r="F179">
            <v>-721331.31</v>
          </cell>
          <cell r="H179">
            <v>-247770.64</v>
          </cell>
          <cell r="J179">
            <v>0</v>
          </cell>
        </row>
        <row r="180">
          <cell r="B180" t="str">
            <v>250020</v>
          </cell>
          <cell r="D180" t="str">
            <v>Ret Sav Plus/Co Matching</v>
          </cell>
          <cell r="F180">
            <v>-179663.39</v>
          </cell>
          <cell r="H180">
            <v>-188448.41</v>
          </cell>
          <cell r="J180">
            <v>-320670.56</v>
          </cell>
        </row>
        <row r="181">
          <cell r="B181" t="str">
            <v>250030</v>
          </cell>
          <cell r="D181" t="str">
            <v>Ret Sav Plus/Employee Portion</v>
          </cell>
          <cell r="F181">
            <v>-259901.65</v>
          </cell>
          <cell r="H181">
            <v>-302362.84000000003</v>
          </cell>
          <cell r="J181">
            <v>-535252.79</v>
          </cell>
        </row>
        <row r="182">
          <cell r="B182" t="str">
            <v>250050</v>
          </cell>
          <cell r="D182" t="str">
            <v>Ret Sav Plus/General Loan</v>
          </cell>
          <cell r="F182">
            <v>-24261.15</v>
          </cell>
          <cell r="H182">
            <v>-64896.35</v>
          </cell>
          <cell r="J182">
            <v>-118173.9</v>
          </cell>
        </row>
        <row r="183">
          <cell r="B183" t="str">
            <v>250100</v>
          </cell>
          <cell r="D183" t="str">
            <v>NSP Employee Contribution</v>
          </cell>
          <cell r="F183">
            <v>-736745.18</v>
          </cell>
          <cell r="H183">
            <v>-970174.88</v>
          </cell>
          <cell r="J183">
            <v>-777221.05</v>
          </cell>
        </row>
        <row r="184">
          <cell r="B184" t="str">
            <v>250110</v>
          </cell>
          <cell r="D184" t="str">
            <v>NSP Employer Contribution</v>
          </cell>
          <cell r="F184">
            <v>-258050.36</v>
          </cell>
          <cell r="H184">
            <v>-241550.36</v>
          </cell>
          <cell r="J184">
            <v>-197876.36</v>
          </cell>
        </row>
        <row r="185">
          <cell r="B185" t="str">
            <v>278001</v>
          </cell>
          <cell r="D185" t="str">
            <v>LNG Fire Damage Tracker - Chat</v>
          </cell>
          <cell r="F185">
            <v>0</v>
          </cell>
          <cell r="H185">
            <v>0</v>
          </cell>
          <cell r="J185">
            <v>20430.28</v>
          </cell>
        </row>
        <row r="186">
          <cell r="D186" t="str">
            <v>Other Current Liabilities</v>
          </cell>
          <cell r="F186">
            <v>-2950333.07</v>
          </cell>
          <cell r="H186">
            <v>-2341002.4500000002</v>
          </cell>
          <cell r="J186">
            <v>-2625929.5</v>
          </cell>
        </row>
        <row r="187">
          <cell r="D187" t="str">
            <v xml:space="preserve">  Total Current Liabilities</v>
          </cell>
          <cell r="F187">
            <v>-86249727.479999989</v>
          </cell>
          <cell r="H187">
            <v>-71443600.349999994</v>
          </cell>
          <cell r="J187">
            <v>-72505177.349999994</v>
          </cell>
        </row>
        <row r="188">
          <cell r="B188" t="str">
            <v>279200</v>
          </cell>
          <cell r="D188" t="str">
            <v>Other Timing Difference-Fed</v>
          </cell>
          <cell r="F188">
            <v>-8936879</v>
          </cell>
          <cell r="H188">
            <v>-7883982</v>
          </cell>
          <cell r="J188">
            <v>-373675</v>
          </cell>
        </row>
        <row r="189">
          <cell r="B189" t="str">
            <v>279250</v>
          </cell>
          <cell r="D189" t="str">
            <v>Other Timing Differences-State</v>
          </cell>
          <cell r="F189">
            <v>-1275861</v>
          </cell>
          <cell r="H189">
            <v>-1214929</v>
          </cell>
          <cell r="J189">
            <v>-60656</v>
          </cell>
        </row>
        <row r="190">
          <cell r="D190" t="str">
            <v>Accumulated Deferred Income Tax</v>
          </cell>
          <cell r="F190">
            <v>-10212740</v>
          </cell>
          <cell r="H190">
            <v>-9098911</v>
          </cell>
          <cell r="J190">
            <v>-434331</v>
          </cell>
        </row>
        <row r="191">
          <cell r="C191" t="str">
            <v>Long-Term Liabilities</v>
          </cell>
        </row>
        <row r="192">
          <cell r="D192" t="str">
            <v>Accrued Envir Response Costs</v>
          </cell>
        </row>
        <row r="193">
          <cell r="D193" t="str">
            <v>Accrued Pipeline Replacement Costs</v>
          </cell>
        </row>
        <row r="194">
          <cell r="B194" t="str">
            <v>247010</v>
          </cell>
          <cell r="D194" t="str">
            <v>Retirement Annuity Purchase Cs</v>
          </cell>
          <cell r="F194">
            <v>504953.65</v>
          </cell>
          <cell r="H194">
            <v>491934.41</v>
          </cell>
          <cell r="J194">
            <v>174864.82</v>
          </cell>
        </row>
        <row r="195">
          <cell r="B195" t="str">
            <v>247020</v>
          </cell>
          <cell r="D195" t="str">
            <v>Pension Liability/Non-Qualifie</v>
          </cell>
          <cell r="F195">
            <v>-3029362.05</v>
          </cell>
          <cell r="H195">
            <v>-3023293.2</v>
          </cell>
          <cell r="J195">
            <v>127946.05</v>
          </cell>
        </row>
        <row r="196">
          <cell r="B196" t="str">
            <v>247030</v>
          </cell>
          <cell r="D196" t="str">
            <v>Pension Liability/Qualified Pl</v>
          </cell>
          <cell r="F196">
            <v>15290744.99</v>
          </cell>
          <cell r="H196">
            <v>2531358.79</v>
          </cell>
          <cell r="J196">
            <v>-302810.87</v>
          </cell>
        </row>
        <row r="197">
          <cell r="D197" t="str">
            <v>Accrued Pension Costs</v>
          </cell>
          <cell r="F197">
            <v>12766336.59</v>
          </cell>
          <cell r="H197">
            <v>0</v>
          </cell>
          <cell r="J197">
            <v>0</v>
          </cell>
        </row>
        <row r="198">
          <cell r="B198" t="str">
            <v>248800</v>
          </cell>
          <cell r="D198" t="str">
            <v>Other Postretirement Benefits</v>
          </cell>
          <cell r="F198">
            <v>-27148.17</v>
          </cell>
          <cell r="H198">
            <v>-358143.67</v>
          </cell>
          <cell r="J198">
            <v>0</v>
          </cell>
        </row>
        <row r="199">
          <cell r="D199" t="str">
            <v>Accrued Other Postretirement Benefits</v>
          </cell>
          <cell r="F199">
            <v>-27148.17</v>
          </cell>
          <cell r="H199">
            <v>-358143.67</v>
          </cell>
          <cell r="J199">
            <v>0</v>
          </cell>
        </row>
        <row r="200">
          <cell r="D200" t="str">
            <v>Capital Lease Liability</v>
          </cell>
        </row>
        <row r="201">
          <cell r="D201" t="str">
            <v>Other Liabilities</v>
          </cell>
        </row>
        <row r="202">
          <cell r="D202" t="str">
            <v xml:space="preserve">  Total Long-Term Liabilities</v>
          </cell>
          <cell r="F202">
            <v>12739188.42</v>
          </cell>
          <cell r="H202">
            <v>-358143.67</v>
          </cell>
          <cell r="J202">
            <v>0</v>
          </cell>
        </row>
        <row r="203">
          <cell r="D203" t="str">
            <v>Minority Interest</v>
          </cell>
        </row>
        <row r="204">
          <cell r="C204" t="str">
            <v>Deferred Credits</v>
          </cell>
        </row>
        <row r="205">
          <cell r="D205" t="str">
            <v>Unamortized Investment Tax Credit</v>
          </cell>
        </row>
        <row r="206">
          <cell r="D206" t="str">
            <v>Regulatory Tax Liability</v>
          </cell>
        </row>
        <row r="207">
          <cell r="B207" t="str">
            <v>258880</v>
          </cell>
          <cell r="D207" t="str">
            <v>One Peachtree Center</v>
          </cell>
          <cell r="F207">
            <v>-817943.87</v>
          </cell>
          <cell r="H207">
            <v>-509393.87</v>
          </cell>
          <cell r="J207">
            <v>-662912.49</v>
          </cell>
        </row>
        <row r="208">
          <cell r="D208" t="str">
            <v>Other Deferred Credits</v>
          </cell>
          <cell r="F208">
            <v>-817943.87</v>
          </cell>
          <cell r="H208">
            <v>-509393.87</v>
          </cell>
          <cell r="J208">
            <v>-662912.49</v>
          </cell>
        </row>
        <row r="209">
          <cell r="D209" t="str">
            <v xml:space="preserve">  Total Deferred Credits</v>
          </cell>
          <cell r="F209">
            <v>-817943.87</v>
          </cell>
          <cell r="H209">
            <v>-509393.87</v>
          </cell>
          <cell r="J209">
            <v>-662912.49</v>
          </cell>
        </row>
        <row r="210">
          <cell r="D210" t="str">
            <v>Equity from Parent</v>
          </cell>
          <cell r="F210">
            <v>0</v>
          </cell>
          <cell r="H210">
            <v>0</v>
          </cell>
          <cell r="J210">
            <v>0</v>
          </cell>
        </row>
        <row r="211">
          <cell r="C211" t="str">
            <v>Capitalization</v>
          </cell>
        </row>
        <row r="212">
          <cell r="D212" t="str">
            <v>Long-Term Debt</v>
          </cell>
        </row>
        <row r="213">
          <cell r="D213" t="str">
            <v>Preferred Stock</v>
          </cell>
        </row>
        <row r="214">
          <cell r="B214" t="str">
            <v>200101</v>
          </cell>
          <cell r="D214" t="str">
            <v>Common Stock</v>
          </cell>
          <cell r="F214">
            <v>-100</v>
          </cell>
          <cell r="H214">
            <v>-100</v>
          </cell>
          <cell r="J214">
            <v>-100</v>
          </cell>
        </row>
        <row r="215">
          <cell r="B215" t="str">
            <v>203120</v>
          </cell>
          <cell r="D215" t="str">
            <v>Unearned Compensation</v>
          </cell>
          <cell r="F215">
            <v>668424.31000000006</v>
          </cell>
          <cell r="H215">
            <v>790956.97</v>
          </cell>
          <cell r="J215">
            <v>276584.78000000003</v>
          </cell>
        </row>
        <row r="216">
          <cell r="B216" t="str">
            <v>207100</v>
          </cell>
          <cell r="D216" t="str">
            <v>Unappropriated Ret Earnings</v>
          </cell>
          <cell r="F216">
            <v>-210914.58</v>
          </cell>
          <cell r="H216">
            <v>-210914.58</v>
          </cell>
          <cell r="J216">
            <v>0</v>
          </cell>
        </row>
        <row r="217">
          <cell r="B217" t="str">
            <v>207200</v>
          </cell>
          <cell r="D217" t="str">
            <v>Balance Transferred from Incom</v>
          </cell>
          <cell r="F217">
            <v>-390461.78</v>
          </cell>
          <cell r="H217">
            <v>-620865.12</v>
          </cell>
          <cell r="J217">
            <v>-708376.58</v>
          </cell>
        </row>
        <row r="218">
          <cell r="B218" t="str">
            <v>207601</v>
          </cell>
          <cell r="D218" t="str">
            <v>Dividends Declared Parent/Sub</v>
          </cell>
          <cell r="F218">
            <v>628198.96</v>
          </cell>
          <cell r="H218">
            <v>324450</v>
          </cell>
          <cell r="J218">
            <v>497462</v>
          </cell>
        </row>
        <row r="219">
          <cell r="D219" t="str">
            <v>Common Stockholders Equity</v>
          </cell>
          <cell r="F219">
            <v>695146.91</v>
          </cell>
          <cell r="H219">
            <v>283527.27</v>
          </cell>
          <cell r="J219">
            <v>65570.20000000007</v>
          </cell>
        </row>
        <row r="220">
          <cell r="D220" t="str">
            <v xml:space="preserve">  Total Capitalization</v>
          </cell>
          <cell r="F220">
            <v>695146.91</v>
          </cell>
          <cell r="H220">
            <v>283527.27</v>
          </cell>
          <cell r="J220">
            <v>65570.20000000007</v>
          </cell>
        </row>
        <row r="221">
          <cell r="D221" t="str">
            <v xml:space="preserve">  Total Liabilities and Capitalization</v>
          </cell>
          <cell r="F221">
            <v>-83846076.019999996</v>
          </cell>
          <cell r="H221">
            <v>-81126521.620000005</v>
          </cell>
          <cell r="J221">
            <v>-73536850.639999986</v>
          </cell>
        </row>
      </sheetData>
      <sheetData sheetId="35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Provision"/>
      <sheetName val="Deferred"/>
      <sheetName val="Tax Rollforward"/>
      <sheetName val="M&amp;E"/>
      <sheetName val="P-6 Fines and Penalties"/>
      <sheetName val="Depreciation"/>
      <sheetName val="Balance Sheet"/>
      <sheetName val="Income Statemen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2">
          <cell r="D12" t="str">
            <v>Cash &amp; Cash Equivalents</v>
          </cell>
          <cell r="F12">
            <v>0</v>
          </cell>
          <cell r="H12">
            <v>0</v>
          </cell>
          <cell r="J12">
            <v>0</v>
          </cell>
        </row>
        <row r="13">
          <cell r="D13" t="str">
            <v>Receivables</v>
          </cell>
          <cell r="F13">
            <v>0</v>
          </cell>
          <cell r="H13">
            <v>0</v>
          </cell>
          <cell r="J13">
            <v>0</v>
          </cell>
        </row>
        <row r="14">
          <cell r="B14" t="str">
            <v>135450</v>
          </cell>
          <cell r="D14" t="str">
            <v>Interco Funding-Unrestricted</v>
          </cell>
          <cell r="F14">
            <v>-4070699.8</v>
          </cell>
          <cell r="H14">
            <v>-3777819.89</v>
          </cell>
          <cell r="J14">
            <v>-2723915.07</v>
          </cell>
        </row>
        <row r="15">
          <cell r="B15" t="str">
            <v>135451</v>
          </cell>
          <cell r="D15" t="str">
            <v>Interco Funding - Restricted</v>
          </cell>
          <cell r="F15">
            <v>947981.04</v>
          </cell>
          <cell r="H15">
            <v>-249225.04</v>
          </cell>
          <cell r="J15">
            <v>-460905.93</v>
          </cell>
        </row>
        <row r="16">
          <cell r="B16" t="str">
            <v>136073</v>
          </cell>
          <cell r="D16" t="str">
            <v>Intercompany Chargebacks</v>
          </cell>
          <cell r="F16">
            <v>0</v>
          </cell>
          <cell r="H16">
            <v>0</v>
          </cell>
          <cell r="J16">
            <v>-4290.33</v>
          </cell>
        </row>
        <row r="17">
          <cell r="B17" t="str">
            <v>136990</v>
          </cell>
          <cell r="D17" t="str">
            <v>Intercompany Transfers - Debit</v>
          </cell>
          <cell r="F17">
            <v>3122718.76</v>
          </cell>
          <cell r="H17">
            <v>4027044.93</v>
          </cell>
          <cell r="J17">
            <v>3189111.33</v>
          </cell>
        </row>
        <row r="18">
          <cell r="D18" t="str">
            <v>Intercompany Receivables</v>
          </cell>
          <cell r="F18">
            <v>0</v>
          </cell>
          <cell r="H18">
            <v>0</v>
          </cell>
          <cell r="J18">
            <v>-4.6566128730773926E-10</v>
          </cell>
        </row>
        <row r="19">
          <cell r="D19" t="str">
            <v>A/R Unbilled Revenue</v>
          </cell>
          <cell r="F19">
            <v>0</v>
          </cell>
          <cell r="H19">
            <v>0</v>
          </cell>
          <cell r="J19">
            <v>0</v>
          </cell>
        </row>
        <row r="20">
          <cell r="D20" t="str">
            <v>Inventories</v>
          </cell>
          <cell r="F20">
            <v>0</v>
          </cell>
          <cell r="H20">
            <v>0</v>
          </cell>
          <cell r="J20">
            <v>0</v>
          </cell>
        </row>
        <row r="21">
          <cell r="D21" t="str">
            <v>Deferred Purchased Gas Adj</v>
          </cell>
          <cell r="F21">
            <v>0</v>
          </cell>
          <cell r="H21">
            <v>0</v>
          </cell>
          <cell r="J21">
            <v>0</v>
          </cell>
        </row>
        <row r="22">
          <cell r="D22" t="str">
            <v>Unrecovered Envir Resp Costs-Current</v>
          </cell>
        </row>
        <row r="23">
          <cell r="D23" t="str">
            <v>Unrecovered Pipeline Costs-Current</v>
          </cell>
        </row>
        <row r="24">
          <cell r="D24" t="str">
            <v>Unrecovered Seasonal Rates</v>
          </cell>
        </row>
        <row r="25">
          <cell r="D25" t="str">
            <v>Energy Marketing and Risk Mgmt Asset</v>
          </cell>
          <cell r="F25">
            <v>0</v>
          </cell>
          <cell r="H25">
            <v>0</v>
          </cell>
          <cell r="J25">
            <v>0</v>
          </cell>
        </row>
        <row r="26">
          <cell r="D26" t="str">
            <v>Other Current Assets</v>
          </cell>
          <cell r="F26">
            <v>0</v>
          </cell>
          <cell r="H26">
            <v>0</v>
          </cell>
          <cell r="J26">
            <v>0</v>
          </cell>
        </row>
        <row r="27">
          <cell r="D27" t="str">
            <v xml:space="preserve">  Total Current Assets</v>
          </cell>
          <cell r="F27">
            <v>0</v>
          </cell>
          <cell r="H27">
            <v>0</v>
          </cell>
          <cell r="J27">
            <v>-4.6566128730773926E-10</v>
          </cell>
        </row>
        <row r="28">
          <cell r="B28" t="str">
            <v>111630</v>
          </cell>
          <cell r="D28" t="str">
            <v>Inv in Sequent Energy Mngmt</v>
          </cell>
          <cell r="F28">
            <v>29288</v>
          </cell>
          <cell r="H28">
            <v>29288</v>
          </cell>
          <cell r="J28">
            <v>29288</v>
          </cell>
        </row>
        <row r="29">
          <cell r="B29" t="str">
            <v>111635</v>
          </cell>
          <cell r="D29" t="str">
            <v>Inv in Sequent Holdings, LLC</v>
          </cell>
          <cell r="F29">
            <v>2899556.82</v>
          </cell>
          <cell r="H29">
            <v>2899556.82</v>
          </cell>
          <cell r="J29">
            <v>2899556.82</v>
          </cell>
        </row>
        <row r="30">
          <cell r="D30" t="str">
            <v>Investment &amp; Equity in Assoc</v>
          </cell>
          <cell r="F30">
            <v>2928844.82</v>
          </cell>
          <cell r="H30">
            <v>2928844.82</v>
          </cell>
          <cell r="J30">
            <v>2928844.82</v>
          </cell>
        </row>
        <row r="31">
          <cell r="C31" t="str">
            <v>Property, Plant &amp; Equipment</v>
          </cell>
        </row>
        <row r="32">
          <cell r="D32" t="str">
            <v>Regulated Assets</v>
          </cell>
          <cell r="F32">
            <v>0</v>
          </cell>
          <cell r="H32">
            <v>0</v>
          </cell>
          <cell r="J32">
            <v>0</v>
          </cell>
        </row>
        <row r="33">
          <cell r="D33" t="str">
            <v>Regulated Capital Projects</v>
          </cell>
          <cell r="F33">
            <v>0</v>
          </cell>
          <cell r="H33">
            <v>0</v>
          </cell>
          <cell r="J33">
            <v>0</v>
          </cell>
        </row>
        <row r="34">
          <cell r="D34" t="str">
            <v>Contribution in Aid of Const</v>
          </cell>
        </row>
        <row r="35">
          <cell r="D35" t="str">
            <v>Accumulated Depr - Regulated</v>
          </cell>
          <cell r="F35">
            <v>0</v>
          </cell>
          <cell r="H35">
            <v>0</v>
          </cell>
          <cell r="J35">
            <v>0</v>
          </cell>
        </row>
        <row r="36">
          <cell r="D36" t="str">
            <v xml:space="preserve">  Total Regulated Assets-Net</v>
          </cell>
          <cell r="F36">
            <v>0</v>
          </cell>
          <cell r="H36">
            <v>0</v>
          </cell>
          <cell r="J36">
            <v>0</v>
          </cell>
        </row>
        <row r="37">
          <cell r="D37" t="str">
            <v>Nonregulated Assets</v>
          </cell>
          <cell r="F37">
            <v>0</v>
          </cell>
          <cell r="H37">
            <v>0</v>
          </cell>
          <cell r="J37">
            <v>0</v>
          </cell>
        </row>
        <row r="38">
          <cell r="D38" t="str">
            <v>Nonregulated Capital Projects</v>
          </cell>
          <cell r="F38">
            <v>0</v>
          </cell>
          <cell r="H38">
            <v>0</v>
          </cell>
          <cell r="J38">
            <v>0</v>
          </cell>
        </row>
        <row r="39">
          <cell r="D39" t="str">
            <v>Accumulated Depr - Nonregulated</v>
          </cell>
          <cell r="F39">
            <v>0</v>
          </cell>
          <cell r="H39">
            <v>0</v>
          </cell>
          <cell r="J39">
            <v>0</v>
          </cell>
        </row>
        <row r="40">
          <cell r="D40" t="str">
            <v xml:space="preserve">  Total Nonregulated Assets-Net</v>
          </cell>
          <cell r="F40">
            <v>0</v>
          </cell>
          <cell r="H40">
            <v>0</v>
          </cell>
          <cell r="J40">
            <v>0</v>
          </cell>
        </row>
        <row r="41">
          <cell r="D41" t="str">
            <v xml:space="preserve">  Total Property Plant &amp; Equipment</v>
          </cell>
          <cell r="F41">
            <v>0</v>
          </cell>
          <cell r="H41">
            <v>0</v>
          </cell>
          <cell r="J41">
            <v>0</v>
          </cell>
        </row>
        <row r="42">
          <cell r="C42" t="str">
            <v>Deferred Debits and Other Assets</v>
          </cell>
        </row>
        <row r="43">
          <cell r="D43" t="str">
            <v>Unrecovered Envir Response Costs</v>
          </cell>
        </row>
        <row r="44">
          <cell r="D44" t="str">
            <v>Unrecovered Pipeline Replacemnt Costs</v>
          </cell>
        </row>
        <row r="45">
          <cell r="D45" t="str">
            <v>Goodwill</v>
          </cell>
        </row>
        <row r="46">
          <cell r="D46" t="str">
            <v>Investment in Joint Ventures</v>
          </cell>
        </row>
        <row r="47">
          <cell r="D47" t="str">
            <v>Unrecovered Integrated Resource Plan</v>
          </cell>
        </row>
        <row r="48">
          <cell r="D48" t="str">
            <v>Unrecovered Postretirement Benefits</v>
          </cell>
        </row>
        <row r="49">
          <cell r="D49" t="str">
            <v>Intercompany Notes Receivables</v>
          </cell>
        </row>
        <row r="50">
          <cell r="D50" t="str">
            <v>Prepaid Pension Cost</v>
          </cell>
        </row>
        <row r="51">
          <cell r="D51" t="str">
            <v>Unamortized Cost to Repurchase LTD</v>
          </cell>
        </row>
        <row r="52">
          <cell r="B52" t="str">
            <v>162189</v>
          </cell>
          <cell r="D52" t="str">
            <v>Counterparty Netting</v>
          </cell>
          <cell r="F52">
            <v>-0.02</v>
          </cell>
          <cell r="H52">
            <v>-0.02</v>
          </cell>
          <cell r="J52">
            <v>-0.02</v>
          </cell>
        </row>
        <row r="53">
          <cell r="D53" t="str">
            <v>Other Assets</v>
          </cell>
          <cell r="F53">
            <v>-0.02</v>
          </cell>
          <cell r="H53">
            <v>-0.02</v>
          </cell>
          <cell r="J53">
            <v>-0.02</v>
          </cell>
        </row>
        <row r="54">
          <cell r="D54" t="str">
            <v xml:space="preserve">  Total Deferred Debits and Other Assets</v>
          </cell>
          <cell r="F54">
            <v>-0.02</v>
          </cell>
          <cell r="H54">
            <v>-0.02</v>
          </cell>
          <cell r="J54">
            <v>-0.02</v>
          </cell>
        </row>
        <row r="55">
          <cell r="D55" t="str">
            <v xml:space="preserve">  Total Assets</v>
          </cell>
          <cell r="F55">
            <v>2928844.7999999998</v>
          </cell>
          <cell r="H55">
            <v>2928844.7999999998</v>
          </cell>
          <cell r="J55">
            <v>2928844.7999999993</v>
          </cell>
        </row>
        <row r="57">
          <cell r="C57" t="str">
            <v>Liabilities and Capitalization</v>
          </cell>
        </row>
        <row r="58">
          <cell r="C58" t="str">
            <v>Current Liabilities</v>
          </cell>
        </row>
        <row r="59">
          <cell r="B59" t="str">
            <v>225120</v>
          </cell>
          <cell r="D59" t="str">
            <v>Accounts Payable - Accrued</v>
          </cell>
          <cell r="F59">
            <v>-176700</v>
          </cell>
          <cell r="H59">
            <v>-176700</v>
          </cell>
          <cell r="J59">
            <v>0</v>
          </cell>
        </row>
        <row r="60">
          <cell r="D60" t="str">
            <v>Accounts Payable</v>
          </cell>
          <cell r="F60">
            <v>-176700</v>
          </cell>
          <cell r="H60">
            <v>-176700</v>
          </cell>
          <cell r="J60">
            <v>0</v>
          </cell>
        </row>
        <row r="61">
          <cell r="D61" t="str">
            <v>Short-Term Debt</v>
          </cell>
        </row>
        <row r="62">
          <cell r="B62" t="str">
            <v>230990</v>
          </cell>
          <cell r="D62" t="str">
            <v>Intercompany Trsfers - Credit</v>
          </cell>
          <cell r="F62">
            <v>-3122718.76</v>
          </cell>
          <cell r="H62">
            <v>-4027044.93</v>
          </cell>
          <cell r="J62">
            <v>-3189111.33</v>
          </cell>
        </row>
        <row r="63">
          <cell r="D63" t="str">
            <v>Intercompany Payables</v>
          </cell>
          <cell r="F63">
            <v>-3122718.76</v>
          </cell>
          <cell r="H63">
            <v>-4027044.93</v>
          </cell>
          <cell r="J63">
            <v>-3189111.33</v>
          </cell>
        </row>
        <row r="64">
          <cell r="D64" t="str">
            <v>Customer Deposits</v>
          </cell>
          <cell r="F64">
            <v>0</v>
          </cell>
          <cell r="H64">
            <v>0</v>
          </cell>
          <cell r="J64">
            <v>0</v>
          </cell>
        </row>
        <row r="65">
          <cell r="D65" t="str">
            <v>Interest</v>
          </cell>
          <cell r="F65">
            <v>0</v>
          </cell>
          <cell r="H65">
            <v>0</v>
          </cell>
          <cell r="J65">
            <v>0</v>
          </cell>
        </row>
        <row r="66">
          <cell r="B66" t="str">
            <v>238100</v>
          </cell>
          <cell r="D66" t="str">
            <v>Taxes Accrued-Federal Income</v>
          </cell>
          <cell r="F66">
            <v>-1152119.6599999999</v>
          </cell>
          <cell r="H66">
            <v>110352.76</v>
          </cell>
          <cell r="J66">
            <v>-922065</v>
          </cell>
        </row>
        <row r="67">
          <cell r="B67" t="str">
            <v>238103</v>
          </cell>
          <cell r="D67" t="str">
            <v>Tax Accr Othr-Real&amp;Pers. Prop.</v>
          </cell>
          <cell r="F67">
            <v>-2432.88</v>
          </cell>
          <cell r="H67">
            <v>-1824.66</v>
          </cell>
          <cell r="J67">
            <v>0</v>
          </cell>
        </row>
        <row r="68">
          <cell r="B68" t="str">
            <v>238200</v>
          </cell>
          <cell r="D68" t="str">
            <v>Taxes Accrued-State Income</v>
          </cell>
          <cell r="F68">
            <v>123675.02</v>
          </cell>
          <cell r="H68">
            <v>121251.64</v>
          </cell>
          <cell r="J68">
            <v>-158072</v>
          </cell>
        </row>
        <row r="69">
          <cell r="D69" t="str">
            <v>Other Accrued Liabilities</v>
          </cell>
          <cell r="F69">
            <v>-1030877.52</v>
          </cell>
          <cell r="H69">
            <v>229779.74</v>
          </cell>
          <cell r="J69">
            <v>-1080137</v>
          </cell>
        </row>
        <row r="70">
          <cell r="D70" t="str">
            <v>Redemption Requir - Preferred Stock</v>
          </cell>
        </row>
        <row r="71">
          <cell r="D71" t="str">
            <v>Deferred Purchase Gas Adj Credit</v>
          </cell>
        </row>
        <row r="72">
          <cell r="D72" t="str">
            <v>Current Portion of Long Term Debt</v>
          </cell>
        </row>
        <row r="73">
          <cell r="D73" t="str">
            <v>Accrued Eviron Response-Current</v>
          </cell>
        </row>
        <row r="74">
          <cell r="D74" t="str">
            <v>Accrued Pipeline Replacement-Current</v>
          </cell>
        </row>
        <row r="75">
          <cell r="D75" t="str">
            <v>Deferred Seasonal Rates</v>
          </cell>
        </row>
        <row r="76">
          <cell r="D76" t="str">
            <v>Energy Marketing and Risk Mgmt Liab</v>
          </cell>
          <cell r="F76">
            <v>0</v>
          </cell>
          <cell r="H76">
            <v>0</v>
          </cell>
          <cell r="J76">
            <v>0</v>
          </cell>
        </row>
        <row r="77">
          <cell r="B77" t="str">
            <v>245502</v>
          </cell>
          <cell r="D77" t="str">
            <v>State Withholding Tax - EE</v>
          </cell>
          <cell r="F77">
            <v>535.04</v>
          </cell>
          <cell r="H77">
            <v>0</v>
          </cell>
          <cell r="J77">
            <v>0</v>
          </cell>
        </row>
        <row r="78">
          <cell r="D78" t="str">
            <v>Other Current Liabilities</v>
          </cell>
          <cell r="F78">
            <v>535.04</v>
          </cell>
          <cell r="H78">
            <v>0</v>
          </cell>
          <cell r="J78">
            <v>0</v>
          </cell>
        </row>
        <row r="79">
          <cell r="D79" t="str">
            <v xml:space="preserve">  Total Current Liabilities</v>
          </cell>
          <cell r="F79">
            <v>-4329761.2399999993</v>
          </cell>
          <cell r="H79">
            <v>-3973965.1899999995</v>
          </cell>
          <cell r="J79">
            <v>-4269248.33</v>
          </cell>
        </row>
        <row r="80">
          <cell r="B80" t="str">
            <v>279200</v>
          </cell>
          <cell r="D80" t="str">
            <v>Other Timing Difference-Fed</v>
          </cell>
          <cell r="F80">
            <v>0</v>
          </cell>
          <cell r="H80">
            <v>0</v>
          </cell>
          <cell r="J80">
            <v>938071</v>
          </cell>
        </row>
        <row r="81">
          <cell r="B81" t="str">
            <v>279250</v>
          </cell>
          <cell r="D81" t="str">
            <v>Other Timing Differences-State</v>
          </cell>
          <cell r="F81">
            <v>0</v>
          </cell>
          <cell r="H81">
            <v>0</v>
          </cell>
          <cell r="J81">
            <v>160816</v>
          </cell>
        </row>
        <row r="82">
          <cell r="D82" t="str">
            <v>Accumulated Deferred Income Tax</v>
          </cell>
          <cell r="F82">
            <v>0</v>
          </cell>
          <cell r="H82">
            <v>0</v>
          </cell>
          <cell r="J82">
            <v>1098887</v>
          </cell>
        </row>
        <row r="83">
          <cell r="C83" t="str">
            <v>Long-Term Liabilities</v>
          </cell>
        </row>
        <row r="84">
          <cell r="D84" t="str">
            <v>Accrued Envir Response Costs</v>
          </cell>
        </row>
        <row r="85">
          <cell r="D85" t="str">
            <v>Accrued Pipeline Replacement Costs</v>
          </cell>
        </row>
        <row r="86">
          <cell r="D86" t="str">
            <v>Accrued Pension Costs</v>
          </cell>
        </row>
        <row r="87">
          <cell r="D87" t="str">
            <v>Accrued Other Postretirement Benefits</v>
          </cell>
        </row>
        <row r="88">
          <cell r="D88" t="str">
            <v>Capital Lease Liability</v>
          </cell>
        </row>
        <row r="89">
          <cell r="D89" t="str">
            <v>Other Liabilities</v>
          </cell>
        </row>
        <row r="90">
          <cell r="D90" t="str">
            <v xml:space="preserve">  Total Long-Term Liabilities</v>
          </cell>
          <cell r="F90">
            <v>0</v>
          </cell>
          <cell r="H90">
            <v>0</v>
          </cell>
          <cell r="J90">
            <v>0</v>
          </cell>
        </row>
        <row r="91">
          <cell r="D91" t="str">
            <v>Minority Interest</v>
          </cell>
        </row>
        <row r="92">
          <cell r="C92" t="str">
            <v>Deferred Credits</v>
          </cell>
        </row>
        <row r="93">
          <cell r="D93" t="str">
            <v>Unamortized Investment Tax Credit</v>
          </cell>
        </row>
        <row r="94">
          <cell r="D94" t="str">
            <v>Regulatory Tax Liability</v>
          </cell>
        </row>
        <row r="95">
          <cell r="D95" t="str">
            <v>Other Deferred Credits</v>
          </cell>
        </row>
        <row r="96">
          <cell r="D96" t="str">
            <v xml:space="preserve">  Total Deferred Credits</v>
          </cell>
          <cell r="F96">
            <v>0</v>
          </cell>
          <cell r="H96">
            <v>0</v>
          </cell>
          <cell r="J96">
            <v>0</v>
          </cell>
        </row>
        <row r="97">
          <cell r="D97" t="str">
            <v>Equity from Parent</v>
          </cell>
          <cell r="F97">
            <v>0</v>
          </cell>
          <cell r="H97">
            <v>0</v>
          </cell>
          <cell r="J97">
            <v>0</v>
          </cell>
        </row>
        <row r="98">
          <cell r="C98" t="str">
            <v>Capitalization</v>
          </cell>
        </row>
        <row r="99">
          <cell r="D99" t="str">
            <v>Long-Term Debt</v>
          </cell>
        </row>
        <row r="100">
          <cell r="D100" t="str">
            <v>Preferred Stock</v>
          </cell>
        </row>
        <row r="101">
          <cell r="B101" t="str">
            <v>200101</v>
          </cell>
          <cell r="D101" t="str">
            <v>Common Stock</v>
          </cell>
          <cell r="F101">
            <v>-100</v>
          </cell>
          <cell r="H101">
            <v>-100</v>
          </cell>
          <cell r="J101">
            <v>-100</v>
          </cell>
        </row>
        <row r="102">
          <cell r="B102" t="str">
            <v>203101</v>
          </cell>
          <cell r="D102" t="str">
            <v>Premium on Common</v>
          </cell>
          <cell r="F102">
            <v>-3575606.24</v>
          </cell>
          <cell r="H102">
            <v>-3575606.24</v>
          </cell>
          <cell r="J102">
            <v>-3575606.24</v>
          </cell>
        </row>
        <row r="103">
          <cell r="B103" t="str">
            <v>203102</v>
          </cell>
          <cell r="D103" t="str">
            <v>Additional Paid-In-Capital</v>
          </cell>
          <cell r="F103">
            <v>15814864.439999999</v>
          </cell>
          <cell r="H103">
            <v>15814864.439999999</v>
          </cell>
          <cell r="J103">
            <v>15814864.439999999</v>
          </cell>
        </row>
        <row r="104">
          <cell r="B104" t="str">
            <v>207100</v>
          </cell>
          <cell r="D104" t="str">
            <v>Unappropriated Ret Earnings</v>
          </cell>
          <cell r="F104">
            <v>-10708161.359999999</v>
          </cell>
          <cell r="H104">
            <v>-10708161.359999999</v>
          </cell>
          <cell r="J104">
            <v>-9378222.7599999998</v>
          </cell>
        </row>
        <row r="105">
          <cell r="B105" t="str">
            <v>207200</v>
          </cell>
          <cell r="D105" t="str">
            <v>Balance Transferred from Incom</v>
          </cell>
          <cell r="F105">
            <v>-618846.06000000006</v>
          </cell>
          <cell r="H105">
            <v>-646018.15</v>
          </cell>
          <cell r="J105">
            <v>-5769628.9100000001</v>
          </cell>
        </row>
        <row r="106">
          <cell r="B106" t="str">
            <v>207601</v>
          </cell>
          <cell r="D106" t="str">
            <v>Dividends Declared Parent/Sub</v>
          </cell>
          <cell r="F106">
            <v>488765.66</v>
          </cell>
          <cell r="H106">
            <v>160141.70000000001</v>
          </cell>
          <cell r="J106">
            <v>3150210</v>
          </cell>
        </row>
        <row r="107">
          <cell r="D107" t="str">
            <v>Common Stockholders Equity</v>
          </cell>
          <cell r="F107">
            <v>1400916.44</v>
          </cell>
          <cell r="H107">
            <v>1045120.39</v>
          </cell>
          <cell r="J107">
            <v>241516.52999999933</v>
          </cell>
        </row>
        <row r="108">
          <cell r="D108" t="str">
            <v xml:space="preserve">  Total Capitalization</v>
          </cell>
          <cell r="F108">
            <v>1400916.44</v>
          </cell>
          <cell r="H108">
            <v>1045120.39</v>
          </cell>
          <cell r="J108">
            <v>241516.52999999933</v>
          </cell>
        </row>
        <row r="109">
          <cell r="D109" t="str">
            <v xml:space="preserve">  Total Liabilities and Capitalization</v>
          </cell>
          <cell r="F109">
            <v>-2928844.7999999993</v>
          </cell>
          <cell r="H109">
            <v>-2928844.7999999993</v>
          </cell>
          <cell r="J109">
            <v>-2928844.8000000007</v>
          </cell>
        </row>
      </sheetData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0">
    <tabColor rgb="FF00B050"/>
  </sheetPr>
  <dimension ref="A1:L90"/>
  <sheetViews>
    <sheetView workbookViewId="0"/>
  </sheetViews>
  <sheetFormatPr defaultColWidth="10.6640625" defaultRowHeight="15" x14ac:dyDescent="0.2"/>
  <cols>
    <col min="1" max="1" width="9.6640625" style="1" customWidth="1"/>
    <col min="2" max="2" width="56" style="1" customWidth="1"/>
    <col min="3" max="18" width="10.6640625" style="1"/>
    <col min="19" max="19" width="30.6640625" style="1" customWidth="1"/>
    <col min="20" max="37" width="10.6640625" style="1"/>
    <col min="38" max="38" width="6.6640625" style="1" customWidth="1"/>
    <col min="39" max="39" width="30.6640625" style="1" customWidth="1"/>
    <col min="40" max="40" width="5.6640625" style="1" customWidth="1"/>
    <col min="41" max="41" width="9.6640625" style="1" customWidth="1"/>
    <col min="42" max="42" width="2.6640625" style="1" customWidth="1"/>
    <col min="43" max="16384" width="10.6640625" style="1"/>
  </cols>
  <sheetData>
    <row r="1" spans="1:12" x14ac:dyDescent="0.2">
      <c r="A1" s="1" t="s">
        <v>403</v>
      </c>
    </row>
    <row r="2" spans="1:12" x14ac:dyDescent="0.2">
      <c r="A2" s="1" t="s">
        <v>156</v>
      </c>
    </row>
    <row r="3" spans="1:12" ht="15.75" thickBo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5" spans="1:12" x14ac:dyDescent="0.2">
      <c r="A5" s="10" t="s">
        <v>8</v>
      </c>
      <c r="B5" s="3" t="s">
        <v>9</v>
      </c>
    </row>
    <row r="7" spans="1:12" x14ac:dyDescent="0.2">
      <c r="B7" s="50" t="s">
        <v>10</v>
      </c>
      <c r="C7" s="1" t="s">
        <v>11</v>
      </c>
    </row>
    <row r="8" spans="1:12" x14ac:dyDescent="0.2">
      <c r="B8" s="50"/>
      <c r="C8" s="1" t="s">
        <v>12</v>
      </c>
    </row>
    <row r="9" spans="1:12" x14ac:dyDescent="0.2">
      <c r="B9" s="50"/>
    </row>
    <row r="10" spans="1:12" x14ac:dyDescent="0.2">
      <c r="B10" s="50" t="s">
        <v>13</v>
      </c>
      <c r="C10" s="1" t="s">
        <v>14</v>
      </c>
    </row>
    <row r="11" spans="1:12" x14ac:dyDescent="0.2">
      <c r="B11" s="50"/>
    </row>
    <row r="12" spans="1:12" x14ac:dyDescent="0.2">
      <c r="B12" s="50" t="s">
        <v>15</v>
      </c>
      <c r="C12" s="1" t="s">
        <v>16</v>
      </c>
    </row>
    <row r="13" spans="1:12" x14ac:dyDescent="0.2">
      <c r="B13" s="50"/>
    </row>
    <row r="14" spans="1:12" x14ac:dyDescent="0.2">
      <c r="B14" s="50" t="s">
        <v>17</v>
      </c>
      <c r="C14" s="1" t="s">
        <v>18</v>
      </c>
    </row>
    <row r="15" spans="1:12" x14ac:dyDescent="0.2">
      <c r="B15" s="50"/>
    </row>
    <row r="16" spans="1:12" x14ac:dyDescent="0.2">
      <c r="B16" s="50" t="s">
        <v>19</v>
      </c>
      <c r="C16" s="1" t="s">
        <v>20</v>
      </c>
    </row>
    <row r="17" spans="1:3" x14ac:dyDescent="0.2">
      <c r="B17" s="50"/>
      <c r="C17" s="1" t="s">
        <v>21</v>
      </c>
    </row>
    <row r="18" spans="1:3" x14ac:dyDescent="0.2">
      <c r="B18" s="50"/>
    </row>
    <row r="19" spans="1:3" x14ac:dyDescent="0.2">
      <c r="B19" s="50" t="s">
        <v>22</v>
      </c>
      <c r="C19" s="1" t="s">
        <v>23</v>
      </c>
    </row>
    <row r="20" spans="1:3" x14ac:dyDescent="0.2">
      <c r="B20" s="50"/>
      <c r="C20" s="1" t="s">
        <v>24</v>
      </c>
    </row>
    <row r="21" spans="1:3" x14ac:dyDescent="0.2">
      <c r="B21" s="50"/>
    </row>
    <row r="22" spans="1:3" x14ac:dyDescent="0.2">
      <c r="B22" s="50" t="s">
        <v>25</v>
      </c>
      <c r="C22" s="1" t="s">
        <v>26</v>
      </c>
    </row>
    <row r="23" spans="1:3" x14ac:dyDescent="0.2">
      <c r="B23" s="50"/>
      <c r="C23" s="1" t="s">
        <v>27</v>
      </c>
    </row>
    <row r="25" spans="1:3" x14ac:dyDescent="0.2">
      <c r="B25" s="50" t="s">
        <v>28</v>
      </c>
      <c r="C25" s="1" t="s">
        <v>29</v>
      </c>
    </row>
    <row r="26" spans="1:3" x14ac:dyDescent="0.2">
      <c r="C26" s="1" t="s">
        <v>336</v>
      </c>
    </row>
    <row r="28" spans="1:3" x14ac:dyDescent="0.2">
      <c r="A28" s="10" t="s">
        <v>30</v>
      </c>
      <c r="B28" s="3" t="s">
        <v>31</v>
      </c>
    </row>
    <row r="29" spans="1:3" x14ac:dyDescent="0.2">
      <c r="A29" s="10"/>
      <c r="B29" s="3"/>
    </row>
    <row r="30" spans="1:3" x14ac:dyDescent="0.2">
      <c r="B30" s="50" t="s">
        <v>32</v>
      </c>
      <c r="C30" s="1" t="s">
        <v>33</v>
      </c>
    </row>
    <row r="31" spans="1:3" x14ac:dyDescent="0.2">
      <c r="B31" s="50"/>
    </row>
    <row r="32" spans="1:3" x14ac:dyDescent="0.2">
      <c r="B32" s="50" t="s">
        <v>34</v>
      </c>
      <c r="C32" s="1" t="s">
        <v>35</v>
      </c>
    </row>
    <row r="33" spans="1:3" x14ac:dyDescent="0.2">
      <c r="C33" s="1" t="s">
        <v>36</v>
      </c>
    </row>
    <row r="35" spans="1:3" x14ac:dyDescent="0.2">
      <c r="B35" s="50" t="s">
        <v>37</v>
      </c>
      <c r="C35" s="1" t="s">
        <v>294</v>
      </c>
    </row>
    <row r="36" spans="1:3" x14ac:dyDescent="0.2">
      <c r="B36" s="50"/>
      <c r="C36" s="1" t="s">
        <v>38</v>
      </c>
    </row>
    <row r="38" spans="1:3" x14ac:dyDescent="0.2">
      <c r="B38" s="52" t="s">
        <v>39</v>
      </c>
      <c r="C38" s="1" t="s">
        <v>295</v>
      </c>
    </row>
    <row r="40" spans="1:3" x14ac:dyDescent="0.2">
      <c r="B40" s="50" t="s">
        <v>40</v>
      </c>
      <c r="C40" s="1" t="s">
        <v>41</v>
      </c>
    </row>
    <row r="41" spans="1:3" x14ac:dyDescent="0.2">
      <c r="B41" s="50"/>
      <c r="C41" s="1" t="s">
        <v>42</v>
      </c>
    </row>
    <row r="43" spans="1:3" x14ac:dyDescent="0.2">
      <c r="B43" s="52" t="s">
        <v>43</v>
      </c>
      <c r="C43" s="1" t="s">
        <v>296</v>
      </c>
    </row>
    <row r="46" spans="1:3" x14ac:dyDescent="0.2">
      <c r="A46" s="10" t="s">
        <v>44</v>
      </c>
      <c r="B46" s="3" t="s">
        <v>45</v>
      </c>
      <c r="C46" s="1" t="s">
        <v>297</v>
      </c>
    </row>
    <row r="47" spans="1:3" x14ac:dyDescent="0.2">
      <c r="A47" s="10"/>
      <c r="B47" s="3"/>
      <c r="C47" s="1" t="s">
        <v>298</v>
      </c>
    </row>
    <row r="48" spans="1:3" x14ac:dyDescent="0.2">
      <c r="B48" s="50"/>
    </row>
    <row r="49" spans="2:3" x14ac:dyDescent="0.2">
      <c r="B49" s="50" t="s">
        <v>46</v>
      </c>
      <c r="C49" s="1" t="s">
        <v>47</v>
      </c>
    </row>
    <row r="50" spans="2:3" x14ac:dyDescent="0.2">
      <c r="B50" s="50"/>
      <c r="C50" s="1" t="s">
        <v>48</v>
      </c>
    </row>
    <row r="51" spans="2:3" x14ac:dyDescent="0.2">
      <c r="B51" s="50"/>
    </row>
    <row r="52" spans="2:3" x14ac:dyDescent="0.2">
      <c r="B52" s="50" t="s">
        <v>49</v>
      </c>
      <c r="C52" s="1" t="s">
        <v>50</v>
      </c>
    </row>
    <row r="53" spans="2:3" x14ac:dyDescent="0.2">
      <c r="B53" s="50"/>
    </row>
    <row r="54" spans="2:3" x14ac:dyDescent="0.2">
      <c r="B54" s="50" t="s">
        <v>51</v>
      </c>
      <c r="C54" s="1" t="s">
        <v>52</v>
      </c>
    </row>
    <row r="55" spans="2:3" x14ac:dyDescent="0.2">
      <c r="B55" s="50"/>
    </row>
    <row r="56" spans="2:3" x14ac:dyDescent="0.2">
      <c r="B56" s="50" t="s">
        <v>53</v>
      </c>
      <c r="C56" s="1" t="s">
        <v>54</v>
      </c>
    </row>
    <row r="57" spans="2:3" x14ac:dyDescent="0.2">
      <c r="B57" s="50"/>
    </row>
    <row r="58" spans="2:3" x14ac:dyDescent="0.2">
      <c r="B58" s="50" t="s">
        <v>55</v>
      </c>
      <c r="C58" s="1" t="s">
        <v>56</v>
      </c>
    </row>
    <row r="59" spans="2:3" x14ac:dyDescent="0.2">
      <c r="B59" s="50"/>
      <c r="C59" s="1" t="s">
        <v>57</v>
      </c>
    </row>
    <row r="60" spans="2:3" x14ac:dyDescent="0.2">
      <c r="B60" s="50"/>
    </row>
    <row r="61" spans="2:3" x14ac:dyDescent="0.2">
      <c r="B61" s="50" t="s">
        <v>58</v>
      </c>
      <c r="C61" s="1" t="s">
        <v>59</v>
      </c>
    </row>
    <row r="62" spans="2:3" x14ac:dyDescent="0.2">
      <c r="B62" s="50"/>
      <c r="C62" s="1" t="s">
        <v>299</v>
      </c>
    </row>
    <row r="63" spans="2:3" x14ac:dyDescent="0.2">
      <c r="B63" s="50"/>
    </row>
    <row r="64" spans="2:3" x14ac:dyDescent="0.2">
      <c r="B64" s="50" t="s">
        <v>60</v>
      </c>
      <c r="C64" s="1" t="s">
        <v>61</v>
      </c>
    </row>
    <row r="65" spans="1:3" x14ac:dyDescent="0.2">
      <c r="B65" s="50"/>
      <c r="C65" s="1" t="s">
        <v>62</v>
      </c>
    </row>
    <row r="66" spans="1:3" x14ac:dyDescent="0.2">
      <c r="B66" s="50"/>
    </row>
    <row r="67" spans="1:3" x14ac:dyDescent="0.2">
      <c r="B67" s="50" t="s">
        <v>63</v>
      </c>
      <c r="C67" s="1" t="s">
        <v>64</v>
      </c>
    </row>
    <row r="68" spans="1:3" x14ac:dyDescent="0.2">
      <c r="B68" s="50"/>
      <c r="C68" s="1" t="s">
        <v>65</v>
      </c>
    </row>
    <row r="69" spans="1:3" x14ac:dyDescent="0.2">
      <c r="B69" s="50"/>
    </row>
    <row r="70" spans="1:3" x14ac:dyDescent="0.2">
      <c r="B70" s="50" t="s">
        <v>66</v>
      </c>
      <c r="C70" s="1" t="s">
        <v>334</v>
      </c>
    </row>
    <row r="71" spans="1:3" x14ac:dyDescent="0.2">
      <c r="B71" s="50"/>
      <c r="C71" s="1" t="s">
        <v>335</v>
      </c>
    </row>
    <row r="73" spans="1:3" x14ac:dyDescent="0.2">
      <c r="A73" s="10" t="s">
        <v>67</v>
      </c>
      <c r="B73" s="3" t="s">
        <v>68</v>
      </c>
      <c r="C73" s="1" t="s">
        <v>69</v>
      </c>
    </row>
    <row r="74" spans="1:3" x14ac:dyDescent="0.2">
      <c r="C74" s="1" t="s">
        <v>70</v>
      </c>
    </row>
    <row r="76" spans="1:3" x14ac:dyDescent="0.2">
      <c r="A76" s="10" t="s">
        <v>71</v>
      </c>
      <c r="B76" s="3" t="s">
        <v>72</v>
      </c>
      <c r="C76" s="1" t="s">
        <v>73</v>
      </c>
    </row>
    <row r="79" spans="1:3" x14ac:dyDescent="0.2">
      <c r="A79" s="10" t="s">
        <v>74</v>
      </c>
      <c r="B79" s="3" t="s">
        <v>75</v>
      </c>
    </row>
    <row r="81" spans="1:12" x14ac:dyDescent="0.2">
      <c r="B81" s="1" t="s">
        <v>76</v>
      </c>
      <c r="C81" s="1" t="s">
        <v>77</v>
      </c>
    </row>
    <row r="83" spans="1:12" x14ac:dyDescent="0.2">
      <c r="B83" s="1" t="s">
        <v>78</v>
      </c>
      <c r="C83" s="1" t="s">
        <v>79</v>
      </c>
    </row>
    <row r="85" spans="1:12" x14ac:dyDescent="0.2">
      <c r="B85" s="1" t="s">
        <v>80</v>
      </c>
      <c r="C85" s="1" t="s">
        <v>81</v>
      </c>
    </row>
    <row r="87" spans="1:12" x14ac:dyDescent="0.2">
      <c r="B87" s="1" t="s">
        <v>28</v>
      </c>
      <c r="C87" s="1" t="s">
        <v>29</v>
      </c>
    </row>
    <row r="88" spans="1:12" x14ac:dyDescent="0.2">
      <c r="C88" s="1" t="s">
        <v>337</v>
      </c>
    </row>
    <row r="89" spans="1:12" ht="15.75" thickBo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2" x14ac:dyDescent="0.2">
      <c r="H90" s="4"/>
    </row>
  </sheetData>
  <printOptions horizontalCentered="1"/>
  <pageMargins left="0.5" right="0.5" top="0.5" bottom="0.5" header="0" footer="0"/>
  <pageSetup orientation="landscape" horizontalDpi="0" verticalDpi="0" copies="0"/>
  <headerFooter alignWithMargins="0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63216-3341-41AD-ADE0-370631B1972D}">
  <sheetPr>
    <tabColor theme="4"/>
  </sheetPr>
  <dimension ref="A1:G67"/>
  <sheetViews>
    <sheetView topLeftCell="A3" workbookViewId="0">
      <pane ySplit="4" topLeftCell="A7" activePane="bottomLeft" state="frozen"/>
      <selection pane="bottomLeft"/>
    </sheetView>
  </sheetViews>
  <sheetFormatPr defaultColWidth="7.109375" defaultRowHeight="11.25" x14ac:dyDescent="0.2"/>
  <cols>
    <col min="1" max="1" width="7.109375" style="83"/>
    <col min="2" max="2" width="8.33203125" style="106" customWidth="1"/>
    <col min="3" max="4" width="7.5546875" style="83" customWidth="1"/>
    <col min="5" max="6" width="7.109375" style="83"/>
    <col min="7" max="7" width="24" style="83" bestFit="1" customWidth="1"/>
    <col min="8" max="16384" width="7.109375" style="83"/>
  </cols>
  <sheetData>
    <row r="1" spans="1:7" x14ac:dyDescent="0.2">
      <c r="A1" s="83" t="s">
        <v>412</v>
      </c>
    </row>
    <row r="2" spans="1:7" x14ac:dyDescent="0.2">
      <c r="A2" s="83" t="s">
        <v>156</v>
      </c>
    </row>
    <row r="3" spans="1:7" ht="12.75" x14ac:dyDescent="0.2">
      <c r="A3" s="81"/>
      <c r="B3" s="82"/>
      <c r="C3" s="81"/>
      <c r="D3" s="81"/>
    </row>
    <row r="4" spans="1:7" ht="12.75" x14ac:dyDescent="0.2">
      <c r="B4" s="84"/>
      <c r="C4" s="85"/>
      <c r="D4" s="85"/>
    </row>
    <row r="5" spans="1:7" x14ac:dyDescent="0.2">
      <c r="B5" s="86" t="s">
        <v>149</v>
      </c>
      <c r="C5" s="87"/>
      <c r="D5" s="88" t="s">
        <v>149</v>
      </c>
    </row>
    <row r="6" spans="1:7" ht="34.5" thickBot="1" x14ac:dyDescent="0.25">
      <c r="B6" s="89" t="s">
        <v>368</v>
      </c>
      <c r="C6" s="90" t="s">
        <v>369</v>
      </c>
      <c r="D6" s="90" t="s">
        <v>370</v>
      </c>
      <c r="F6" s="91"/>
      <c r="G6" s="91"/>
    </row>
    <row r="7" spans="1:7" x14ac:dyDescent="0.2">
      <c r="A7" s="92"/>
      <c r="B7" s="93" t="s">
        <v>149</v>
      </c>
      <c r="C7" s="92"/>
      <c r="D7" s="94" t="s">
        <v>149</v>
      </c>
    </row>
    <row r="8" spans="1:7" x14ac:dyDescent="0.2">
      <c r="A8" s="92">
        <v>1988</v>
      </c>
      <c r="B8" s="93">
        <v>118.71491496118615</v>
      </c>
      <c r="C8" s="95" t="s">
        <v>149</v>
      </c>
      <c r="D8" s="96">
        <v>1</v>
      </c>
      <c r="E8" s="97"/>
    </row>
    <row r="9" spans="1:7" x14ac:dyDescent="0.2">
      <c r="A9" s="92">
        <v>1989</v>
      </c>
      <c r="B9" s="93">
        <v>124.47573741120192</v>
      </c>
      <c r="C9" s="95">
        <f t="shared" ref="C9:C41" si="0">(B9/B8)-1</f>
        <v>4.852652635853949E-2</v>
      </c>
      <c r="D9" s="96">
        <f t="shared" ref="D9:D41" si="1">(1+C9)*D8</f>
        <v>1.0485265263585395</v>
      </c>
      <c r="E9" s="97"/>
    </row>
    <row r="10" spans="1:7" x14ac:dyDescent="0.2">
      <c r="A10" s="92">
        <v>1990</v>
      </c>
      <c r="B10" s="93">
        <v>131.23983359937574</v>
      </c>
      <c r="C10" s="95">
        <f t="shared" si="0"/>
        <v>5.4340679789096846E-2</v>
      </c>
      <c r="D10" s="96">
        <f t="shared" si="1"/>
        <v>1.1055041705777628</v>
      </c>
      <c r="E10" s="97"/>
    </row>
    <row r="11" spans="1:7" x14ac:dyDescent="0.2">
      <c r="A11" s="92">
        <v>1991</v>
      </c>
      <c r="B11" s="93">
        <v>136.4880890917151</v>
      </c>
      <c r="C11" s="95">
        <f t="shared" si="0"/>
        <v>3.9989806055074961E-2</v>
      </c>
      <c r="D11" s="96">
        <f t="shared" si="1"/>
        <v>1.149713067952244</v>
      </c>
      <c r="E11" s="97"/>
    </row>
    <row r="12" spans="1:7" x14ac:dyDescent="0.2">
      <c r="A12" s="92">
        <v>1992</v>
      </c>
      <c r="B12" s="93">
        <v>140.67430700430734</v>
      </c>
      <c r="C12" s="95">
        <f t="shared" si="0"/>
        <v>3.0670939423727006E-2</v>
      </c>
      <c r="D12" s="96">
        <f t="shared" si="1"/>
        <v>1.1849758478140746</v>
      </c>
      <c r="E12" s="97"/>
    </row>
    <row r="13" spans="1:7" x14ac:dyDescent="0.2">
      <c r="A13" s="92">
        <v>1993</v>
      </c>
      <c r="B13" s="93">
        <v>144.78768608125591</v>
      </c>
      <c r="C13" s="95">
        <f t="shared" si="0"/>
        <v>2.9240443152299456E-2</v>
      </c>
      <c r="D13" s="96">
        <f t="shared" si="1"/>
        <v>1.2196250667289299</v>
      </c>
      <c r="E13" s="97"/>
    </row>
    <row r="14" spans="1:7" x14ac:dyDescent="0.2">
      <c r="A14" s="92">
        <v>1994</v>
      </c>
      <c r="B14" s="93">
        <v>148.56035432772484</v>
      </c>
      <c r="C14" s="95">
        <f t="shared" si="0"/>
        <v>2.6056554590917935E-2</v>
      </c>
      <c r="D14" s="96">
        <f t="shared" si="1"/>
        <v>1.2514042938606043</v>
      </c>
      <c r="E14" s="97"/>
    </row>
    <row r="15" spans="1:7" x14ac:dyDescent="0.2">
      <c r="A15" s="92">
        <v>1995</v>
      </c>
      <c r="B15" s="93">
        <v>152.73018877708981</v>
      </c>
      <c r="C15" s="95">
        <f t="shared" si="0"/>
        <v>2.8068285568074947E-2</v>
      </c>
      <c r="D15" s="96">
        <f t="shared" si="1"/>
        <v>1.2865290669417988</v>
      </c>
      <c r="E15" s="97"/>
    </row>
    <row r="16" spans="1:7" x14ac:dyDescent="0.2">
      <c r="A16" s="92">
        <v>1996</v>
      </c>
      <c r="B16" s="93">
        <v>157.25797055254841</v>
      </c>
      <c r="C16" s="95">
        <f t="shared" si="0"/>
        <v>2.9645624167118134E-2</v>
      </c>
      <c r="D16" s="96">
        <f t="shared" si="1"/>
        <v>1.3246690241404286</v>
      </c>
      <c r="E16" s="97"/>
    </row>
    <row r="17" spans="1:7" x14ac:dyDescent="0.2">
      <c r="A17" s="92">
        <v>1997</v>
      </c>
      <c r="B17" s="93">
        <v>160.72706868994632</v>
      </c>
      <c r="C17" s="95">
        <f t="shared" si="0"/>
        <v>2.2059919285545515E-2</v>
      </c>
      <c r="D17" s="96">
        <f t="shared" si="1"/>
        <v>1.3538911158930289</v>
      </c>
      <c r="E17" s="97"/>
    </row>
    <row r="18" spans="1:7" x14ac:dyDescent="0.2">
      <c r="A18" s="92">
        <v>1998</v>
      </c>
      <c r="B18" s="93">
        <v>163.22613080076653</v>
      </c>
      <c r="C18" s="95">
        <f t="shared" si="0"/>
        <v>1.5548483097399535E-2</v>
      </c>
      <c r="D18" s="96">
        <f t="shared" si="1"/>
        <v>1.3749420690242111</v>
      </c>
      <c r="E18" s="97"/>
    </row>
    <row r="19" spans="1:7" x14ac:dyDescent="0.2">
      <c r="A19" s="92">
        <v>1999</v>
      </c>
      <c r="B19" s="93">
        <v>167.02051552452525</v>
      </c>
      <c r="C19" s="95">
        <f t="shared" si="0"/>
        <v>2.3246184328109543E-2</v>
      </c>
      <c r="D19" s="96">
        <f t="shared" si="1"/>
        <v>1.4069042258012203</v>
      </c>
      <c r="E19" s="97"/>
    </row>
    <row r="20" spans="1:7" x14ac:dyDescent="0.2">
      <c r="A20" s="92">
        <v>2000</v>
      </c>
      <c r="B20" s="93">
        <v>172.67424867377503</v>
      </c>
      <c r="C20" s="95">
        <f t="shared" si="0"/>
        <v>3.3850531064967271E-2</v>
      </c>
      <c r="D20" s="96">
        <f t="shared" si="1"/>
        <v>1.4545286810021383</v>
      </c>
      <c r="E20" s="97"/>
    </row>
    <row r="21" spans="1:7" x14ac:dyDescent="0.2">
      <c r="A21" s="92">
        <v>2001</v>
      </c>
      <c r="B21" s="93">
        <v>177.2298670970425</v>
      </c>
      <c r="C21" s="95">
        <f t="shared" si="0"/>
        <v>2.6382731983818797E-2</v>
      </c>
      <c r="D21" s="96">
        <f t="shared" si="1"/>
        <v>1.4929031213557951</v>
      </c>
      <c r="E21" s="97"/>
    </row>
    <row r="22" spans="1:7" x14ac:dyDescent="0.2">
      <c r="A22" s="92">
        <v>2002</v>
      </c>
      <c r="B22" s="93">
        <v>180.31957420880261</v>
      </c>
      <c r="C22" s="95">
        <f t="shared" si="0"/>
        <v>1.743333199064212E-2</v>
      </c>
      <c r="D22" s="96">
        <f t="shared" si="1"/>
        <v>1.5189293971002564</v>
      </c>
      <c r="E22" s="97"/>
    </row>
    <row r="23" spans="1:7" x14ac:dyDescent="0.2">
      <c r="A23" s="92">
        <v>2003</v>
      </c>
      <c r="B23" s="93">
        <v>184.25701462361184</v>
      </c>
      <c r="C23" s="95">
        <f t="shared" si="0"/>
        <v>2.1835901244142475E-2</v>
      </c>
      <c r="D23" s="96">
        <f t="shared" si="1"/>
        <v>1.5520965894121626</v>
      </c>
      <c r="E23" s="97"/>
    </row>
    <row r="24" spans="1:7" x14ac:dyDescent="0.2">
      <c r="A24" s="92">
        <v>2004</v>
      </c>
      <c r="B24" s="93">
        <v>189.40196668704809</v>
      </c>
      <c r="C24" s="95">
        <f t="shared" si="0"/>
        <v>2.792269305972428E-2</v>
      </c>
      <c r="D24" s="96">
        <f t="shared" si="1"/>
        <v>1.5954353060773632</v>
      </c>
      <c r="E24" s="97"/>
    </row>
    <row r="25" spans="1:7" x14ac:dyDescent="0.2">
      <c r="A25" s="92">
        <v>2005</v>
      </c>
      <c r="B25" s="93">
        <v>195.26666666666665</v>
      </c>
      <c r="C25" s="95">
        <f t="shared" si="0"/>
        <v>3.0964303498014267E-2</v>
      </c>
      <c r="D25" s="96">
        <f t="shared" si="1"/>
        <v>1.64483684910619</v>
      </c>
      <c r="E25" s="97"/>
      <c r="F25" s="98"/>
      <c r="G25" s="99"/>
    </row>
    <row r="26" spans="1:7" x14ac:dyDescent="0.2">
      <c r="A26" s="92">
        <v>2006</v>
      </c>
      <c r="B26" s="93">
        <v>201.55833333333337</v>
      </c>
      <c r="C26" s="95">
        <f t="shared" si="0"/>
        <v>3.2220894503243613E-2</v>
      </c>
      <c r="D26" s="96">
        <f t="shared" si="1"/>
        <v>1.6978349636962882</v>
      </c>
      <c r="E26" s="97"/>
      <c r="F26" s="98"/>
      <c r="G26" s="99"/>
    </row>
    <row r="27" spans="1:7" x14ac:dyDescent="0.2">
      <c r="A27" s="92">
        <v>2007</v>
      </c>
      <c r="B27" s="93">
        <v>207.34416666666667</v>
      </c>
      <c r="C27" s="95">
        <f t="shared" si="0"/>
        <v>2.8705502956133389E-2</v>
      </c>
      <c r="D27" s="96">
        <f t="shared" si="1"/>
        <v>1.7465721702656987</v>
      </c>
      <c r="E27" s="97"/>
      <c r="F27" s="98"/>
      <c r="G27" s="99"/>
    </row>
    <row r="28" spans="1:7" x14ac:dyDescent="0.2">
      <c r="A28" s="92">
        <v>2008</v>
      </c>
      <c r="B28" s="93">
        <v>215.25424999999998</v>
      </c>
      <c r="C28" s="95">
        <f t="shared" si="0"/>
        <v>3.8149533987371864E-2</v>
      </c>
      <c r="D28" s="96">
        <f t="shared" si="1"/>
        <v>1.8132030846366478</v>
      </c>
      <c r="E28" s="97"/>
      <c r="F28" s="98"/>
      <c r="G28" s="99"/>
    </row>
    <row r="29" spans="1:7" x14ac:dyDescent="0.2">
      <c r="A29" s="92">
        <v>2009</v>
      </c>
      <c r="B29" s="93">
        <v>214.56466666666668</v>
      </c>
      <c r="C29" s="95">
        <f t="shared" si="0"/>
        <v>-3.2035759262978303E-3</v>
      </c>
      <c r="D29" s="96">
        <f>(1+C29)*D28</f>
        <v>1.8073943508852168</v>
      </c>
      <c r="E29" s="97"/>
      <c r="F29" s="98"/>
      <c r="G29" s="99"/>
    </row>
    <row r="30" spans="1:7" x14ac:dyDescent="0.2">
      <c r="A30" s="92">
        <v>2010</v>
      </c>
      <c r="B30" s="93">
        <v>218.07616666666672</v>
      </c>
      <c r="C30" s="95">
        <f t="shared" si="0"/>
        <v>1.6365695501278754E-2</v>
      </c>
      <c r="D30" s="96">
        <f>(1+C30)*D29</f>
        <v>1.8369736164825357</v>
      </c>
      <c r="E30" s="97"/>
      <c r="F30" s="98"/>
      <c r="G30" s="99"/>
    </row>
    <row r="31" spans="1:7" x14ac:dyDescent="0.2">
      <c r="A31" s="92">
        <v>2011</v>
      </c>
      <c r="B31" s="93">
        <v>224.92966666666669</v>
      </c>
      <c r="C31" s="95">
        <f t="shared" si="0"/>
        <v>3.1427093133362227E-2</v>
      </c>
      <c r="D31" s="96">
        <f t="shared" si="1"/>
        <v>1.8947043574112614</v>
      </c>
      <c r="E31" s="97"/>
      <c r="F31" s="100"/>
      <c r="G31" s="99"/>
    </row>
    <row r="32" spans="1:7" x14ac:dyDescent="0.2">
      <c r="A32" s="92">
        <v>2012</v>
      </c>
      <c r="B32" s="93">
        <v>229.6</v>
      </c>
      <c r="C32" s="95">
        <f t="shared" si="0"/>
        <v>2.076352756194888E-2</v>
      </c>
      <c r="D32" s="96">
        <f t="shared" si="1"/>
        <v>1.9340451035581148</v>
      </c>
      <c r="E32" s="97"/>
      <c r="F32" s="100"/>
      <c r="G32" s="99"/>
    </row>
    <row r="33" spans="1:7" x14ac:dyDescent="0.2">
      <c r="A33" s="92">
        <v>2013</v>
      </c>
      <c r="B33" s="93">
        <v>232.96175000000002</v>
      </c>
      <c r="C33" s="95">
        <f t="shared" si="0"/>
        <v>1.4641768292683155E-2</v>
      </c>
      <c r="D33" s="96">
        <f t="shared" si="1"/>
        <v>1.9623629438320112</v>
      </c>
      <c r="E33" s="97"/>
      <c r="F33" s="100"/>
      <c r="G33" s="99"/>
    </row>
    <row r="34" spans="1:7" x14ac:dyDescent="0.2">
      <c r="A34" s="92">
        <v>2014</v>
      </c>
      <c r="B34" s="93">
        <v>236.71225000000001</v>
      </c>
      <c r="C34" s="95">
        <f t="shared" si="0"/>
        <v>1.6099209419571991E-2</v>
      </c>
      <c r="D34" s="96">
        <f t="shared" si="1"/>
        <v>1.9939554358219704</v>
      </c>
      <c r="E34" s="97"/>
      <c r="F34" s="100"/>
      <c r="G34" s="99"/>
    </row>
    <row r="35" spans="1:7" x14ac:dyDescent="0.2">
      <c r="A35" s="92">
        <v>2015</v>
      </c>
      <c r="B35" s="93">
        <v>236.99983333333333</v>
      </c>
      <c r="C35" s="95">
        <f t="shared" si="0"/>
        <v>1.2149068471669633E-3</v>
      </c>
      <c r="D35" s="96">
        <f t="shared" si="1"/>
        <v>1.9963779059338964</v>
      </c>
      <c r="E35" s="97"/>
      <c r="F35" s="100"/>
      <c r="G35" s="99"/>
    </row>
    <row r="36" spans="1:7" x14ac:dyDescent="0.2">
      <c r="A36" s="92">
        <v>2016</v>
      </c>
      <c r="B36" s="93">
        <v>240.00633329999999</v>
      </c>
      <c r="C36" s="95">
        <f t="shared" si="0"/>
        <v>1.2685662788792351E-2</v>
      </c>
      <c r="D36" s="96">
        <f t="shared" si="1"/>
        <v>2.0217032828475694</v>
      </c>
      <c r="E36" s="101"/>
      <c r="F36" s="98"/>
      <c r="G36" s="83" t="s">
        <v>371</v>
      </c>
    </row>
    <row r="37" spans="1:7" x14ac:dyDescent="0.2">
      <c r="A37" s="92">
        <v>2017</v>
      </c>
      <c r="B37" s="102">
        <v>245.13550000000001</v>
      </c>
      <c r="C37" s="95">
        <f t="shared" si="0"/>
        <v>2.1370963963641465E-2</v>
      </c>
      <c r="D37" s="96">
        <f t="shared" si="1"/>
        <v>2.0649090308504805</v>
      </c>
      <c r="E37" s="103" t="s">
        <v>372</v>
      </c>
      <c r="F37" s="98"/>
    </row>
    <row r="38" spans="1:7" x14ac:dyDescent="0.2">
      <c r="A38" s="92">
        <v>2018</v>
      </c>
      <c r="B38" s="102">
        <v>251.10233333333301</v>
      </c>
      <c r="C38" s="95">
        <f t="shared" si="0"/>
        <v>2.4340959727713773E-2</v>
      </c>
      <c r="D38" s="96">
        <f t="shared" si="1"/>
        <v>2.1151708984118045</v>
      </c>
      <c r="E38" s="103" t="s">
        <v>372</v>
      </c>
      <c r="F38" s="98"/>
    </row>
    <row r="39" spans="1:7" x14ac:dyDescent="0.2">
      <c r="A39" s="92">
        <v>2019</v>
      </c>
      <c r="B39" s="102">
        <v>255.65258333333301</v>
      </c>
      <c r="C39" s="95">
        <f t="shared" si="0"/>
        <v>1.8121098038382799E-2</v>
      </c>
      <c r="D39" s="96">
        <f t="shared" si="1"/>
        <v>2.1535001176298589</v>
      </c>
      <c r="E39" s="103" t="s">
        <v>372</v>
      </c>
      <c r="F39" s="98"/>
    </row>
    <row r="40" spans="1:7" x14ac:dyDescent="0.2">
      <c r="A40" s="92">
        <v>2020</v>
      </c>
      <c r="B40" s="102">
        <v>258.844083333333</v>
      </c>
      <c r="C40" s="95">
        <f t="shared" si="0"/>
        <v>1.2483738511019693E-2</v>
      </c>
      <c r="D40" s="96">
        <f t="shared" si="1"/>
        <v>2.1803838499818005</v>
      </c>
      <c r="E40" s="103" t="s">
        <v>372</v>
      </c>
      <c r="F40" s="98"/>
    </row>
    <row r="41" spans="1:7" x14ac:dyDescent="0.2">
      <c r="A41" s="92">
        <v>2021</v>
      </c>
      <c r="B41" s="102">
        <v>269.721957057027</v>
      </c>
      <c r="C41" s="95">
        <f t="shared" si="0"/>
        <v>4.2024811166673448E-2</v>
      </c>
      <c r="D41" s="96">
        <f t="shared" si="1"/>
        <v>2.2720140695481499</v>
      </c>
      <c r="E41" s="103" t="s">
        <v>373</v>
      </c>
      <c r="F41" s="98"/>
      <c r="G41" s="83" t="s">
        <v>374</v>
      </c>
    </row>
    <row r="42" spans="1:7" x14ac:dyDescent="0.2">
      <c r="A42" s="92"/>
      <c r="B42" s="104"/>
      <c r="C42" s="95"/>
      <c r="D42" s="96"/>
      <c r="E42" s="101"/>
      <c r="F42" s="98"/>
    </row>
    <row r="43" spans="1:7" x14ac:dyDescent="0.2">
      <c r="A43" s="92"/>
      <c r="B43" s="104"/>
      <c r="C43" s="95"/>
      <c r="D43" s="96"/>
      <c r="E43" s="101"/>
      <c r="F43" s="98"/>
    </row>
    <row r="44" spans="1:7" x14ac:dyDescent="0.2">
      <c r="A44" s="92"/>
      <c r="B44" s="104"/>
      <c r="C44" s="95"/>
      <c r="D44" s="96"/>
    </row>
    <row r="45" spans="1:7" x14ac:dyDescent="0.2">
      <c r="B45" s="105" t="s">
        <v>375</v>
      </c>
      <c r="C45" s="95"/>
      <c r="D45" s="96"/>
    </row>
    <row r="46" spans="1:7" x14ac:dyDescent="0.2">
      <c r="B46" s="83"/>
    </row>
    <row r="47" spans="1:7" x14ac:dyDescent="0.2">
      <c r="B47" s="83"/>
    </row>
    <row r="48" spans="1:7" x14ac:dyDescent="0.2">
      <c r="B48" s="83"/>
    </row>
    <row r="49" spans="2:2" x14ac:dyDescent="0.2">
      <c r="B49" s="83"/>
    </row>
    <row r="50" spans="2:2" x14ac:dyDescent="0.2">
      <c r="B50" s="83"/>
    </row>
    <row r="51" spans="2:2" x14ac:dyDescent="0.2">
      <c r="B51" s="83"/>
    </row>
    <row r="52" spans="2:2" x14ac:dyDescent="0.2">
      <c r="B52" s="83"/>
    </row>
    <row r="53" spans="2:2" x14ac:dyDescent="0.2">
      <c r="B53" s="83"/>
    </row>
    <row r="54" spans="2:2" x14ac:dyDescent="0.2">
      <c r="B54" s="83"/>
    </row>
    <row r="55" spans="2:2" x14ac:dyDescent="0.2">
      <c r="B55" s="83"/>
    </row>
    <row r="56" spans="2:2" x14ac:dyDescent="0.2">
      <c r="B56" s="83"/>
    </row>
    <row r="57" spans="2:2" x14ac:dyDescent="0.2">
      <c r="B57" s="83"/>
    </row>
    <row r="58" spans="2:2" x14ac:dyDescent="0.2">
      <c r="B58" s="83"/>
    </row>
    <row r="59" spans="2:2" x14ac:dyDescent="0.2">
      <c r="B59" s="83"/>
    </row>
    <row r="60" spans="2:2" x14ac:dyDescent="0.2">
      <c r="B60" s="83"/>
    </row>
    <row r="61" spans="2:2" x14ac:dyDescent="0.2">
      <c r="B61" s="83"/>
    </row>
    <row r="62" spans="2:2" x14ac:dyDescent="0.2">
      <c r="B62" s="83"/>
    </row>
    <row r="63" spans="2:2" x14ac:dyDescent="0.2">
      <c r="B63" s="83"/>
    </row>
    <row r="64" spans="2:2" x14ac:dyDescent="0.2">
      <c r="B64" s="83"/>
    </row>
    <row r="65" spans="2:2" x14ac:dyDescent="0.2">
      <c r="B65" s="83"/>
    </row>
    <row r="66" spans="2:2" x14ac:dyDescent="0.2">
      <c r="B66" s="83"/>
    </row>
    <row r="67" spans="2:2" x14ac:dyDescent="0.2">
      <c r="B67" s="83"/>
    </row>
  </sheetData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CB8C2-A9E6-4824-BA0E-71A6BB9B49D5}">
  <sheetPr>
    <tabColor theme="4"/>
  </sheetPr>
  <dimension ref="A1:U48"/>
  <sheetViews>
    <sheetView tabSelected="1" workbookViewId="0">
      <selection activeCell="C1" sqref="C1"/>
    </sheetView>
  </sheetViews>
  <sheetFormatPr defaultRowHeight="12.75" x14ac:dyDescent="0.2"/>
  <cols>
    <col min="1" max="2" width="8.88671875" style="53"/>
    <col min="3" max="3" width="40" style="53" bestFit="1" customWidth="1"/>
    <col min="4" max="4" width="11.44140625" style="53" bestFit="1" customWidth="1"/>
    <col min="5" max="5" width="19.21875" style="53" bestFit="1" customWidth="1"/>
    <col min="6" max="6" width="12.88671875" style="53" customWidth="1"/>
    <col min="7" max="7" width="19" style="53" bestFit="1" customWidth="1"/>
    <col min="8" max="8" width="24.6640625" style="53" customWidth="1"/>
    <col min="9" max="9" width="8.88671875" style="53"/>
    <col min="10" max="11" width="8.88671875" style="53" bestFit="1" customWidth="1"/>
    <col min="12" max="12" width="9.5546875" style="53" bestFit="1" customWidth="1"/>
    <col min="13" max="13" width="8.88671875" style="53"/>
    <col min="14" max="14" width="12" style="53" customWidth="1"/>
    <col min="15" max="20" width="8.88671875" style="53"/>
    <col min="21" max="21" width="8.77734375" style="53" bestFit="1" customWidth="1"/>
    <col min="22" max="16384" width="8.88671875" style="53"/>
  </cols>
  <sheetData>
    <row r="1" spans="1:21" x14ac:dyDescent="0.2">
      <c r="A1" s="62" t="s">
        <v>413</v>
      </c>
    </row>
    <row r="2" spans="1:21" x14ac:dyDescent="0.2">
      <c r="A2" s="53" t="s">
        <v>156</v>
      </c>
    </row>
    <row r="3" spans="1:21" x14ac:dyDescent="0.2">
      <c r="U3" s="54"/>
    </row>
    <row r="4" spans="1:21" x14ac:dyDescent="0.2">
      <c r="U4" s="54"/>
    </row>
    <row r="6" spans="1:21" x14ac:dyDescent="0.2">
      <c r="C6" s="53" t="s">
        <v>300</v>
      </c>
      <c r="D6" s="53" t="s">
        <v>301</v>
      </c>
      <c r="E6" s="53" t="s">
        <v>302</v>
      </c>
      <c r="F6" s="53" t="s">
        <v>303</v>
      </c>
      <c r="G6" s="53" t="s">
        <v>304</v>
      </c>
      <c r="H6" s="55" t="s">
        <v>305</v>
      </c>
      <c r="J6" s="53" t="s">
        <v>306</v>
      </c>
      <c r="K6" s="53" t="s">
        <v>307</v>
      </c>
      <c r="L6" s="53" t="s">
        <v>308</v>
      </c>
    </row>
    <row r="8" spans="1:21" ht="15" x14ac:dyDescent="0.2">
      <c r="A8" s="53" t="s">
        <v>309</v>
      </c>
      <c r="B8" s="53" t="s">
        <v>310</v>
      </c>
      <c r="C8" s="53" t="s">
        <v>325</v>
      </c>
      <c r="D8" s="116">
        <v>38461</v>
      </c>
      <c r="E8" s="119">
        <v>20000000</v>
      </c>
      <c r="F8" s="119">
        <v>1093562</v>
      </c>
      <c r="G8" s="56">
        <v>139654.88482758409</v>
      </c>
      <c r="H8" s="56">
        <v>118965.20482758404</v>
      </c>
      <c r="L8" s="56"/>
    </row>
    <row r="9" spans="1:21" ht="15" x14ac:dyDescent="0.2">
      <c r="A9" s="53" t="s">
        <v>309</v>
      </c>
      <c r="B9" s="53" t="s">
        <v>311</v>
      </c>
      <c r="C9" s="53" t="s">
        <v>326</v>
      </c>
      <c r="D9" s="117"/>
      <c r="E9" s="119"/>
      <c r="F9" s="119"/>
      <c r="G9" s="56">
        <v>241110.14041666599</v>
      </c>
      <c r="H9" s="56">
        <v>205390.22041666595</v>
      </c>
      <c r="J9" s="57">
        <f>ROUND((H8+H9),0)</f>
        <v>324355</v>
      </c>
      <c r="K9" s="58">
        <v>324356</v>
      </c>
      <c r="L9" s="56">
        <f>K9-J9</f>
        <v>1</v>
      </c>
    </row>
    <row r="10" spans="1:21" ht="15" x14ac:dyDescent="0.2">
      <c r="A10" s="53" t="s">
        <v>312</v>
      </c>
      <c r="B10" s="53" t="s">
        <v>313</v>
      </c>
      <c r="C10" s="53" t="s">
        <v>327</v>
      </c>
      <c r="D10" s="116">
        <v>39604</v>
      </c>
      <c r="E10" s="118">
        <v>20000000</v>
      </c>
      <c r="F10" s="118">
        <v>889213</v>
      </c>
      <c r="G10" s="56">
        <v>357904.28400045505</v>
      </c>
      <c r="H10" s="56">
        <v>304881.44400045532</v>
      </c>
      <c r="K10" s="57"/>
      <c r="L10" s="56"/>
    </row>
    <row r="11" spans="1:21" ht="15" x14ac:dyDescent="0.2">
      <c r="A11" s="53" t="s">
        <v>312</v>
      </c>
      <c r="B11" s="53" t="s">
        <v>314</v>
      </c>
      <c r="C11" s="53" t="s">
        <v>328</v>
      </c>
      <c r="D11" s="117"/>
      <c r="E11" s="118"/>
      <c r="F11" s="118"/>
      <c r="G11" s="56">
        <v>31162.848021455357</v>
      </c>
      <c r="H11" s="56">
        <v>26544.048021455339</v>
      </c>
      <c r="J11" s="57">
        <f>ROUND((H10+H11),0)</f>
        <v>331425</v>
      </c>
      <c r="K11" s="57">
        <v>331424</v>
      </c>
      <c r="L11" s="56">
        <f>K11-J11</f>
        <v>-1</v>
      </c>
    </row>
    <row r="12" spans="1:21" ht="15" x14ac:dyDescent="0.2">
      <c r="A12" s="53" t="s">
        <v>315</v>
      </c>
      <c r="B12" s="53" t="s">
        <v>316</v>
      </c>
      <c r="C12" s="53" t="s">
        <v>329</v>
      </c>
      <c r="D12" s="59">
        <v>40326</v>
      </c>
      <c r="E12" s="60">
        <v>20000000</v>
      </c>
      <c r="F12" s="60">
        <v>181507</v>
      </c>
      <c r="G12" s="56">
        <v>94733.351976498467</v>
      </c>
      <c r="H12" s="56">
        <v>80698.825103191513</v>
      </c>
      <c r="J12" s="57">
        <f>ROUND(H12,0)</f>
        <v>80699</v>
      </c>
      <c r="K12" s="58">
        <v>80700</v>
      </c>
      <c r="L12" s="56">
        <f>K12-J12</f>
        <v>1</v>
      </c>
    </row>
    <row r="13" spans="1:21" ht="15" x14ac:dyDescent="0.2">
      <c r="A13" s="53" t="s">
        <v>317</v>
      </c>
      <c r="B13" s="53" t="s">
        <v>318</v>
      </c>
      <c r="C13" s="53" t="s">
        <v>330</v>
      </c>
      <c r="D13" s="59">
        <v>41331</v>
      </c>
      <c r="E13" s="60">
        <v>20000000</v>
      </c>
      <c r="F13" s="60">
        <v>113876</v>
      </c>
      <c r="G13" s="56">
        <v>69444.117607361623</v>
      </c>
      <c r="H13" s="56">
        <v>59156.100184048744</v>
      </c>
      <c r="J13" s="57">
        <f>ROUND(H13,0)</f>
        <v>59156</v>
      </c>
      <c r="K13" s="57">
        <v>59156</v>
      </c>
      <c r="L13" s="56">
        <f>K13-J13</f>
        <v>0</v>
      </c>
    </row>
    <row r="14" spans="1:21" ht="15" x14ac:dyDescent="0.2">
      <c r="A14" s="53" t="s">
        <v>319</v>
      </c>
      <c r="B14" s="53" t="s">
        <v>320</v>
      </c>
      <c r="C14" s="53" t="s">
        <v>331</v>
      </c>
      <c r="D14" s="59">
        <v>43217</v>
      </c>
      <c r="E14" s="60">
        <v>20000000</v>
      </c>
      <c r="F14" s="60">
        <v>102387</v>
      </c>
      <c r="G14" s="61">
        <v>107706.84637410069</v>
      </c>
      <c r="H14" s="56">
        <f>91750.2063741007+12.27</f>
        <v>91762.476374100705</v>
      </c>
      <c r="J14" s="57">
        <f>ROUND(H14,0)</f>
        <v>91762</v>
      </c>
      <c r="K14" s="57">
        <v>91763</v>
      </c>
      <c r="L14" s="56">
        <f>K14-J14</f>
        <v>1</v>
      </c>
      <c r="M14" s="53" t="s">
        <v>321</v>
      </c>
    </row>
    <row r="15" spans="1:21" ht="15" x14ac:dyDescent="0.2">
      <c r="E15" s="56"/>
      <c r="F15" s="56"/>
      <c r="G15" s="56"/>
      <c r="H15" s="56"/>
      <c r="L15" s="56">
        <f>L9+L11+L12+L13+L14</f>
        <v>2</v>
      </c>
    </row>
    <row r="16" spans="1:21" ht="15" x14ac:dyDescent="0.2">
      <c r="E16" s="56"/>
      <c r="F16" s="56"/>
      <c r="G16" s="56"/>
      <c r="H16" s="56"/>
      <c r="L16" s="56"/>
    </row>
    <row r="17" spans="1:14" ht="15" x14ac:dyDescent="0.2">
      <c r="E17" s="56"/>
      <c r="F17" s="56"/>
      <c r="G17" s="56"/>
      <c r="H17" s="56"/>
      <c r="L17" s="56"/>
    </row>
    <row r="18" spans="1:14" ht="15" x14ac:dyDescent="0.2">
      <c r="E18" s="56"/>
      <c r="F18" s="56"/>
      <c r="G18" s="56"/>
      <c r="H18" s="56"/>
      <c r="L18" s="56"/>
    </row>
    <row r="19" spans="1:14" x14ac:dyDescent="0.2">
      <c r="C19" s="53" t="s">
        <v>300</v>
      </c>
      <c r="D19" s="53" t="s">
        <v>301</v>
      </c>
      <c r="E19" s="53" t="s">
        <v>302</v>
      </c>
      <c r="F19" s="53" t="s">
        <v>303</v>
      </c>
      <c r="G19" s="53" t="s">
        <v>304</v>
      </c>
      <c r="H19" s="55" t="s">
        <v>322</v>
      </c>
      <c r="J19" s="53" t="s">
        <v>306</v>
      </c>
      <c r="L19" s="62" t="s">
        <v>323</v>
      </c>
      <c r="N19" s="62" t="s">
        <v>324</v>
      </c>
    </row>
    <row r="20" spans="1:14" x14ac:dyDescent="0.2">
      <c r="A20" s="53" t="s">
        <v>309</v>
      </c>
      <c r="B20" s="53" t="s">
        <v>310</v>
      </c>
      <c r="C20" s="53" t="s">
        <v>325</v>
      </c>
      <c r="D20" s="116">
        <v>38461</v>
      </c>
      <c r="E20" s="119">
        <v>20000000</v>
      </c>
      <c r="H20" s="57">
        <v>98275.524827584042</v>
      </c>
    </row>
    <row r="21" spans="1:14" x14ac:dyDescent="0.2">
      <c r="A21" s="53" t="s">
        <v>309</v>
      </c>
      <c r="B21" s="53" t="s">
        <v>311</v>
      </c>
      <c r="C21" s="53" t="s">
        <v>326</v>
      </c>
      <c r="D21" s="117"/>
      <c r="E21" s="119"/>
      <c r="H21" s="58">
        <v>169670.30041666591</v>
      </c>
      <c r="J21" s="57">
        <f>ROUND((H20+H21),0)</f>
        <v>267946</v>
      </c>
    </row>
    <row r="22" spans="1:14" x14ac:dyDescent="0.2">
      <c r="A22" s="53" t="s">
        <v>312</v>
      </c>
      <c r="B22" s="53" t="s">
        <v>313</v>
      </c>
      <c r="C22" s="53" t="s">
        <v>327</v>
      </c>
      <c r="D22" s="116">
        <v>39604</v>
      </c>
      <c r="E22" s="118">
        <v>20000000</v>
      </c>
      <c r="H22" s="57">
        <v>251858.60400045544</v>
      </c>
    </row>
    <row r="23" spans="1:14" x14ac:dyDescent="0.2">
      <c r="A23" s="53" t="s">
        <v>312</v>
      </c>
      <c r="B23" s="53" t="s">
        <v>314</v>
      </c>
      <c r="C23" s="53" t="s">
        <v>328</v>
      </c>
      <c r="D23" s="117"/>
      <c r="E23" s="118"/>
      <c r="H23" s="57">
        <v>21925.248021455322</v>
      </c>
      <c r="J23" s="57">
        <f>ROUND((H22+H23),0)</f>
        <v>273784</v>
      </c>
    </row>
    <row r="24" spans="1:14" ht="15" x14ac:dyDescent="0.2">
      <c r="A24" s="53" t="s">
        <v>315</v>
      </c>
      <c r="B24" s="53" t="s">
        <v>316</v>
      </c>
      <c r="C24" s="53" t="s">
        <v>329</v>
      </c>
      <c r="D24" s="59">
        <v>40326</v>
      </c>
      <c r="E24" s="60">
        <v>20000000</v>
      </c>
      <c r="H24" s="58">
        <v>66664.29822988456</v>
      </c>
      <c r="J24" s="57">
        <f>ROUND(H24,0)</f>
        <v>66664</v>
      </c>
    </row>
    <row r="25" spans="1:14" ht="15" x14ac:dyDescent="0.2">
      <c r="A25" s="53" t="s">
        <v>317</v>
      </c>
      <c r="B25" s="53" t="s">
        <v>318</v>
      </c>
      <c r="C25" s="53" t="s">
        <v>330</v>
      </c>
      <c r="D25" s="59">
        <v>41331</v>
      </c>
      <c r="E25" s="60">
        <v>20000000</v>
      </c>
      <c r="H25" s="57">
        <v>48868.082760735895</v>
      </c>
      <c r="J25" s="57">
        <f>ROUND(H25,0)</f>
        <v>48868</v>
      </c>
    </row>
    <row r="26" spans="1:14" ht="15" x14ac:dyDescent="0.2">
      <c r="A26" s="53" t="s">
        <v>319</v>
      </c>
      <c r="B26" s="53" t="s">
        <v>320</v>
      </c>
      <c r="C26" s="53" t="s">
        <v>331</v>
      </c>
      <c r="D26" s="59">
        <v>43217</v>
      </c>
      <c r="E26" s="60">
        <v>20000000</v>
      </c>
      <c r="H26" s="57">
        <v>75806.586374100661</v>
      </c>
      <c r="J26" s="57">
        <f>ROUND(H26,0)</f>
        <v>75807</v>
      </c>
    </row>
    <row r="27" spans="1:14" ht="13.5" thickBot="1" x14ac:dyDescent="0.25">
      <c r="J27" s="63">
        <f>SUM(J21:J26)</f>
        <v>733069</v>
      </c>
      <c r="L27" s="64">
        <v>733069.02</v>
      </c>
      <c r="N27" s="57">
        <f>L27-J27</f>
        <v>2.0000000018626451E-2</v>
      </c>
    </row>
    <row r="28" spans="1:14" ht="13.5" thickTop="1" x14ac:dyDescent="0.2">
      <c r="J28" s="57"/>
      <c r="L28" s="64"/>
      <c r="N28" s="57"/>
    </row>
    <row r="29" spans="1:14" x14ac:dyDescent="0.2">
      <c r="C29" s="53" t="s">
        <v>300</v>
      </c>
      <c r="D29" s="53" t="s">
        <v>301</v>
      </c>
      <c r="E29" s="53" t="s">
        <v>302</v>
      </c>
      <c r="F29" s="53" t="s">
        <v>303</v>
      </c>
      <c r="G29" s="53" t="s">
        <v>304</v>
      </c>
      <c r="H29" s="55" t="s">
        <v>332</v>
      </c>
      <c r="J29" s="53" t="s">
        <v>306</v>
      </c>
      <c r="L29" s="62" t="s">
        <v>323</v>
      </c>
      <c r="N29" s="62" t="s">
        <v>324</v>
      </c>
    </row>
    <row r="30" spans="1:14" x14ac:dyDescent="0.2">
      <c r="A30" s="53" t="s">
        <v>309</v>
      </c>
      <c r="B30" s="53" t="s">
        <v>310</v>
      </c>
      <c r="C30" s="53" t="s">
        <v>325</v>
      </c>
      <c r="D30" s="116">
        <v>38461</v>
      </c>
      <c r="E30" s="119">
        <v>20000000</v>
      </c>
      <c r="H30" s="57">
        <v>77585.844827584049</v>
      </c>
    </row>
    <row r="31" spans="1:14" x14ac:dyDescent="0.2">
      <c r="A31" s="53" t="s">
        <v>309</v>
      </c>
      <c r="B31" s="53" t="s">
        <v>311</v>
      </c>
      <c r="C31" s="53" t="s">
        <v>326</v>
      </c>
      <c r="D31" s="117"/>
      <c r="E31" s="119"/>
      <c r="H31" s="58">
        <v>133950.38041666587</v>
      </c>
      <c r="J31" s="57">
        <f>ROUND((H30+H31),0)</f>
        <v>211536</v>
      </c>
    </row>
    <row r="32" spans="1:14" x14ac:dyDescent="0.2">
      <c r="A32" s="53" t="s">
        <v>312</v>
      </c>
      <c r="B32" s="53" t="s">
        <v>313</v>
      </c>
      <c r="C32" s="53" t="s">
        <v>327</v>
      </c>
      <c r="D32" s="116">
        <v>39604</v>
      </c>
      <c r="E32" s="118">
        <v>20000000</v>
      </c>
      <c r="H32" s="57">
        <v>198835.76400045538</v>
      </c>
    </row>
    <row r="33" spans="1:14" x14ac:dyDescent="0.2">
      <c r="A33" s="53" t="s">
        <v>312</v>
      </c>
      <c r="B33" s="53" t="s">
        <v>314</v>
      </c>
      <c r="C33" s="53" t="s">
        <v>328</v>
      </c>
      <c r="D33" s="117"/>
      <c r="E33" s="118"/>
      <c r="H33" s="57">
        <v>17306.448021455304</v>
      </c>
      <c r="J33" s="57">
        <f>ROUND((H32+H33),0)</f>
        <v>216142</v>
      </c>
    </row>
    <row r="34" spans="1:14" ht="15" x14ac:dyDescent="0.2">
      <c r="A34" s="53" t="s">
        <v>315</v>
      </c>
      <c r="B34" s="53" t="s">
        <v>316</v>
      </c>
      <c r="C34" s="53" t="s">
        <v>329</v>
      </c>
      <c r="D34" s="59">
        <v>40326</v>
      </c>
      <c r="E34" s="60">
        <v>20000000</v>
      </c>
      <c r="H34" s="58">
        <v>52629.771356577694</v>
      </c>
      <c r="J34" s="57">
        <f>ROUND(H34,0)</f>
        <v>52630</v>
      </c>
    </row>
    <row r="35" spans="1:14" ht="15" x14ac:dyDescent="0.2">
      <c r="A35" s="53" t="s">
        <v>317</v>
      </c>
      <c r="B35" s="53" t="s">
        <v>318</v>
      </c>
      <c r="C35" s="53" t="s">
        <v>330</v>
      </c>
      <c r="D35" s="59">
        <v>41331</v>
      </c>
      <c r="E35" s="60">
        <v>20000000</v>
      </c>
      <c r="H35" s="57">
        <v>38580.065337423046</v>
      </c>
      <c r="J35" s="57">
        <f>ROUND(H35,0)</f>
        <v>38580</v>
      </c>
    </row>
    <row r="36" spans="1:14" ht="15" x14ac:dyDescent="0.2">
      <c r="A36" s="53" t="s">
        <v>319</v>
      </c>
      <c r="B36" s="53" t="s">
        <v>320</v>
      </c>
      <c r="C36" s="53" t="s">
        <v>331</v>
      </c>
      <c r="D36" s="59">
        <v>43217</v>
      </c>
      <c r="E36" s="60">
        <v>20000000</v>
      </c>
      <c r="H36" s="57">
        <v>59849.94637410064</v>
      </c>
      <c r="J36" s="57">
        <f>ROUND(H36,0)</f>
        <v>59850</v>
      </c>
    </row>
    <row r="37" spans="1:14" ht="13.5" thickBot="1" x14ac:dyDescent="0.25">
      <c r="J37" s="63">
        <f>SUM(J31:J36)</f>
        <v>578738</v>
      </c>
      <c r="L37" s="64">
        <v>578738.69999999995</v>
      </c>
      <c r="N37" s="57">
        <f>L37-J37</f>
        <v>0.69999999995343387</v>
      </c>
    </row>
    <row r="38" spans="1:14" ht="15.75" thickTop="1" x14ac:dyDescent="0.2">
      <c r="E38" s="56"/>
      <c r="F38" s="56"/>
      <c r="G38" s="56"/>
      <c r="H38" s="56"/>
      <c r="L38" s="56"/>
    </row>
    <row r="39" spans="1:14" x14ac:dyDescent="0.2">
      <c r="C39" s="53" t="s">
        <v>300</v>
      </c>
      <c r="D39" s="53" t="s">
        <v>301</v>
      </c>
      <c r="E39" s="53" t="s">
        <v>302</v>
      </c>
      <c r="F39" s="53" t="s">
        <v>303</v>
      </c>
      <c r="G39" s="53" t="s">
        <v>304</v>
      </c>
      <c r="H39" s="55" t="s">
        <v>333</v>
      </c>
      <c r="J39" s="53" t="s">
        <v>306</v>
      </c>
      <c r="L39" s="62" t="s">
        <v>323</v>
      </c>
      <c r="N39" s="62" t="s">
        <v>324</v>
      </c>
    </row>
    <row r="40" spans="1:14" x14ac:dyDescent="0.2">
      <c r="A40" s="53" t="s">
        <v>309</v>
      </c>
      <c r="B40" s="53" t="s">
        <v>310</v>
      </c>
      <c r="C40" s="53" t="s">
        <v>325</v>
      </c>
      <c r="D40" s="116">
        <v>38461</v>
      </c>
      <c r="E40" s="119">
        <v>20000000</v>
      </c>
      <c r="H40" s="57">
        <v>56896.164827584056</v>
      </c>
    </row>
    <row r="41" spans="1:14" x14ac:dyDescent="0.2">
      <c r="A41" s="53" t="s">
        <v>309</v>
      </c>
      <c r="B41" s="53" t="s">
        <v>311</v>
      </c>
      <c r="C41" s="53" t="s">
        <v>326</v>
      </c>
      <c r="D41" s="117"/>
      <c r="E41" s="119"/>
      <c r="H41" s="58">
        <v>98230.460416665825</v>
      </c>
      <c r="J41" s="57">
        <f>ROUND((H40+H41),0)</f>
        <v>155127</v>
      </c>
    </row>
    <row r="42" spans="1:14" x14ac:dyDescent="0.2">
      <c r="A42" s="53" t="s">
        <v>312</v>
      </c>
      <c r="B42" s="53" t="s">
        <v>313</v>
      </c>
      <c r="C42" s="53" t="s">
        <v>327</v>
      </c>
      <c r="D42" s="116">
        <v>39604</v>
      </c>
      <c r="E42" s="118">
        <v>20000000</v>
      </c>
      <c r="H42" s="57">
        <v>145812.92400045533</v>
      </c>
    </row>
    <row r="43" spans="1:14" x14ac:dyDescent="0.2">
      <c r="A43" s="53" t="s">
        <v>312</v>
      </c>
      <c r="B43" s="53" t="s">
        <v>314</v>
      </c>
      <c r="C43" s="53" t="s">
        <v>328</v>
      </c>
      <c r="D43" s="117"/>
      <c r="E43" s="118"/>
      <c r="H43" s="57">
        <v>12687.648021455305</v>
      </c>
      <c r="J43" s="57">
        <f>ROUND((H42+H43),0)</f>
        <v>158501</v>
      </c>
    </row>
    <row r="44" spans="1:14" ht="15" x14ac:dyDescent="0.2">
      <c r="A44" s="53" t="s">
        <v>315</v>
      </c>
      <c r="B44" s="53" t="s">
        <v>316</v>
      </c>
      <c r="C44" s="53" t="s">
        <v>329</v>
      </c>
      <c r="D44" s="59">
        <v>40326</v>
      </c>
      <c r="E44" s="60">
        <v>20000000</v>
      </c>
      <c r="H44" s="58">
        <v>38595.244483270828</v>
      </c>
      <c r="J44" s="57">
        <f>ROUND(H44,0)</f>
        <v>38595</v>
      </c>
    </row>
    <row r="45" spans="1:14" ht="15" x14ac:dyDescent="0.2">
      <c r="A45" s="53" t="s">
        <v>317</v>
      </c>
      <c r="B45" s="53" t="s">
        <v>318</v>
      </c>
      <c r="C45" s="53" t="s">
        <v>330</v>
      </c>
      <c r="D45" s="59">
        <v>41331</v>
      </c>
      <c r="E45" s="60">
        <v>20000000</v>
      </c>
      <c r="H45" s="57">
        <v>28292.047914110175</v>
      </c>
      <c r="J45" s="57">
        <f>ROUND(H45,0)</f>
        <v>28292</v>
      </c>
    </row>
    <row r="46" spans="1:14" ht="15" x14ac:dyDescent="0.2">
      <c r="A46" s="53" t="s">
        <v>319</v>
      </c>
      <c r="B46" s="53" t="s">
        <v>320</v>
      </c>
      <c r="C46" s="53" t="s">
        <v>331</v>
      </c>
      <c r="D46" s="59">
        <v>43217</v>
      </c>
      <c r="E46" s="60">
        <v>20000000</v>
      </c>
      <c r="H46" s="57">
        <v>43893.306374100626</v>
      </c>
      <c r="J46" s="57">
        <f>ROUND(H46,0)</f>
        <v>43893</v>
      </c>
    </row>
    <row r="47" spans="1:14" ht="13.5" thickBot="1" x14ac:dyDescent="0.25">
      <c r="J47" s="63">
        <f>SUM(J41:J46)</f>
        <v>424408</v>
      </c>
      <c r="L47" s="64">
        <v>424408.38</v>
      </c>
      <c r="N47" s="57">
        <f>L47-J47</f>
        <v>0.38000000000465661</v>
      </c>
    </row>
    <row r="48" spans="1:14" ht="13.5" thickTop="1" x14ac:dyDescent="0.2"/>
  </sheetData>
  <mergeCells count="18">
    <mergeCell ref="D8:D9"/>
    <mergeCell ref="E8:E9"/>
    <mergeCell ref="F8:F9"/>
    <mergeCell ref="D10:D11"/>
    <mergeCell ref="E10:E11"/>
    <mergeCell ref="F10:F11"/>
    <mergeCell ref="D20:D21"/>
    <mergeCell ref="E20:E21"/>
    <mergeCell ref="D22:D23"/>
    <mergeCell ref="E22:E23"/>
    <mergeCell ref="D30:D31"/>
    <mergeCell ref="E30:E31"/>
    <mergeCell ref="D32:D33"/>
    <mergeCell ref="E32:E33"/>
    <mergeCell ref="D40:D41"/>
    <mergeCell ref="E40:E41"/>
    <mergeCell ref="D42:D43"/>
    <mergeCell ref="E42:E43"/>
  </mergeCells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59"/>
  <sheetViews>
    <sheetView workbookViewId="0"/>
  </sheetViews>
  <sheetFormatPr defaultRowHeight="15" x14ac:dyDescent="0.2"/>
  <cols>
    <col min="2" max="2" width="35.5546875" customWidth="1"/>
    <col min="13" max="13" width="11.77734375" customWidth="1"/>
  </cols>
  <sheetData>
    <row r="1" spans="1:13" x14ac:dyDescent="0.2">
      <c r="A1" s="5" t="s">
        <v>404</v>
      </c>
    </row>
    <row r="2" spans="1:13" x14ac:dyDescent="0.2">
      <c r="A2" t="s">
        <v>156</v>
      </c>
    </row>
    <row r="3" spans="1:13" ht="15.75" thickBo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8" t="s">
        <v>74</v>
      </c>
      <c r="B5" s="3" t="s">
        <v>82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">
      <c r="A7" s="1"/>
      <c r="B7" s="50" t="s">
        <v>83</v>
      </c>
      <c r="C7" s="1" t="s">
        <v>84</v>
      </c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">
      <c r="A8" s="1"/>
      <c r="B8" s="1"/>
      <c r="C8" s="1" t="s">
        <v>85</v>
      </c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">
      <c r="A10" s="1"/>
      <c r="B10" s="50" t="s">
        <v>86</v>
      </c>
      <c r="C10" s="1" t="s">
        <v>87</v>
      </c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50" t="s">
        <v>88</v>
      </c>
      <c r="C11" s="1" t="s">
        <v>89</v>
      </c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50" t="s">
        <v>90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50" t="s">
        <v>88</v>
      </c>
      <c r="C14" s="1" t="s">
        <v>73</v>
      </c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50" t="s">
        <v>91</v>
      </c>
      <c r="C17" s="1" t="s">
        <v>92</v>
      </c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50"/>
      <c r="C18" s="1" t="s">
        <v>93</v>
      </c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50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2">
      <c r="A20" s="1"/>
      <c r="B20" s="50" t="s">
        <v>94</v>
      </c>
      <c r="C20" s="1" t="s">
        <v>95</v>
      </c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x14ac:dyDescent="0.2">
      <c r="A21" s="1"/>
      <c r="B21" s="50"/>
      <c r="C21" s="1" t="s">
        <v>96</v>
      </c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2">
      <c r="A22" s="1"/>
      <c r="B22" s="50"/>
      <c r="C22" s="1" t="s">
        <v>97</v>
      </c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x14ac:dyDescent="0.2">
      <c r="A23" s="1"/>
      <c r="B23" s="50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x14ac:dyDescent="0.2">
      <c r="A24" s="1"/>
      <c r="B24" s="50" t="s">
        <v>98</v>
      </c>
      <c r="C24" s="5" t="s">
        <v>99</v>
      </c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x14ac:dyDescent="0.2">
      <c r="A25" s="1"/>
      <c r="B25" s="5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x14ac:dyDescent="0.2">
      <c r="A26" s="1"/>
      <c r="B26" s="50" t="s">
        <v>100</v>
      </c>
      <c r="C26" s="1" t="s">
        <v>101</v>
      </c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x14ac:dyDescent="0.2">
      <c r="A27" s="1"/>
      <c r="B27" s="50"/>
      <c r="C27" s="1" t="s">
        <v>102</v>
      </c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x14ac:dyDescent="0.2">
      <c r="A28" s="1"/>
      <c r="B28" s="50"/>
      <c r="C28" s="1" t="s">
        <v>103</v>
      </c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x14ac:dyDescent="0.2">
      <c r="A29" s="1"/>
      <c r="B29" s="50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x14ac:dyDescent="0.2">
      <c r="A30" s="1"/>
      <c r="B30" s="50" t="s">
        <v>104</v>
      </c>
      <c r="C30" s="1" t="s">
        <v>105</v>
      </c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x14ac:dyDescent="0.2">
      <c r="A31" s="1"/>
      <c r="B31" s="50"/>
      <c r="C31" s="1" t="s">
        <v>106</v>
      </c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x14ac:dyDescent="0.2">
      <c r="A32" s="1"/>
      <c r="B32" s="50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2">
      <c r="A33" s="1"/>
      <c r="B33" s="50" t="s">
        <v>107</v>
      </c>
      <c r="C33" s="1" t="s">
        <v>108</v>
      </c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2">
      <c r="A34" s="1"/>
      <c r="B34" s="50" t="s">
        <v>109</v>
      </c>
      <c r="C34" s="1" t="s">
        <v>110</v>
      </c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2">
      <c r="A35" s="1"/>
      <c r="B35" s="1"/>
      <c r="C35" s="1" t="s">
        <v>111</v>
      </c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2">
      <c r="A37" s="8" t="s">
        <v>112</v>
      </c>
      <c r="B37" s="3" t="s">
        <v>113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x14ac:dyDescent="0.2">
      <c r="A39" s="1"/>
      <c r="B39" s="50" t="s">
        <v>114</v>
      </c>
      <c r="C39" s="1" t="s">
        <v>115</v>
      </c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x14ac:dyDescent="0.2">
      <c r="A40" s="1"/>
      <c r="B40" s="1"/>
      <c r="C40" s="1" t="s">
        <v>339</v>
      </c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x14ac:dyDescent="0.2">
      <c r="A43" s="8" t="s">
        <v>116</v>
      </c>
      <c r="B43" s="51" t="s">
        <v>117</v>
      </c>
      <c r="C43" s="1" t="s">
        <v>290</v>
      </c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">
      <c r="A45" s="8" t="s">
        <v>118</v>
      </c>
      <c r="B45" s="3" t="s">
        <v>119</v>
      </c>
      <c r="C45" s="1" t="s">
        <v>120</v>
      </c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x14ac:dyDescent="0.2">
      <c r="C46" s="5" t="s">
        <v>121</v>
      </c>
    </row>
    <row r="47" spans="1:13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x14ac:dyDescent="0.2">
      <c r="A48" s="8" t="s">
        <v>122</v>
      </c>
      <c r="B48" s="3" t="s">
        <v>123</v>
      </c>
      <c r="C48" s="1" t="s">
        <v>338</v>
      </c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5.75" thickBo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 x14ac:dyDescent="0.2">
      <c r="A50" s="1"/>
      <c r="B50" s="1"/>
      <c r="C50" s="1"/>
      <c r="D50" s="1"/>
      <c r="E50" s="1"/>
      <c r="F50" s="1"/>
      <c r="G50" s="7"/>
      <c r="H50" s="1"/>
      <c r="I50" s="1"/>
      <c r="J50" s="1"/>
      <c r="K50" s="1"/>
      <c r="L50" s="1"/>
      <c r="M50" s="1"/>
    </row>
    <row r="51" spans="1:13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x14ac:dyDescent="0.2"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x14ac:dyDescent="0.2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x14ac:dyDescent="0.2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x14ac:dyDescent="0.2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x14ac:dyDescent="0.2"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</sheetData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47"/>
  <sheetViews>
    <sheetView topLeftCell="A3" workbookViewId="0">
      <selection activeCell="B32" sqref="B32"/>
    </sheetView>
  </sheetViews>
  <sheetFormatPr defaultRowHeight="15" x14ac:dyDescent="0.2"/>
  <cols>
    <col min="2" max="2" width="32.33203125" customWidth="1"/>
    <col min="3" max="12" width="10.77734375" customWidth="1"/>
    <col min="13" max="13" width="11.6640625" customWidth="1"/>
  </cols>
  <sheetData>
    <row r="1" spans="1:13" x14ac:dyDescent="0.2">
      <c r="A1" s="5" t="s">
        <v>405</v>
      </c>
    </row>
    <row r="2" spans="1:13" x14ac:dyDescent="0.2">
      <c r="A2" t="s">
        <v>156</v>
      </c>
    </row>
    <row r="3" spans="1:13" ht="15.75" thickBo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 t="s">
        <v>124</v>
      </c>
      <c r="B5" s="51" t="s">
        <v>125</v>
      </c>
      <c r="C5" s="1" t="s">
        <v>293</v>
      </c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x14ac:dyDescent="0.2">
      <c r="A6" s="1"/>
      <c r="B6" s="3"/>
      <c r="C6" s="1" t="s">
        <v>340</v>
      </c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x14ac:dyDescent="0.2">
      <c r="A7" s="10"/>
      <c r="B7" s="3"/>
      <c r="C7" s="1" t="s">
        <v>341</v>
      </c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x14ac:dyDescent="0.2">
      <c r="A8" s="1"/>
      <c r="B8" s="3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x14ac:dyDescent="0.2">
      <c r="A9" s="10" t="s">
        <v>126</v>
      </c>
      <c r="B9" s="51" t="s">
        <v>128</v>
      </c>
      <c r="C9" s="1" t="s">
        <v>291</v>
      </c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">
      <c r="A10" s="10"/>
      <c r="B10" s="51"/>
      <c r="C10" s="1" t="s">
        <v>292</v>
      </c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0"/>
      <c r="B11" s="3"/>
      <c r="C11" s="1" t="s">
        <v>342</v>
      </c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">
      <c r="A12" s="10"/>
      <c r="B12" s="3"/>
      <c r="C12" s="1" t="s">
        <v>343</v>
      </c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0"/>
      <c r="B13" s="3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0" t="s">
        <v>127</v>
      </c>
      <c r="B14" s="3" t="s">
        <v>130</v>
      </c>
      <c r="C14" s="1" t="s">
        <v>131</v>
      </c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0"/>
      <c r="B15" s="3"/>
      <c r="C15" s="1" t="s">
        <v>132</v>
      </c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0"/>
      <c r="B16" s="3"/>
      <c r="C16" s="1" t="s">
        <v>377</v>
      </c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3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0" t="s">
        <v>129</v>
      </c>
      <c r="B18" s="3" t="s">
        <v>134</v>
      </c>
      <c r="C18" s="1" t="s">
        <v>135</v>
      </c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3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x14ac:dyDescent="0.2">
      <c r="A20" s="10" t="s">
        <v>133</v>
      </c>
      <c r="B20" s="3" t="s">
        <v>137</v>
      </c>
      <c r="C20" s="1" t="s">
        <v>138</v>
      </c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x14ac:dyDescent="0.2">
      <c r="A21" s="1"/>
      <c r="B21" s="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x14ac:dyDescent="0.2">
      <c r="A22" s="10" t="s">
        <v>136</v>
      </c>
      <c r="B22" s="3" t="s">
        <v>139</v>
      </c>
      <c r="C22" s="1" t="s">
        <v>140</v>
      </c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x14ac:dyDescent="0.2">
      <c r="A23" s="1"/>
      <c r="B23" s="3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x14ac:dyDescent="0.2">
      <c r="A24" s="10" t="s">
        <v>271</v>
      </c>
      <c r="B24" s="3" t="s">
        <v>141</v>
      </c>
      <c r="C24" s="1" t="s">
        <v>142</v>
      </c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x14ac:dyDescent="0.2">
      <c r="A25" s="1"/>
      <c r="B25" s="3"/>
      <c r="C25" s="1" t="s">
        <v>143</v>
      </c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 x14ac:dyDescent="0.2">
      <c r="A26" s="1"/>
      <c r="B26" s="3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x14ac:dyDescent="0.2">
      <c r="A27" s="10" t="s">
        <v>273</v>
      </c>
      <c r="B27" s="3" t="s">
        <v>144</v>
      </c>
      <c r="C27" s="1" t="s">
        <v>145</v>
      </c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13" x14ac:dyDescent="0.2">
      <c r="A28" s="1"/>
      <c r="B28" s="3"/>
      <c r="C28" s="1" t="s">
        <v>65</v>
      </c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x14ac:dyDescent="0.2">
      <c r="A29" s="1"/>
      <c r="B29" s="3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x14ac:dyDescent="0.2">
      <c r="A30" s="10" t="s">
        <v>275</v>
      </c>
      <c r="B30" s="3" t="s">
        <v>146</v>
      </c>
      <c r="C30" s="1" t="s">
        <v>147</v>
      </c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x14ac:dyDescent="0.2">
      <c r="A31" s="1"/>
      <c r="B31" s="3"/>
      <c r="C31" s="1" t="s">
        <v>376</v>
      </c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x14ac:dyDescent="0.2">
      <c r="A32" s="1"/>
      <c r="B32" s="3"/>
      <c r="C32" s="1" t="s">
        <v>289</v>
      </c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2">
      <c r="A33" s="1"/>
      <c r="B33" s="3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5.75" thickBo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2"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x14ac:dyDescent="0.2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x14ac:dyDescent="0.2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x14ac:dyDescent="0.2"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x14ac:dyDescent="0.2"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x14ac:dyDescent="0.2"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x14ac:dyDescent="0.2"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x14ac:dyDescent="0.2"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"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x14ac:dyDescent="0.2"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x14ac:dyDescent="0.2">
      <c r="I47" s="1"/>
      <c r="J47" s="1"/>
      <c r="K47" s="1"/>
      <c r="L47" s="1"/>
      <c r="M47" s="1"/>
    </row>
  </sheetData>
  <pageMargins left="0.7" right="0.7" top="0.75" bottom="0.75" header="0.3" footer="0.3"/>
  <pageSetup orientation="portrait" horizontalDpi="90" verticalDpi="90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E2D00-3808-4475-A4DF-955F8CE16B16}">
  <dimension ref="A1:A2"/>
  <sheetViews>
    <sheetView workbookViewId="0"/>
  </sheetViews>
  <sheetFormatPr defaultRowHeight="15" x14ac:dyDescent="0.2"/>
  <sheetData>
    <row r="1" spans="1:1" x14ac:dyDescent="0.2">
      <c r="A1" s="5" t="s">
        <v>406</v>
      </c>
    </row>
    <row r="2" spans="1:1" x14ac:dyDescent="0.2">
      <c r="A2" t="s">
        <v>156</v>
      </c>
    </row>
  </sheetData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 transitionEntry="1">
    <tabColor rgb="FF0070C0"/>
    <pageSetUpPr fitToPage="1"/>
  </sheetPr>
  <dimension ref="A1:R58"/>
  <sheetViews>
    <sheetView workbookViewId="0"/>
  </sheetViews>
  <sheetFormatPr defaultColWidth="9.44140625" defaultRowHeight="15" x14ac:dyDescent="0.2"/>
  <cols>
    <col min="1" max="1" width="10.109375" style="13" customWidth="1"/>
    <col min="2" max="2" width="36.5546875" style="11" customWidth="1"/>
    <col min="3" max="16" width="14" style="11" customWidth="1"/>
    <col min="17" max="17" width="17.109375" style="12" bestFit="1" customWidth="1"/>
    <col min="18" max="26" width="9.44140625" style="11"/>
    <col min="27" max="27" width="27.109375" style="11" customWidth="1"/>
    <col min="28" max="45" width="9.44140625" style="11"/>
    <col min="46" max="46" width="5.88671875" style="11" customWidth="1"/>
    <col min="47" max="47" width="27.109375" style="11" customWidth="1"/>
    <col min="48" max="48" width="5" style="11" customWidth="1"/>
    <col min="49" max="49" width="8.5546875" style="11" customWidth="1"/>
    <col min="50" max="50" width="2.33203125" style="11" customWidth="1"/>
    <col min="51" max="16384" width="9.44140625" style="11"/>
  </cols>
  <sheetData>
    <row r="1" spans="1:18" x14ac:dyDescent="0.2">
      <c r="A1" s="13" t="s">
        <v>407</v>
      </c>
    </row>
    <row r="2" spans="1:18" x14ac:dyDescent="0.2">
      <c r="A2" s="13" t="e" cm="1">
        <f t="array" ref="A2">20220069-GU</f>
        <v>#NAME?</v>
      </c>
    </row>
    <row r="3" spans="1:18" x14ac:dyDescent="0.2">
      <c r="A3" s="13" t="s">
        <v>0</v>
      </c>
      <c r="B3" s="11" t="s">
        <v>148</v>
      </c>
      <c r="E3" s="13" t="s">
        <v>149</v>
      </c>
      <c r="F3" s="31" t="s">
        <v>150</v>
      </c>
      <c r="M3" s="13" t="s">
        <v>151</v>
      </c>
      <c r="P3" s="13"/>
    </row>
    <row r="4" spans="1:18" ht="15.75" thickBot="1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16"/>
      <c r="R4" s="28"/>
    </row>
    <row r="5" spans="1:18" x14ac:dyDescent="0.2">
      <c r="A5" s="11"/>
    </row>
    <row r="6" spans="1:18" x14ac:dyDescent="0.2">
      <c r="A6" s="13" t="s">
        <v>1</v>
      </c>
      <c r="E6" s="13"/>
      <c r="F6" s="30" t="s">
        <v>2</v>
      </c>
      <c r="G6" s="6" t="s">
        <v>152</v>
      </c>
      <c r="M6" s="13" t="s">
        <v>3</v>
      </c>
      <c r="P6" s="13"/>
    </row>
    <row r="7" spans="1:18" x14ac:dyDescent="0.2">
      <c r="G7" s="6" t="s">
        <v>153</v>
      </c>
      <c r="M7" s="6" t="s">
        <v>154</v>
      </c>
      <c r="P7" s="22"/>
    </row>
    <row r="8" spans="1:18" x14ac:dyDescent="0.2">
      <c r="A8" s="22" t="s">
        <v>5</v>
      </c>
      <c r="B8" s="6" t="s">
        <v>6</v>
      </c>
      <c r="M8" s="22" t="s">
        <v>155</v>
      </c>
      <c r="P8" s="22"/>
    </row>
    <row r="10" spans="1:18" x14ac:dyDescent="0.2">
      <c r="A10" s="22" t="s">
        <v>7</v>
      </c>
      <c r="B10" s="29" t="s">
        <v>156</v>
      </c>
    </row>
    <row r="11" spans="1:18" ht="15.75" thickBot="1" x14ac:dyDescent="0.25">
      <c r="A11" s="1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16"/>
      <c r="R11" s="28"/>
    </row>
    <row r="12" spans="1:18" x14ac:dyDescent="0.2">
      <c r="B12" s="13"/>
      <c r="L12" s="13"/>
      <c r="R12" s="13"/>
    </row>
    <row r="13" spans="1:18" x14ac:dyDescent="0.2">
      <c r="A13" s="13" t="s">
        <v>157</v>
      </c>
      <c r="C13" s="12" t="s">
        <v>158</v>
      </c>
      <c r="D13" s="12" t="s">
        <v>159</v>
      </c>
      <c r="E13" s="12" t="s">
        <v>160</v>
      </c>
      <c r="F13" s="12" t="s">
        <v>161</v>
      </c>
      <c r="G13" s="12" t="s">
        <v>162</v>
      </c>
      <c r="H13" s="12" t="s">
        <v>163</v>
      </c>
      <c r="I13" s="12" t="s">
        <v>164</v>
      </c>
      <c r="J13" s="12" t="s">
        <v>165</v>
      </c>
      <c r="K13" s="12" t="s">
        <v>166</v>
      </c>
      <c r="L13" s="12" t="s">
        <v>167</v>
      </c>
      <c r="M13" s="12" t="s">
        <v>168</v>
      </c>
      <c r="N13" s="12" t="s">
        <v>169</v>
      </c>
      <c r="O13" s="12" t="s">
        <v>170</v>
      </c>
      <c r="P13" s="27" t="s">
        <v>171</v>
      </c>
    </row>
    <row r="14" spans="1:18" x14ac:dyDescent="0.2">
      <c r="A14" s="13" t="s">
        <v>172</v>
      </c>
      <c r="B14" s="12" t="s">
        <v>173</v>
      </c>
      <c r="C14" s="12" t="s">
        <v>174</v>
      </c>
      <c r="D14" s="26">
        <v>2023</v>
      </c>
      <c r="E14" s="26">
        <v>2023</v>
      </c>
      <c r="F14" s="26">
        <v>2023</v>
      </c>
      <c r="G14" s="26">
        <v>2023</v>
      </c>
      <c r="H14" s="26">
        <v>2023</v>
      </c>
      <c r="I14" s="26">
        <v>2023</v>
      </c>
      <c r="J14" s="26">
        <v>2023</v>
      </c>
      <c r="K14" s="26">
        <v>2023</v>
      </c>
      <c r="L14" s="26">
        <v>2023</v>
      </c>
      <c r="M14" s="26">
        <v>2023</v>
      </c>
      <c r="N14" s="26">
        <v>2023</v>
      </c>
      <c r="O14" s="26">
        <v>2023</v>
      </c>
      <c r="P14" s="12" t="s">
        <v>175</v>
      </c>
      <c r="Q14" s="12" t="s">
        <v>176</v>
      </c>
    </row>
    <row r="15" spans="1:18" ht="15.75" thickBot="1" x14ac:dyDescent="0.25">
      <c r="A15" s="18"/>
      <c r="B15" s="18"/>
      <c r="C15" s="16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16"/>
      <c r="Q15" s="16"/>
    </row>
    <row r="16" spans="1:18" x14ac:dyDescent="0.2">
      <c r="B16" s="1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7" x14ac:dyDescent="0.2">
      <c r="A17" s="21">
        <v>1</v>
      </c>
      <c r="B17" s="13" t="s">
        <v>177</v>
      </c>
      <c r="C17" s="11">
        <v>573261896.48689723</v>
      </c>
      <c r="D17" s="11">
        <v>577018090.42791975</v>
      </c>
      <c r="E17" s="11">
        <v>581697340.69626117</v>
      </c>
      <c r="F17" s="11">
        <v>653013629.41271198</v>
      </c>
      <c r="G17" s="11">
        <v>657650081.74741507</v>
      </c>
      <c r="H17" s="11">
        <v>661600161.14847171</v>
      </c>
      <c r="I17" s="11">
        <v>665542616.84755826</v>
      </c>
      <c r="J17" s="11">
        <v>669459438.16326344</v>
      </c>
      <c r="K17" s="11">
        <v>673405954.55376172</v>
      </c>
      <c r="L17" s="11">
        <v>677404441.19181204</v>
      </c>
      <c r="M17" s="11">
        <v>681561670.72673285</v>
      </c>
      <c r="N17" s="11">
        <v>685730962.54101729</v>
      </c>
      <c r="O17" s="11">
        <v>689864867.6840539</v>
      </c>
      <c r="P17" s="11">
        <f>(SUM(C17:O17))/13</f>
        <v>649785473.20214438</v>
      </c>
      <c r="Q17" s="12" t="s">
        <v>178</v>
      </c>
    </row>
    <row r="18" spans="1:17" x14ac:dyDescent="0.2">
      <c r="A18" s="21">
        <f>A17+1</f>
        <v>2</v>
      </c>
      <c r="B18" s="13" t="s">
        <v>179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f>(SUM(C18:O18))/13</f>
        <v>0</v>
      </c>
      <c r="Q18" s="12" t="s">
        <v>178</v>
      </c>
    </row>
    <row r="19" spans="1:17" x14ac:dyDescent="0.2">
      <c r="A19" s="21">
        <f>A18+1</f>
        <v>3</v>
      </c>
      <c r="B19" s="13" t="s">
        <v>180</v>
      </c>
      <c r="C19" s="11">
        <v>79772296.289913177</v>
      </c>
      <c r="D19" s="11">
        <v>82222514.039629087</v>
      </c>
      <c r="E19" s="11">
        <v>82484750.009122074</v>
      </c>
      <c r="F19" s="11">
        <v>15523249.940648163</v>
      </c>
      <c r="G19" s="11">
        <v>15537095.642518533</v>
      </c>
      <c r="H19" s="11">
        <v>15425008.292014824</v>
      </c>
      <c r="I19" s="11">
        <v>15394513.483611856</v>
      </c>
      <c r="J19" s="11">
        <v>15291975.948889486</v>
      </c>
      <c r="K19" s="11">
        <v>15410756.249111589</v>
      </c>
      <c r="L19" s="11">
        <v>15618637.241289269</v>
      </c>
      <c r="M19" s="11">
        <v>16253608.835031411</v>
      </c>
      <c r="N19" s="11">
        <v>16283889.21934275</v>
      </c>
      <c r="O19" s="11">
        <v>16071949.285403468</v>
      </c>
      <c r="P19" s="11">
        <f>(SUM(C19:O19))/13</f>
        <v>30868480.344348136</v>
      </c>
      <c r="Q19" s="12" t="s">
        <v>178</v>
      </c>
    </row>
    <row r="20" spans="1:17" x14ac:dyDescent="0.2">
      <c r="A20" s="21">
        <f>A19+1</f>
        <v>4</v>
      </c>
      <c r="B20" s="13" t="s">
        <v>181</v>
      </c>
      <c r="C20" s="11">
        <v>9677542</v>
      </c>
      <c r="D20" s="11">
        <v>9677542</v>
      </c>
      <c r="E20" s="11">
        <v>9677542</v>
      </c>
      <c r="F20" s="11">
        <v>9677542</v>
      </c>
      <c r="G20" s="11">
        <v>9677542</v>
      </c>
      <c r="H20" s="11">
        <v>9677542</v>
      </c>
      <c r="I20" s="11">
        <v>9677542</v>
      </c>
      <c r="J20" s="11">
        <v>9677542</v>
      </c>
      <c r="K20" s="11">
        <v>9677542</v>
      </c>
      <c r="L20" s="11">
        <v>9677542</v>
      </c>
      <c r="M20" s="11">
        <v>9677542</v>
      </c>
      <c r="N20" s="11">
        <v>9677542</v>
      </c>
      <c r="O20" s="11">
        <v>9677542</v>
      </c>
      <c r="P20" s="11">
        <f>(SUM(C20:O20))/13</f>
        <v>9677542</v>
      </c>
      <c r="Q20" s="12" t="s">
        <v>178</v>
      </c>
    </row>
    <row r="21" spans="1:17" x14ac:dyDescent="0.2">
      <c r="A21" s="21">
        <f>A20+1</f>
        <v>5</v>
      </c>
      <c r="B21" s="13" t="s">
        <v>19</v>
      </c>
      <c r="C21" s="11">
        <v>21656835</v>
      </c>
      <c r="D21" s="11">
        <v>21656835</v>
      </c>
      <c r="E21" s="11">
        <v>21656835</v>
      </c>
      <c r="F21" s="11">
        <v>21656835</v>
      </c>
      <c r="G21" s="11">
        <v>21656835</v>
      </c>
      <c r="H21" s="11">
        <v>21656835</v>
      </c>
      <c r="I21" s="11">
        <v>21656835</v>
      </c>
      <c r="J21" s="11">
        <v>21656835</v>
      </c>
      <c r="K21" s="11">
        <v>21656835</v>
      </c>
      <c r="L21" s="11">
        <v>21656835</v>
      </c>
      <c r="M21" s="11">
        <v>21656835</v>
      </c>
      <c r="N21" s="11">
        <v>21656835</v>
      </c>
      <c r="O21" s="11">
        <v>21656835</v>
      </c>
      <c r="P21" s="11">
        <f>(SUM(C21:O21))/13</f>
        <v>21656835</v>
      </c>
      <c r="Q21" s="12" t="s">
        <v>178</v>
      </c>
    </row>
    <row r="22" spans="1:17" x14ac:dyDescent="0.2"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</row>
    <row r="23" spans="1:17" x14ac:dyDescent="0.2">
      <c r="A23" s="21">
        <f>A21+1</f>
        <v>6</v>
      </c>
      <c r="B23" s="13" t="s">
        <v>182</v>
      </c>
      <c r="C23" s="11">
        <f t="shared" ref="C23:P23" si="0">SUM(C17:C21)</f>
        <v>684368569.77681041</v>
      </c>
      <c r="D23" s="11">
        <f t="shared" si="0"/>
        <v>690574981.46754885</v>
      </c>
      <c r="E23" s="11">
        <f t="shared" si="0"/>
        <v>695516467.7053833</v>
      </c>
      <c r="F23" s="11">
        <f t="shared" si="0"/>
        <v>699871256.35336018</v>
      </c>
      <c r="G23" s="11">
        <f t="shared" si="0"/>
        <v>704521554.38993359</v>
      </c>
      <c r="H23" s="11">
        <f t="shared" si="0"/>
        <v>708359546.44048655</v>
      </c>
      <c r="I23" s="11">
        <f t="shared" si="0"/>
        <v>712271507.33117008</v>
      </c>
      <c r="J23" s="11">
        <f t="shared" si="0"/>
        <v>716085791.11215293</v>
      </c>
      <c r="K23" s="11">
        <f t="shared" si="0"/>
        <v>720151087.80287325</v>
      </c>
      <c r="L23" s="11">
        <f t="shared" si="0"/>
        <v>724357455.4331013</v>
      </c>
      <c r="M23" s="11">
        <f t="shared" si="0"/>
        <v>729149656.56176424</v>
      </c>
      <c r="N23" s="11">
        <f t="shared" si="0"/>
        <v>733349228.76036</v>
      </c>
      <c r="O23" s="11">
        <f t="shared" si="0"/>
        <v>737271193.96945739</v>
      </c>
      <c r="P23" s="11">
        <f t="shared" si="0"/>
        <v>711988330.54649258</v>
      </c>
    </row>
    <row r="24" spans="1:17" x14ac:dyDescent="0.2">
      <c r="A24" s="21">
        <f>A23+1</f>
        <v>7</v>
      </c>
      <c r="B24" s="13" t="s">
        <v>183</v>
      </c>
      <c r="C24" s="24">
        <v>-216821012.0977506</v>
      </c>
      <c r="D24" s="24">
        <v>-218046667.47010529</v>
      </c>
      <c r="E24" s="24">
        <v>-219285139.82793096</v>
      </c>
      <c r="F24" s="24">
        <v>-220480111.8956435</v>
      </c>
      <c r="G24" s="24">
        <v>-221735209.11196926</v>
      </c>
      <c r="H24" s="24">
        <v>-223001120.77998203</v>
      </c>
      <c r="I24" s="24">
        <v>-224277218.59942728</v>
      </c>
      <c r="J24" s="24">
        <v>-225563433.21512181</v>
      </c>
      <c r="K24" s="24">
        <v>-226859745.46313521</v>
      </c>
      <c r="L24" s="24">
        <v>-228166232.88411146</v>
      </c>
      <c r="M24" s="24">
        <v>-229483129.6903584</v>
      </c>
      <c r="N24" s="24">
        <v>-230810632.01218581</v>
      </c>
      <c r="O24" s="24">
        <v>-232148730.04922745</v>
      </c>
      <c r="P24" s="24">
        <f>(SUM(C24:O24))/13</f>
        <v>-224359875.62284225</v>
      </c>
      <c r="Q24" s="12" t="s">
        <v>178</v>
      </c>
    </row>
    <row r="25" spans="1:17" x14ac:dyDescent="0.2"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</row>
    <row r="26" spans="1:17" x14ac:dyDescent="0.2">
      <c r="A26" s="21">
        <f>A24+1</f>
        <v>8</v>
      </c>
      <c r="B26" s="13" t="s">
        <v>184</v>
      </c>
      <c r="C26" s="24">
        <f t="shared" ref="C26:P26" si="1">C23+C24</f>
        <v>467547557.6790598</v>
      </c>
      <c r="D26" s="24">
        <f t="shared" si="1"/>
        <v>472528313.99744356</v>
      </c>
      <c r="E26" s="24">
        <f t="shared" si="1"/>
        <v>476231327.87745237</v>
      </c>
      <c r="F26" s="24">
        <f t="shared" si="1"/>
        <v>479391144.4577167</v>
      </c>
      <c r="G26" s="24">
        <f t="shared" si="1"/>
        <v>482786345.27796435</v>
      </c>
      <c r="H26" s="24">
        <f t="shared" si="1"/>
        <v>485358425.66050452</v>
      </c>
      <c r="I26" s="24">
        <f t="shared" si="1"/>
        <v>487994288.7317428</v>
      </c>
      <c r="J26" s="24">
        <f t="shared" si="1"/>
        <v>490522357.89703113</v>
      </c>
      <c r="K26" s="24">
        <f t="shared" si="1"/>
        <v>493291342.33973801</v>
      </c>
      <c r="L26" s="24">
        <f t="shared" si="1"/>
        <v>496191222.54898983</v>
      </c>
      <c r="M26" s="24">
        <f t="shared" si="1"/>
        <v>499666526.87140584</v>
      </c>
      <c r="N26" s="24">
        <f t="shared" si="1"/>
        <v>502538596.74817419</v>
      </c>
      <c r="O26" s="24">
        <f t="shared" si="1"/>
        <v>505122463.92022991</v>
      </c>
      <c r="P26" s="24">
        <f t="shared" si="1"/>
        <v>487628454.92365032</v>
      </c>
      <c r="Q26" s="12" t="s">
        <v>185</v>
      </c>
    </row>
    <row r="27" spans="1:17" x14ac:dyDescent="0.2"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</row>
    <row r="28" spans="1:17" x14ac:dyDescent="0.2">
      <c r="A28" s="21">
        <f>A26+1</f>
        <v>9</v>
      </c>
      <c r="B28" s="13" t="s">
        <v>186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  <c r="O28" s="11">
        <v>0</v>
      </c>
      <c r="P28" s="11">
        <f>(SUM(C28:O28))/13</f>
        <v>0</v>
      </c>
      <c r="Q28" s="23" t="s">
        <v>185</v>
      </c>
    </row>
    <row r="29" spans="1:17" x14ac:dyDescent="0.2">
      <c r="A29" s="21">
        <f>A28+1</f>
        <v>10</v>
      </c>
      <c r="B29" s="13" t="s">
        <v>187</v>
      </c>
      <c r="C29" s="24">
        <v>0</v>
      </c>
      <c r="D29" s="24"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f>(SUM(C29:O29))/13</f>
        <v>0</v>
      </c>
      <c r="Q29" s="23" t="s">
        <v>185</v>
      </c>
    </row>
    <row r="30" spans="1:17" x14ac:dyDescent="0.2"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</row>
    <row r="31" spans="1:17" ht="15.75" thickBot="1" x14ac:dyDescent="0.25">
      <c r="A31" s="21">
        <f>A29+1</f>
        <v>11</v>
      </c>
      <c r="B31" s="13" t="s">
        <v>188</v>
      </c>
      <c r="C31" s="20">
        <f t="shared" ref="C31:P31" si="2">SUM(C28:C29)</f>
        <v>0</v>
      </c>
      <c r="D31" s="20">
        <f t="shared" si="2"/>
        <v>0</v>
      </c>
      <c r="E31" s="20">
        <f t="shared" si="2"/>
        <v>0</v>
      </c>
      <c r="F31" s="20">
        <f t="shared" si="2"/>
        <v>0</v>
      </c>
      <c r="G31" s="20">
        <f t="shared" si="2"/>
        <v>0</v>
      </c>
      <c r="H31" s="20">
        <f t="shared" si="2"/>
        <v>0</v>
      </c>
      <c r="I31" s="20">
        <f t="shared" si="2"/>
        <v>0</v>
      </c>
      <c r="J31" s="20">
        <f t="shared" si="2"/>
        <v>0</v>
      </c>
      <c r="K31" s="20">
        <f t="shared" si="2"/>
        <v>0</v>
      </c>
      <c r="L31" s="20">
        <f t="shared" si="2"/>
        <v>0</v>
      </c>
      <c r="M31" s="20">
        <f t="shared" si="2"/>
        <v>0</v>
      </c>
      <c r="N31" s="20">
        <f t="shared" si="2"/>
        <v>0</v>
      </c>
      <c r="O31" s="20">
        <f t="shared" si="2"/>
        <v>0</v>
      </c>
      <c r="P31" s="20">
        <f t="shared" si="2"/>
        <v>0</v>
      </c>
    </row>
    <row r="32" spans="1:17" ht="15.75" thickTop="1" x14ac:dyDescent="0.2"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</row>
    <row r="33" spans="1:17" x14ac:dyDescent="0.2">
      <c r="A33" s="21">
        <f>A31+1</f>
        <v>12</v>
      </c>
      <c r="B33" s="13" t="s">
        <v>189</v>
      </c>
      <c r="C33" s="11">
        <v>5000000</v>
      </c>
      <c r="D33" s="11">
        <v>5000000</v>
      </c>
      <c r="E33" s="11">
        <v>5000000</v>
      </c>
      <c r="F33" s="11">
        <v>5000000</v>
      </c>
      <c r="G33" s="11">
        <v>5000000</v>
      </c>
      <c r="H33" s="11">
        <v>5000000</v>
      </c>
      <c r="I33" s="11">
        <v>5000000</v>
      </c>
      <c r="J33" s="11">
        <v>5000000</v>
      </c>
      <c r="K33" s="11">
        <v>5000000</v>
      </c>
      <c r="L33" s="11">
        <v>5000000</v>
      </c>
      <c r="M33" s="11">
        <v>5000000</v>
      </c>
      <c r="N33" s="11">
        <v>5000000</v>
      </c>
      <c r="O33" s="11">
        <v>5000000</v>
      </c>
      <c r="P33" s="11">
        <f t="shared" ref="P33:P42" si="3">(SUM(C33:O33))/13</f>
        <v>5000000</v>
      </c>
      <c r="Q33" s="12" t="s">
        <v>185</v>
      </c>
    </row>
    <row r="34" spans="1:17" x14ac:dyDescent="0.2">
      <c r="A34" s="21">
        <f t="shared" ref="A34:A42" si="4">A33+1</f>
        <v>13</v>
      </c>
      <c r="B34" s="13" t="s">
        <v>190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f t="shared" si="3"/>
        <v>0</v>
      </c>
      <c r="Q34" s="12" t="s">
        <v>185</v>
      </c>
    </row>
    <row r="35" spans="1:17" x14ac:dyDescent="0.2">
      <c r="A35" s="21">
        <f t="shared" si="4"/>
        <v>14</v>
      </c>
      <c r="B35" s="13" t="s">
        <v>191</v>
      </c>
      <c r="C35" s="11">
        <v>13663170.239999998</v>
      </c>
      <c r="D35" s="11">
        <v>16660325.6</v>
      </c>
      <c r="E35" s="11">
        <v>17921478.399999999</v>
      </c>
      <c r="F35" s="11">
        <v>15640656.319999997</v>
      </c>
      <c r="G35" s="11">
        <v>15529508.16</v>
      </c>
      <c r="H35" s="11">
        <v>14825559.26</v>
      </c>
      <c r="I35" s="11">
        <v>14775248.210000001</v>
      </c>
      <c r="J35" s="11">
        <v>14194489.859999999</v>
      </c>
      <c r="K35" s="11">
        <v>14622310.809999999</v>
      </c>
      <c r="L35" s="11">
        <v>15052047.000000004</v>
      </c>
      <c r="M35" s="11">
        <v>15546829.379999992</v>
      </c>
      <c r="N35" s="11">
        <v>16037692.84</v>
      </c>
      <c r="O35" s="11">
        <v>17081857.579999998</v>
      </c>
      <c r="P35" s="11">
        <f t="shared" si="3"/>
        <v>15503936.435384613</v>
      </c>
      <c r="Q35" s="12" t="s">
        <v>185</v>
      </c>
    </row>
    <row r="36" spans="1:17" x14ac:dyDescent="0.2">
      <c r="A36" s="21">
        <f t="shared" si="4"/>
        <v>15</v>
      </c>
      <c r="B36" s="13" t="s">
        <v>192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v>0</v>
      </c>
      <c r="O36" s="11">
        <v>0</v>
      </c>
      <c r="P36" s="11">
        <f t="shared" si="3"/>
        <v>0</v>
      </c>
      <c r="Q36" s="12" t="s">
        <v>185</v>
      </c>
    </row>
    <row r="37" spans="1:17" ht="14.1" customHeight="1" x14ac:dyDescent="0.2">
      <c r="A37" s="21">
        <f t="shared" si="4"/>
        <v>16</v>
      </c>
      <c r="B37" s="13" t="s">
        <v>193</v>
      </c>
      <c r="C37" s="11">
        <v>-456078.13002389995</v>
      </c>
      <c r="D37" s="11">
        <v>-440152.49709389993</v>
      </c>
      <c r="E37" s="11">
        <v>-410373.35081389995</v>
      </c>
      <c r="F37" s="11">
        <v>-375877.94312389992</v>
      </c>
      <c r="G37" s="11">
        <v>-371546.51417389995</v>
      </c>
      <c r="H37" s="11">
        <v>-361617.32594589994</v>
      </c>
      <c r="I37" s="11">
        <v>-356520.73115089996</v>
      </c>
      <c r="J37" s="11">
        <v>-345393.14515089995</v>
      </c>
      <c r="K37" s="11">
        <v>-329099.82306089997</v>
      </c>
      <c r="L37" s="11">
        <v>-313039.37129089999</v>
      </c>
      <c r="M37" s="11">
        <v>-308996.50766489998</v>
      </c>
      <c r="N37" s="11">
        <v>-316424.83803489996</v>
      </c>
      <c r="O37" s="11">
        <v>-299666.08125489997</v>
      </c>
      <c r="P37" s="11">
        <f t="shared" si="3"/>
        <v>-360368.17375259229</v>
      </c>
      <c r="Q37" s="12" t="s">
        <v>185</v>
      </c>
    </row>
    <row r="38" spans="1:17" x14ac:dyDescent="0.2">
      <c r="A38" s="21">
        <f t="shared" si="4"/>
        <v>17</v>
      </c>
      <c r="B38" s="13" t="s">
        <v>194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f t="shared" si="3"/>
        <v>0</v>
      </c>
      <c r="Q38" s="12" t="s">
        <v>185</v>
      </c>
    </row>
    <row r="39" spans="1:17" x14ac:dyDescent="0.2">
      <c r="A39" s="21">
        <f t="shared" si="4"/>
        <v>18</v>
      </c>
      <c r="B39" s="13" t="s">
        <v>195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0</v>
      </c>
      <c r="P39" s="11">
        <f t="shared" si="3"/>
        <v>0</v>
      </c>
      <c r="Q39" s="12" t="s">
        <v>185</v>
      </c>
    </row>
    <row r="40" spans="1:17" x14ac:dyDescent="0.2">
      <c r="A40" s="21">
        <f t="shared" si="4"/>
        <v>19</v>
      </c>
      <c r="B40" s="13" t="s">
        <v>39</v>
      </c>
      <c r="C40" s="11">
        <v>655200.35</v>
      </c>
      <c r="D40" s="11">
        <v>667500.35</v>
      </c>
      <c r="E40" s="11">
        <v>652164.35</v>
      </c>
      <c r="F40" s="11">
        <v>604152.35</v>
      </c>
      <c r="G40" s="11">
        <v>729344.67999999993</v>
      </c>
      <c r="H40" s="11">
        <v>680439.67999999993</v>
      </c>
      <c r="I40" s="11">
        <v>642170.67999999993</v>
      </c>
      <c r="J40" s="11">
        <v>604232.67999999993</v>
      </c>
      <c r="K40" s="11">
        <v>603296.67999999993</v>
      </c>
      <c r="L40" s="11">
        <v>602135.67999999993</v>
      </c>
      <c r="M40" s="11">
        <v>648740.67999999993</v>
      </c>
      <c r="N40" s="11">
        <v>707499.67999999993</v>
      </c>
      <c r="O40" s="11">
        <v>777092.67999999993</v>
      </c>
      <c r="P40" s="11">
        <f t="shared" si="3"/>
        <v>659536.19384615368</v>
      </c>
      <c r="Q40" s="12" t="s">
        <v>185</v>
      </c>
    </row>
    <row r="41" spans="1:17" x14ac:dyDescent="0.2">
      <c r="A41" s="21">
        <f t="shared" si="4"/>
        <v>20</v>
      </c>
      <c r="B41" s="22" t="s">
        <v>40</v>
      </c>
      <c r="C41" s="11">
        <v>10836900.195799999</v>
      </c>
      <c r="D41" s="11">
        <v>10680229.440431999</v>
      </c>
      <c r="E41" s="11">
        <v>11050743.631336</v>
      </c>
      <c r="F41" s="11">
        <v>11030937.596743999</v>
      </c>
      <c r="G41" s="11">
        <v>10939918.471031999</v>
      </c>
      <c r="H41" s="11">
        <v>10781064.890775999</v>
      </c>
      <c r="I41" s="11">
        <v>10580094.461959999</v>
      </c>
      <c r="J41" s="11">
        <v>10466149.081847999</v>
      </c>
      <c r="K41" s="11">
        <v>10284710.311119998</v>
      </c>
      <c r="L41" s="11">
        <v>10099913.545352001</v>
      </c>
      <c r="M41" s="11">
        <v>9921832.6240079999</v>
      </c>
      <c r="N41" s="11">
        <v>9740393.936511999</v>
      </c>
      <c r="O41" s="11">
        <v>10283282.509315999</v>
      </c>
      <c r="P41" s="11">
        <f t="shared" si="3"/>
        <v>10515090.053556614</v>
      </c>
      <c r="Q41" s="12" t="s">
        <v>185</v>
      </c>
    </row>
    <row r="42" spans="1:17" x14ac:dyDescent="0.2">
      <c r="A42" s="21">
        <f t="shared" si="4"/>
        <v>21</v>
      </c>
      <c r="B42" s="13" t="s">
        <v>43</v>
      </c>
      <c r="C42" s="11">
        <v>-1772356.76</v>
      </c>
      <c r="D42" s="11">
        <v>-1832587.53</v>
      </c>
      <c r="E42" s="11">
        <v>-1840813.54</v>
      </c>
      <c r="F42" s="11">
        <v>-1950155.2799999998</v>
      </c>
      <c r="G42" s="11">
        <v>-1973960.79</v>
      </c>
      <c r="H42" s="11">
        <v>-2037465.9899999998</v>
      </c>
      <c r="I42" s="11">
        <v>-2104218.14</v>
      </c>
      <c r="J42" s="11">
        <v>-2234034.96</v>
      </c>
      <c r="K42" s="11">
        <v>-2174576.8199999998</v>
      </c>
      <c r="L42" s="11">
        <v>-2111220.34</v>
      </c>
      <c r="M42" s="11">
        <v>-1902809.8499999999</v>
      </c>
      <c r="N42" s="11">
        <v>-1904170.65</v>
      </c>
      <c r="O42" s="11">
        <v>-1732315.93</v>
      </c>
      <c r="P42" s="11">
        <f t="shared" si="3"/>
        <v>-1966975.8907692307</v>
      </c>
      <c r="Q42" s="12" t="s">
        <v>185</v>
      </c>
    </row>
    <row r="43" spans="1:17" x14ac:dyDescent="0.2"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</row>
    <row r="44" spans="1:17" ht="15.75" thickBot="1" x14ac:dyDescent="0.25">
      <c r="A44" s="21">
        <f>A42+1</f>
        <v>22</v>
      </c>
      <c r="B44" s="13" t="s">
        <v>196</v>
      </c>
      <c r="C44" s="20">
        <f t="shared" ref="C44:P44" si="5">SUM(C33:C42)</f>
        <v>27926835.895776097</v>
      </c>
      <c r="D44" s="20">
        <f t="shared" si="5"/>
        <v>30735315.363338098</v>
      </c>
      <c r="E44" s="20">
        <f t="shared" si="5"/>
        <v>32373199.490522102</v>
      </c>
      <c r="F44" s="20">
        <f t="shared" si="5"/>
        <v>29949713.043620095</v>
      </c>
      <c r="G44" s="20">
        <f t="shared" si="5"/>
        <v>29853264.006858103</v>
      </c>
      <c r="H44" s="20">
        <f t="shared" si="5"/>
        <v>28887980.514830101</v>
      </c>
      <c r="I44" s="20">
        <f t="shared" si="5"/>
        <v>28536774.4808091</v>
      </c>
      <c r="J44" s="20">
        <f t="shared" si="5"/>
        <v>27685443.516697098</v>
      </c>
      <c r="K44" s="20">
        <f t="shared" si="5"/>
        <v>28006641.158059098</v>
      </c>
      <c r="L44" s="20">
        <f t="shared" si="5"/>
        <v>28329836.514061105</v>
      </c>
      <c r="M44" s="20">
        <f t="shared" si="5"/>
        <v>28905596.326343089</v>
      </c>
      <c r="N44" s="20">
        <f t="shared" si="5"/>
        <v>29264990.9684771</v>
      </c>
      <c r="O44" s="20">
        <f t="shared" si="5"/>
        <v>31110250.758061096</v>
      </c>
      <c r="P44" s="20">
        <f t="shared" si="5"/>
        <v>29351218.618265558</v>
      </c>
    </row>
    <row r="45" spans="1:17" ht="15.75" thickTop="1" x14ac:dyDescent="0.2"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</row>
    <row r="46" spans="1:17" x14ac:dyDescent="0.2">
      <c r="A46" s="21">
        <f>A44+1</f>
        <v>23</v>
      </c>
      <c r="B46" s="13" t="s">
        <v>197</v>
      </c>
      <c r="C46" s="11">
        <v>6526712.7807500409</v>
      </c>
      <c r="D46" s="11">
        <v>6355820.6739167096</v>
      </c>
      <c r="E46" s="11">
        <v>6217500.0264733797</v>
      </c>
      <c r="F46" s="11">
        <v>6124053.6016300498</v>
      </c>
      <c r="G46" s="11">
        <v>6084789.0348067209</v>
      </c>
      <c r="H46" s="11">
        <v>6089059.7142533902</v>
      </c>
      <c r="I46" s="11">
        <v>6141341.3991900599</v>
      </c>
      <c r="J46" s="11">
        <v>6229830.8743467294</v>
      </c>
      <c r="K46" s="11">
        <v>6323220.9743934013</v>
      </c>
      <c r="L46" s="11">
        <v>6435648.1521200705</v>
      </c>
      <c r="M46" s="11">
        <v>6526135.1236167401</v>
      </c>
      <c r="N46" s="11">
        <v>6614449.8479534099</v>
      </c>
      <c r="O46" s="11">
        <v>6607339.9800100792</v>
      </c>
      <c r="P46" s="11">
        <f>(SUM(C46:O46))/13</f>
        <v>6328915.5525739053</v>
      </c>
      <c r="Q46" s="12" t="s">
        <v>185</v>
      </c>
    </row>
    <row r="47" spans="1:17" x14ac:dyDescent="0.2">
      <c r="A47" s="21">
        <f>A46+1</f>
        <v>24</v>
      </c>
      <c r="B47" s="13" t="s">
        <v>60</v>
      </c>
      <c r="C47" s="11">
        <v>6333471.75</v>
      </c>
      <c r="D47" s="11">
        <v>6444085.6489000013</v>
      </c>
      <c r="E47" s="11">
        <v>6554699.5478000008</v>
      </c>
      <c r="F47" s="11">
        <v>6665313.4467000002</v>
      </c>
      <c r="G47" s="11">
        <v>6775927.3456000006</v>
      </c>
      <c r="H47" s="11">
        <v>6886541.244500001</v>
      </c>
      <c r="I47" s="11">
        <v>6997155.1434000004</v>
      </c>
      <c r="J47" s="11">
        <v>7108480.3322999999</v>
      </c>
      <c r="K47" s="11">
        <v>7221581.3112000003</v>
      </c>
      <c r="L47" s="11">
        <v>7334682.2901000008</v>
      </c>
      <c r="M47" s="11">
        <v>7447783.2690000003</v>
      </c>
      <c r="N47" s="11">
        <v>7560884.2478999998</v>
      </c>
      <c r="O47" s="11">
        <v>7673985.2268000003</v>
      </c>
      <c r="P47" s="11">
        <f>(SUM(C47:O47))/13</f>
        <v>7000353.1387846135</v>
      </c>
      <c r="Q47" s="12" t="s">
        <v>185</v>
      </c>
    </row>
    <row r="48" spans="1:17" x14ac:dyDescent="0.2">
      <c r="A48" s="21">
        <f>A47+1</f>
        <v>25</v>
      </c>
      <c r="B48" s="13" t="s">
        <v>63</v>
      </c>
      <c r="C48" s="11">
        <v>7992008.4462566786</v>
      </c>
      <c r="D48" s="11">
        <v>8018648.9449476618</v>
      </c>
      <c r="E48" s="11">
        <v>8040519.1818734948</v>
      </c>
      <c r="F48" s="11">
        <v>7708811.6109774644</v>
      </c>
      <c r="G48" s="11">
        <v>7737951.7335260883</v>
      </c>
      <c r="H48" s="11">
        <v>7768372.6759707006</v>
      </c>
      <c r="I48" s="11">
        <v>7798840.7990029082</v>
      </c>
      <c r="J48" s="11">
        <v>7827664.1182475332</v>
      </c>
      <c r="K48" s="11">
        <v>7857754.8735015718</v>
      </c>
      <c r="L48" s="11">
        <v>7885210.6232392136</v>
      </c>
      <c r="M48" s="11">
        <v>7915835.1032519527</v>
      </c>
      <c r="N48" s="11">
        <v>7951323.4950719783</v>
      </c>
      <c r="O48" s="11">
        <v>7979194.9091433361</v>
      </c>
      <c r="P48" s="11">
        <f>(SUM(C48:O48))/13</f>
        <v>7883241.2703854302</v>
      </c>
      <c r="Q48" s="12" t="s">
        <v>198</v>
      </c>
    </row>
    <row r="49" spans="1:18" x14ac:dyDescent="0.2">
      <c r="A49" s="21">
        <f>A48+1</f>
        <v>26</v>
      </c>
      <c r="B49" s="13" t="s">
        <v>66</v>
      </c>
      <c r="C49" s="11">
        <v>270078.06</v>
      </c>
      <c r="D49" s="11">
        <v>257217.2</v>
      </c>
      <c r="E49" s="11">
        <v>244356.34000000003</v>
      </c>
      <c r="F49" s="11">
        <v>231495.48000000004</v>
      </c>
      <c r="G49" s="11">
        <v>218634.62000000005</v>
      </c>
      <c r="H49" s="11">
        <v>205773.76000000007</v>
      </c>
      <c r="I49" s="11">
        <v>192912.90000000008</v>
      </c>
      <c r="J49" s="11">
        <v>180052.0400000001</v>
      </c>
      <c r="K49" s="11">
        <v>167191.18000000011</v>
      </c>
      <c r="L49" s="11">
        <v>154330.32000000012</v>
      </c>
      <c r="M49" s="11">
        <v>141469.46000000014</v>
      </c>
      <c r="N49" s="11">
        <v>128608.60000000015</v>
      </c>
      <c r="O49" s="11">
        <v>115747.74000000017</v>
      </c>
      <c r="P49" s="11">
        <f>(SUM(C49:O49))/13</f>
        <v>192912.90000000008</v>
      </c>
      <c r="Q49" s="12" t="s">
        <v>198</v>
      </c>
    </row>
    <row r="50" spans="1:18" x14ac:dyDescent="0.2"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</row>
    <row r="51" spans="1:18" ht="15.75" thickBot="1" x14ac:dyDescent="0.25">
      <c r="A51" s="21">
        <f>A49+1</f>
        <v>27</v>
      </c>
      <c r="B51" s="13" t="s">
        <v>199</v>
      </c>
      <c r="C51" s="20">
        <f t="shared" ref="C51:P51" si="6">SUM(C46:C49)</f>
        <v>21122271.037006717</v>
      </c>
      <c r="D51" s="20">
        <f t="shared" si="6"/>
        <v>21075772.467764374</v>
      </c>
      <c r="E51" s="20">
        <f t="shared" si="6"/>
        <v>21057075.096146878</v>
      </c>
      <c r="F51" s="20">
        <f t="shared" si="6"/>
        <v>20729674.139307514</v>
      </c>
      <c r="G51" s="20">
        <f t="shared" si="6"/>
        <v>20817302.733932812</v>
      </c>
      <c r="H51" s="20">
        <f t="shared" si="6"/>
        <v>20949747.394724093</v>
      </c>
      <c r="I51" s="20">
        <f t="shared" si="6"/>
        <v>21130250.241592966</v>
      </c>
      <c r="J51" s="20">
        <f t="shared" si="6"/>
        <v>21346027.364894263</v>
      </c>
      <c r="K51" s="20">
        <f t="shared" si="6"/>
        <v>21569748.339094974</v>
      </c>
      <c r="L51" s="20">
        <f t="shared" si="6"/>
        <v>21809871.385459285</v>
      </c>
      <c r="M51" s="20">
        <f t="shared" si="6"/>
        <v>22031222.955868695</v>
      </c>
      <c r="N51" s="20">
        <f t="shared" si="6"/>
        <v>22255266.19092539</v>
      </c>
      <c r="O51" s="20">
        <f t="shared" si="6"/>
        <v>22376267.855953414</v>
      </c>
      <c r="P51" s="20">
        <f t="shared" si="6"/>
        <v>21405422.861743946</v>
      </c>
    </row>
    <row r="52" spans="1:18" ht="15.75" thickTop="1" x14ac:dyDescent="0.2"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</row>
    <row r="53" spans="1:18" ht="15.75" thickBot="1" x14ac:dyDescent="0.25">
      <c r="A53" s="21">
        <f>A51+1</f>
        <v>28</v>
      </c>
      <c r="B53" s="13" t="s">
        <v>200</v>
      </c>
      <c r="C53" s="20">
        <f t="shared" ref="C53:P53" si="7">C26+C31+C44+C51</f>
        <v>516596664.61184263</v>
      </c>
      <c r="D53" s="20">
        <f t="shared" si="7"/>
        <v>524339401.82854605</v>
      </c>
      <c r="E53" s="20">
        <f t="shared" si="7"/>
        <v>529661602.46412134</v>
      </c>
      <c r="F53" s="20">
        <f t="shared" si="7"/>
        <v>530070531.64064431</v>
      </c>
      <c r="G53" s="20">
        <f t="shared" si="7"/>
        <v>533456912.01875526</v>
      </c>
      <c r="H53" s="20">
        <f t="shared" si="7"/>
        <v>535196153.5700587</v>
      </c>
      <c r="I53" s="20">
        <f t="shared" si="7"/>
        <v>537661313.45414484</v>
      </c>
      <c r="J53" s="20">
        <f t="shared" si="7"/>
        <v>539553828.77862251</v>
      </c>
      <c r="K53" s="20">
        <f t="shared" si="7"/>
        <v>542867731.83689213</v>
      </c>
      <c r="L53" s="20">
        <f t="shared" si="7"/>
        <v>546330930.44851017</v>
      </c>
      <c r="M53" s="20">
        <f t="shared" si="7"/>
        <v>550603346.15361762</v>
      </c>
      <c r="N53" s="20">
        <f t="shared" si="7"/>
        <v>554058853.90757668</v>
      </c>
      <c r="O53" s="20">
        <f t="shared" si="7"/>
        <v>558608982.53424442</v>
      </c>
      <c r="P53" s="20">
        <f t="shared" si="7"/>
        <v>538385096.40365982</v>
      </c>
    </row>
    <row r="54" spans="1:18" ht="15.75" thickTop="1" x14ac:dyDescent="0.2"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</row>
    <row r="55" spans="1:18" ht="15.75" thickBot="1" x14ac:dyDescent="0.25">
      <c r="A55" s="18"/>
      <c r="B55" s="18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6"/>
      <c r="R55" s="15"/>
    </row>
    <row r="56" spans="1:18" x14ac:dyDescent="0.2">
      <c r="A56" s="13" t="s">
        <v>201</v>
      </c>
      <c r="C56" s="14"/>
      <c r="D56" s="14"/>
      <c r="E56" s="14"/>
      <c r="F56" s="14"/>
      <c r="G56" s="14"/>
      <c r="H56" s="14"/>
      <c r="I56" s="14"/>
      <c r="J56" s="13" t="s">
        <v>202</v>
      </c>
      <c r="K56" s="14"/>
      <c r="L56" s="14"/>
      <c r="M56" s="14"/>
      <c r="N56" s="14"/>
      <c r="O56" s="14"/>
      <c r="P56" s="13"/>
    </row>
    <row r="57" spans="1:18" x14ac:dyDescent="0.2"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8" x14ac:dyDescent="0.2"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</row>
  </sheetData>
  <printOptions horizontalCentered="1"/>
  <pageMargins left="0.25" right="0.25" top="1" bottom="1" header="0.5" footer="0.5"/>
  <pageSetup scale="50" orientation="landscape" r:id="rId1"/>
  <headerFooter alignWithMargins="0">
    <oddFooter>&amp;R&amp;D
&amp;T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 transitionEntry="1">
    <tabColor rgb="FF0070C0"/>
    <pageSetUpPr fitToPage="1"/>
  </sheetPr>
  <dimension ref="A1:Q62"/>
  <sheetViews>
    <sheetView workbookViewId="0"/>
  </sheetViews>
  <sheetFormatPr defaultColWidth="9.44140625" defaultRowHeight="15" x14ac:dyDescent="0.2"/>
  <cols>
    <col min="1" max="1" width="10.33203125" style="13" customWidth="1"/>
    <col min="2" max="2" width="46.77734375" style="11" bestFit="1" customWidth="1"/>
    <col min="3" max="16" width="14" style="11" customWidth="1"/>
    <col min="17" max="17" width="17" style="11" bestFit="1" customWidth="1"/>
    <col min="18" max="16384" width="9.44140625" style="11"/>
  </cols>
  <sheetData>
    <row r="1" spans="1:17" x14ac:dyDescent="0.2">
      <c r="A1" s="13" t="s">
        <v>408</v>
      </c>
    </row>
    <row r="2" spans="1:17" x14ac:dyDescent="0.2">
      <c r="A2" s="13" t="e" cm="1">
        <f t="array" ref="A2">20220069-GU</f>
        <v>#NAME?</v>
      </c>
    </row>
    <row r="3" spans="1:17" x14ac:dyDescent="0.2">
      <c r="A3" s="13" t="s">
        <v>0</v>
      </c>
      <c r="B3" s="11" t="s">
        <v>148</v>
      </c>
      <c r="E3" s="13" t="s">
        <v>149</v>
      </c>
      <c r="F3" s="31" t="s">
        <v>150</v>
      </c>
      <c r="M3" s="13" t="s">
        <v>203</v>
      </c>
      <c r="P3" s="13"/>
    </row>
    <row r="4" spans="1:17" ht="15.75" thickBot="1" x14ac:dyDescent="0.25">
      <c r="A4" s="28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</row>
    <row r="5" spans="1:17" x14ac:dyDescent="0.2">
      <c r="B5" s="13"/>
      <c r="L5" s="13"/>
    </row>
    <row r="6" spans="1:17" x14ac:dyDescent="0.2">
      <c r="A6" s="13" t="s">
        <v>1</v>
      </c>
      <c r="E6" s="13"/>
      <c r="F6" s="30" t="s">
        <v>2</v>
      </c>
      <c r="G6" s="6" t="s">
        <v>152</v>
      </c>
      <c r="M6" s="13" t="s">
        <v>3</v>
      </c>
      <c r="P6" s="13"/>
    </row>
    <row r="7" spans="1:17" x14ac:dyDescent="0.2">
      <c r="G7" s="6" t="s">
        <v>153</v>
      </c>
      <c r="M7" s="6" t="s">
        <v>154</v>
      </c>
      <c r="P7" s="22"/>
    </row>
    <row r="8" spans="1:17" x14ac:dyDescent="0.2">
      <c r="A8" s="22" t="s">
        <v>5</v>
      </c>
      <c r="B8" s="6" t="s">
        <v>6</v>
      </c>
      <c r="M8" s="22" t="s">
        <v>155</v>
      </c>
      <c r="P8" s="22"/>
    </row>
    <row r="10" spans="1:17" x14ac:dyDescent="0.2">
      <c r="A10" s="22" t="s">
        <v>7</v>
      </c>
      <c r="B10" s="29" t="s">
        <v>156</v>
      </c>
    </row>
    <row r="11" spans="1:17" ht="15.75" thickBot="1" x14ac:dyDescent="0.25">
      <c r="A11" s="1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18"/>
      <c r="M11" s="28"/>
      <c r="N11" s="28"/>
      <c r="O11" s="28"/>
      <c r="P11" s="28"/>
      <c r="Q11" s="18"/>
    </row>
    <row r="12" spans="1:17" x14ac:dyDescent="0.2">
      <c r="L12" s="13"/>
      <c r="Q12" s="13"/>
    </row>
    <row r="13" spans="1:17" x14ac:dyDescent="0.2">
      <c r="A13" s="11" t="s">
        <v>157</v>
      </c>
      <c r="C13" s="12" t="s">
        <v>158</v>
      </c>
      <c r="D13" s="12" t="s">
        <v>159</v>
      </c>
      <c r="E13" s="12" t="s">
        <v>160</v>
      </c>
      <c r="F13" s="12" t="s">
        <v>161</v>
      </c>
      <c r="G13" s="12" t="s">
        <v>162</v>
      </c>
      <c r="H13" s="12" t="s">
        <v>163</v>
      </c>
      <c r="I13" s="12" t="s">
        <v>164</v>
      </c>
      <c r="J13" s="12" t="s">
        <v>165</v>
      </c>
      <c r="K13" s="12" t="s">
        <v>166</v>
      </c>
      <c r="L13" s="12" t="s">
        <v>167</v>
      </c>
      <c r="M13" s="12" t="s">
        <v>168</v>
      </c>
      <c r="N13" s="12" t="s">
        <v>169</v>
      </c>
      <c r="O13" s="12" t="s">
        <v>170</v>
      </c>
      <c r="P13" s="27" t="s">
        <v>171</v>
      </c>
    </row>
    <row r="14" spans="1:17" x14ac:dyDescent="0.2">
      <c r="A14" s="13" t="s">
        <v>172</v>
      </c>
      <c r="B14" s="32" t="s">
        <v>204</v>
      </c>
      <c r="C14" s="12" t="s">
        <v>174</v>
      </c>
      <c r="D14" s="26">
        <v>2023</v>
      </c>
      <c r="E14" s="26">
        <v>2023</v>
      </c>
      <c r="F14" s="26">
        <v>2023</v>
      </c>
      <c r="G14" s="26">
        <v>2023</v>
      </c>
      <c r="H14" s="26">
        <v>2023</v>
      </c>
      <c r="I14" s="26">
        <v>2023</v>
      </c>
      <c r="J14" s="26">
        <v>2023</v>
      </c>
      <c r="K14" s="26">
        <v>2023</v>
      </c>
      <c r="L14" s="26">
        <v>2023</v>
      </c>
      <c r="M14" s="26">
        <v>2023</v>
      </c>
      <c r="N14" s="26">
        <v>2023</v>
      </c>
      <c r="O14" s="26">
        <v>2023</v>
      </c>
      <c r="P14" s="12" t="s">
        <v>175</v>
      </c>
      <c r="Q14" s="12" t="s">
        <v>176</v>
      </c>
    </row>
    <row r="15" spans="1:17" ht="15.75" thickBot="1" x14ac:dyDescent="0.25">
      <c r="A15" s="18"/>
      <c r="B15" s="18"/>
      <c r="C15" s="16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16"/>
      <c r="Q15" s="18"/>
    </row>
    <row r="16" spans="1:17" x14ac:dyDescent="0.2">
      <c r="B16" s="13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</row>
    <row r="17" spans="1:17" x14ac:dyDescent="0.2">
      <c r="A17" s="21">
        <v>1</v>
      </c>
      <c r="B17" s="13" t="s">
        <v>205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f>(SUM(C17:O17))/13</f>
        <v>0</v>
      </c>
    </row>
    <row r="18" spans="1:17" x14ac:dyDescent="0.2">
      <c r="A18" s="21">
        <f>A17+1</f>
        <v>2</v>
      </c>
      <c r="B18" s="13" t="s">
        <v>206</v>
      </c>
      <c r="C18" s="14">
        <v>-178425900.49956769</v>
      </c>
      <c r="D18" s="14">
        <v>-178425900.49956769</v>
      </c>
      <c r="E18" s="14">
        <v>-178425900.49956769</v>
      </c>
      <c r="F18" s="14">
        <v>-178425900.49956769</v>
      </c>
      <c r="G18" s="14">
        <v>-267362596.64448893</v>
      </c>
      <c r="H18" s="14">
        <v>-267362596.64448893</v>
      </c>
      <c r="I18" s="14">
        <v>-267362596.64448893</v>
      </c>
      <c r="J18" s="14">
        <v>-267362596.64448893</v>
      </c>
      <c r="K18" s="14">
        <v>-267362596.64448893</v>
      </c>
      <c r="L18" s="14">
        <v>-267362596.64448893</v>
      </c>
      <c r="M18" s="14">
        <v>-267362596.64448893</v>
      </c>
      <c r="N18" s="14">
        <v>-267362596.64448893</v>
      </c>
      <c r="O18" s="14">
        <v>-267362596.64448893</v>
      </c>
      <c r="P18" s="11">
        <f>(SUM(C18:O18))/13</f>
        <v>-239997459.3691285</v>
      </c>
      <c r="Q18" s="23" t="s">
        <v>198</v>
      </c>
    </row>
    <row r="19" spans="1:17" x14ac:dyDescent="0.2">
      <c r="A19" s="21">
        <f>A18+1</f>
        <v>3</v>
      </c>
      <c r="B19" s="13" t="s">
        <v>207</v>
      </c>
      <c r="C19" s="14">
        <v>-17817180.247877993</v>
      </c>
      <c r="D19" s="14">
        <v>-18710601.872199394</v>
      </c>
      <c r="E19" s="14">
        <v>-19687857.029213645</v>
      </c>
      <c r="F19" s="14">
        <v>-20386666.282846406</v>
      </c>
      <c r="G19" s="14">
        <v>-21180955.938518755</v>
      </c>
      <c r="H19" s="14">
        <v>-21937548.987164095</v>
      </c>
      <c r="I19" s="14">
        <v>-22585985.177084766</v>
      </c>
      <c r="J19" s="14">
        <v>-23196549.177608572</v>
      </c>
      <c r="K19" s="14">
        <v>-23838278.285524838</v>
      </c>
      <c r="L19" s="14">
        <v>-24492020.069687478</v>
      </c>
      <c r="M19" s="14">
        <v>-25417321.320155695</v>
      </c>
      <c r="N19" s="14">
        <v>-26216333.503280871</v>
      </c>
      <c r="O19" s="14">
        <v>-27362952.071264416</v>
      </c>
      <c r="P19" s="11">
        <f>(SUM(C19:O19))/13</f>
        <v>-22525403.843263607</v>
      </c>
      <c r="Q19" s="23" t="s">
        <v>198</v>
      </c>
    </row>
    <row r="20" spans="1:17" x14ac:dyDescent="0.2">
      <c r="A20" s="21">
        <f>A19+1</f>
        <v>4</v>
      </c>
      <c r="B20" s="13" t="s">
        <v>208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f>(SUM(C20:O20))/13</f>
        <v>0</v>
      </c>
    </row>
    <row r="21" spans="1:17" x14ac:dyDescent="0.2">
      <c r="B21" s="13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</row>
    <row r="22" spans="1:17" ht="15.75" thickBot="1" x14ac:dyDescent="0.25">
      <c r="A22" s="21">
        <f>A20+1</f>
        <v>5</v>
      </c>
      <c r="B22" s="13" t="s">
        <v>209</v>
      </c>
      <c r="C22" s="20">
        <f t="shared" ref="C22:P22" si="0">SUM(C17:C20)</f>
        <v>-196243080.74744567</v>
      </c>
      <c r="D22" s="20">
        <f t="shared" si="0"/>
        <v>-197136502.37176707</v>
      </c>
      <c r="E22" s="20">
        <f t="shared" si="0"/>
        <v>-198113757.52878132</v>
      </c>
      <c r="F22" s="20">
        <f t="shared" si="0"/>
        <v>-198812566.78241408</v>
      </c>
      <c r="G22" s="20">
        <f t="shared" si="0"/>
        <v>-288543552.58300769</v>
      </c>
      <c r="H22" s="20">
        <f t="shared" si="0"/>
        <v>-289300145.63165301</v>
      </c>
      <c r="I22" s="20">
        <f t="shared" si="0"/>
        <v>-289948581.82157367</v>
      </c>
      <c r="J22" s="20">
        <f t="shared" si="0"/>
        <v>-290559145.82209748</v>
      </c>
      <c r="K22" s="20">
        <f t="shared" si="0"/>
        <v>-291200874.93001378</v>
      </c>
      <c r="L22" s="20">
        <f t="shared" si="0"/>
        <v>-291854616.71417642</v>
      </c>
      <c r="M22" s="20">
        <f t="shared" si="0"/>
        <v>-292779917.96464461</v>
      </c>
      <c r="N22" s="20">
        <f t="shared" si="0"/>
        <v>-293578930.14776981</v>
      </c>
      <c r="O22" s="20">
        <f t="shared" si="0"/>
        <v>-294725548.71575332</v>
      </c>
      <c r="P22" s="20">
        <f t="shared" si="0"/>
        <v>-262522863.21239209</v>
      </c>
      <c r="Q22" s="14"/>
    </row>
    <row r="23" spans="1:17" ht="15.75" thickTop="1" x14ac:dyDescent="0.2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4"/>
    </row>
    <row r="24" spans="1:17" x14ac:dyDescent="0.2">
      <c r="A24" s="21">
        <f>A22+1</f>
        <v>6</v>
      </c>
      <c r="B24" s="13" t="s">
        <v>210</v>
      </c>
      <c r="C24" s="11">
        <v>-195625000</v>
      </c>
      <c r="D24" s="11">
        <v>-227831857.97646523</v>
      </c>
      <c r="E24" s="11">
        <v>-199918188.0057838</v>
      </c>
      <c r="F24" s="11">
        <v>-204918188.0057838</v>
      </c>
      <c r="G24" s="11">
        <v>-129918188.00578381</v>
      </c>
      <c r="H24" s="11">
        <v>-129918188.00578381</v>
      </c>
      <c r="I24" s="11">
        <v>-129918188.00578381</v>
      </c>
      <c r="J24" s="11">
        <v>-132418188.00578381</v>
      </c>
      <c r="K24" s="11">
        <v>-132418188.00578381</v>
      </c>
      <c r="L24" s="11">
        <v>-137418188.0057838</v>
      </c>
      <c r="M24" s="11">
        <v>-137418188.0057838</v>
      </c>
      <c r="N24" s="11">
        <v>-143918188.0057838</v>
      </c>
      <c r="O24" s="11">
        <v>-146418188.0057838</v>
      </c>
      <c r="P24" s="11">
        <f>(SUM(C24:O24))/13</f>
        <v>-157542840.46462208</v>
      </c>
      <c r="Q24" s="23" t="s">
        <v>198</v>
      </c>
    </row>
    <row r="25" spans="1:17" x14ac:dyDescent="0.2">
      <c r="A25" s="21">
        <f>A24+1</f>
        <v>7</v>
      </c>
      <c r="B25" s="13" t="s">
        <v>181</v>
      </c>
      <c r="C25" s="11">
        <v>-7973660.3899999997</v>
      </c>
      <c r="D25" s="11">
        <v>-7973660.3899999997</v>
      </c>
      <c r="E25" s="11">
        <v>-7973660.3899999997</v>
      </c>
      <c r="F25" s="11">
        <v>-7973660.3899999997</v>
      </c>
      <c r="G25" s="11">
        <v>-7973660.3899999997</v>
      </c>
      <c r="H25" s="11">
        <v>-7973660.3899999997</v>
      </c>
      <c r="I25" s="11">
        <v>-7973660.3899999997</v>
      </c>
      <c r="J25" s="11">
        <v>-7973660.3899999997</v>
      </c>
      <c r="K25" s="11">
        <v>-7973660.3899999997</v>
      </c>
      <c r="L25" s="11">
        <v>-7973660.3899999997</v>
      </c>
      <c r="M25" s="11">
        <v>-7973660.3899999997</v>
      </c>
      <c r="N25" s="11">
        <v>-7973660.3899999997</v>
      </c>
      <c r="O25" s="11">
        <v>-7973660.3899999997</v>
      </c>
      <c r="P25" s="11">
        <f>(SUM(C25:O25))/13</f>
        <v>-7973660.3899999997</v>
      </c>
      <c r="Q25" s="23" t="s">
        <v>198</v>
      </c>
    </row>
    <row r="26" spans="1:17" x14ac:dyDescent="0.2"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4"/>
    </row>
    <row r="27" spans="1:17" ht="15.75" thickBot="1" x14ac:dyDescent="0.25">
      <c r="A27" s="21">
        <v>8</v>
      </c>
      <c r="B27" s="13" t="s">
        <v>211</v>
      </c>
      <c r="C27" s="20">
        <f>C24+C25</f>
        <v>-203598660.38999999</v>
      </c>
      <c r="D27" s="20">
        <f t="shared" ref="D27:O27" si="1">D24+D25</f>
        <v>-235805518.36646521</v>
      </c>
      <c r="E27" s="20">
        <f t="shared" si="1"/>
        <v>-207891848.39578378</v>
      </c>
      <c r="F27" s="20">
        <f t="shared" si="1"/>
        <v>-212891848.39578378</v>
      </c>
      <c r="G27" s="20">
        <f t="shared" si="1"/>
        <v>-137891848.39578381</v>
      </c>
      <c r="H27" s="20">
        <f t="shared" si="1"/>
        <v>-137891848.39578381</v>
      </c>
      <c r="I27" s="20">
        <f t="shared" si="1"/>
        <v>-137891848.39578381</v>
      </c>
      <c r="J27" s="20">
        <f t="shared" si="1"/>
        <v>-140391848.39578381</v>
      </c>
      <c r="K27" s="20">
        <f t="shared" si="1"/>
        <v>-140391848.39578381</v>
      </c>
      <c r="L27" s="20">
        <f t="shared" si="1"/>
        <v>-145391848.39578378</v>
      </c>
      <c r="M27" s="20">
        <f t="shared" si="1"/>
        <v>-145391848.39578378</v>
      </c>
      <c r="N27" s="20">
        <f t="shared" si="1"/>
        <v>-151891848.39578378</v>
      </c>
      <c r="O27" s="20">
        <f t="shared" si="1"/>
        <v>-154391848.39578378</v>
      </c>
      <c r="P27" s="20">
        <f>P24+P25</f>
        <v>-165516500.85462207</v>
      </c>
      <c r="Q27" s="14"/>
    </row>
    <row r="28" spans="1:17" ht="15.75" thickTop="1" x14ac:dyDescent="0.2"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4"/>
    </row>
    <row r="29" spans="1:17" x14ac:dyDescent="0.2">
      <c r="A29" s="21">
        <v>9</v>
      </c>
      <c r="B29" s="13" t="s">
        <v>212</v>
      </c>
      <c r="C29" s="11">
        <v>-12353740.989999998</v>
      </c>
      <c r="D29" s="11">
        <v>-13565577.51</v>
      </c>
      <c r="E29" s="11">
        <v>-12936200.5</v>
      </c>
      <c r="F29" s="11">
        <v>-11115357</v>
      </c>
      <c r="G29" s="11">
        <v>-11064609.890000001</v>
      </c>
      <c r="H29" s="11">
        <v>-9808935.0299999993</v>
      </c>
      <c r="I29" s="11">
        <v>-10150492.899999999</v>
      </c>
      <c r="J29" s="11">
        <v>-9598863.5399999991</v>
      </c>
      <c r="K29" s="11">
        <v>-9995208.3300000001</v>
      </c>
      <c r="L29" s="11">
        <v>-10384528.239999998</v>
      </c>
      <c r="M29" s="11">
        <v>-10780773.539999999</v>
      </c>
      <c r="N29" s="11">
        <v>-10602526.08</v>
      </c>
      <c r="O29" s="11">
        <v>-10293658.029999999</v>
      </c>
      <c r="P29" s="33">
        <f t="shared" ref="P29:P37" si="2">(SUM(C29:O29))/13</f>
        <v>-10973113.198461534</v>
      </c>
      <c r="Q29" s="14" t="s">
        <v>185</v>
      </c>
    </row>
    <row r="30" spans="1:17" x14ac:dyDescent="0.2">
      <c r="A30" s="21">
        <f t="shared" ref="A30:A37" si="3">A29+1</f>
        <v>10</v>
      </c>
      <c r="B30" s="13" t="s">
        <v>213</v>
      </c>
      <c r="C30" s="11">
        <v>-2212833.3400000003</v>
      </c>
      <c r="D30" s="11">
        <v>-3237212.3400000003</v>
      </c>
      <c r="E30" s="11">
        <v>-3028383.3400000003</v>
      </c>
      <c r="F30" s="11">
        <v>-2902124.3400000003</v>
      </c>
      <c r="G30" s="11">
        <v>-1862680.3400000003</v>
      </c>
      <c r="H30" s="11">
        <v>-1669296.3400000003</v>
      </c>
      <c r="I30" s="11">
        <v>-1592974.3400000003</v>
      </c>
      <c r="J30" s="11">
        <v>-1556027.3400000003</v>
      </c>
      <c r="K30" s="11">
        <v>-1562919.3400000003</v>
      </c>
      <c r="L30" s="11">
        <v>-1520507.3400000003</v>
      </c>
      <c r="M30" s="11">
        <v>-1890191.3400000003</v>
      </c>
      <c r="N30" s="11">
        <v>-2388171.3400000003</v>
      </c>
      <c r="O30" s="11">
        <v>-2767456.3400000003</v>
      </c>
      <c r="P30" s="33">
        <f t="shared" si="2"/>
        <v>-2168521.3400000003</v>
      </c>
      <c r="Q30" s="14" t="s">
        <v>185</v>
      </c>
    </row>
    <row r="31" spans="1:17" x14ac:dyDescent="0.2">
      <c r="A31" s="21">
        <f t="shared" si="3"/>
        <v>11</v>
      </c>
      <c r="B31" s="13" t="s">
        <v>214</v>
      </c>
      <c r="C31" s="11">
        <v>-28436862.178784609</v>
      </c>
      <c r="D31" s="11">
        <v>5.9604644775390625E-8</v>
      </c>
      <c r="E31" s="11">
        <v>-31573204.826704144</v>
      </c>
      <c r="F31" s="11">
        <v>-31133187.977075875</v>
      </c>
      <c r="G31" s="11">
        <v>-19212913.945482552</v>
      </c>
      <c r="H31" s="11">
        <v>-19545452.045135856</v>
      </c>
      <c r="I31" s="11">
        <v>-21017256.225943148</v>
      </c>
      <c r="J31" s="11">
        <v>-19084630.125573099</v>
      </c>
      <c r="K31" s="11">
        <v>-19698293.972244084</v>
      </c>
      <c r="L31" s="11">
        <v>-18737112.817228436</v>
      </c>
      <c r="M31" s="11">
        <v>-19527387.176490366</v>
      </c>
      <c r="N31" s="11">
        <v>-19453140.711690307</v>
      </c>
      <c r="O31" s="11">
        <v>-20892828.143844604</v>
      </c>
      <c r="P31" s="33">
        <f t="shared" si="2"/>
        <v>-20639405.395861309</v>
      </c>
      <c r="Q31" s="14" t="s">
        <v>198</v>
      </c>
    </row>
    <row r="32" spans="1:17" x14ac:dyDescent="0.2">
      <c r="A32" s="21">
        <f t="shared" si="3"/>
        <v>12</v>
      </c>
      <c r="B32" s="13" t="s">
        <v>215</v>
      </c>
      <c r="C32" s="11">
        <v>-3559851.5400000005</v>
      </c>
      <c r="D32" s="11">
        <v>-3600418.99</v>
      </c>
      <c r="E32" s="11">
        <v>-3650376.5800000005</v>
      </c>
      <c r="F32" s="11">
        <v>-3685850.1900000004</v>
      </c>
      <c r="G32" s="11">
        <v>-3739706.8300000005</v>
      </c>
      <c r="H32" s="11">
        <v>-3794565.49</v>
      </c>
      <c r="I32" s="11">
        <v>-3853461.0200000005</v>
      </c>
      <c r="J32" s="11">
        <v>-3919345.6200000006</v>
      </c>
      <c r="K32" s="11">
        <v>-3985941.8800000004</v>
      </c>
      <c r="L32" s="11">
        <v>-4056510.1300000004</v>
      </c>
      <c r="M32" s="11">
        <v>-4130380.1000000006</v>
      </c>
      <c r="N32" s="11">
        <v>-4200331.8000000007</v>
      </c>
      <c r="O32" s="11">
        <v>-4279774.4700000007</v>
      </c>
      <c r="P32" s="33">
        <f t="shared" si="2"/>
        <v>-3881270.3569230782</v>
      </c>
      <c r="Q32" s="14" t="s">
        <v>198</v>
      </c>
    </row>
    <row r="33" spans="1:17" x14ac:dyDescent="0.2">
      <c r="A33" s="21">
        <f t="shared" si="3"/>
        <v>13</v>
      </c>
      <c r="B33" s="13" t="s">
        <v>216</v>
      </c>
      <c r="C33" s="11">
        <v>-376910.19469999993</v>
      </c>
      <c r="D33" s="11">
        <v>-686868.19831866724</v>
      </c>
      <c r="E33" s="11">
        <v>-1207794.2108933337</v>
      </c>
      <c r="F33" s="11">
        <v>-1714547.3390559996</v>
      </c>
      <c r="G33" s="11">
        <v>-2230584.9306986658</v>
      </c>
      <c r="H33" s="11">
        <v>-2759824.5811573323</v>
      </c>
      <c r="I33" s="11">
        <v>-3273370.9868999985</v>
      </c>
      <c r="J33" s="11">
        <v>-3468914.2260666648</v>
      </c>
      <c r="K33" s="11">
        <v>-3995493.3244493315</v>
      </c>
      <c r="L33" s="11">
        <v>-4505274.9419159982</v>
      </c>
      <c r="M33" s="11">
        <v>-5018938.1216626642</v>
      </c>
      <c r="N33" s="11">
        <v>-306690.89694400004</v>
      </c>
      <c r="O33" s="11">
        <v>-348833.42777999979</v>
      </c>
      <c r="P33" s="33">
        <f t="shared" si="2"/>
        <v>-2299541.9523494351</v>
      </c>
      <c r="Q33" s="14" t="s">
        <v>185</v>
      </c>
    </row>
    <row r="34" spans="1:17" x14ac:dyDescent="0.2">
      <c r="A34" s="21">
        <f t="shared" si="3"/>
        <v>14</v>
      </c>
      <c r="B34" s="13" t="s">
        <v>217</v>
      </c>
      <c r="C34" s="11">
        <v>-1764191.2032712938</v>
      </c>
      <c r="D34" s="11">
        <v>-1886464.3659400237</v>
      </c>
      <c r="E34" s="11">
        <v>-2041094.2946791691</v>
      </c>
      <c r="F34" s="11">
        <v>-1746555.2018832143</v>
      </c>
      <c r="G34" s="11">
        <v>-1875014.896141042</v>
      </c>
      <c r="H34" s="11">
        <v>-1992157.7274206528</v>
      </c>
      <c r="I34" s="11">
        <v>-2074914.9019377837</v>
      </c>
      <c r="J34" s="11">
        <v>-2144605.6269825092</v>
      </c>
      <c r="K34" s="11">
        <v>-2228481.0359523636</v>
      </c>
      <c r="L34" s="11">
        <v>-564944.37510997104</v>
      </c>
      <c r="M34" s="11">
        <v>-755079.30259559886</v>
      </c>
      <c r="N34" s="11">
        <v>-909272.82963221357</v>
      </c>
      <c r="O34" s="11">
        <v>-1176559.6003504992</v>
      </c>
      <c r="P34" s="33">
        <f t="shared" si="2"/>
        <v>-1627641.1816843336</v>
      </c>
      <c r="Q34" s="14" t="s">
        <v>185</v>
      </c>
    </row>
    <row r="35" spans="1:17" x14ac:dyDescent="0.2">
      <c r="A35" s="21">
        <f t="shared" si="3"/>
        <v>15</v>
      </c>
      <c r="B35" s="13" t="s">
        <v>218</v>
      </c>
      <c r="C35" s="11">
        <v>-307987.67000000004</v>
      </c>
      <c r="D35" s="11">
        <v>-1024934.5775725524</v>
      </c>
      <c r="E35" s="11">
        <v>-1808307.3694792571</v>
      </c>
      <c r="F35" s="11">
        <v>-354070.42000000004</v>
      </c>
      <c r="G35" s="11">
        <v>-995780.92775908962</v>
      </c>
      <c r="H35" s="11">
        <v>-1498579.5033313651</v>
      </c>
      <c r="I35" s="11">
        <v>-401321.99</v>
      </c>
      <c r="J35" s="11">
        <v>-911431.23861383379</v>
      </c>
      <c r="K35" s="11">
        <v>-1426653.6353380675</v>
      </c>
      <c r="L35" s="11">
        <v>-450413.08999999997</v>
      </c>
      <c r="M35" s="11">
        <v>-984289.05574859492</v>
      </c>
      <c r="N35" s="11">
        <v>-1531637.9229933769</v>
      </c>
      <c r="O35" s="11">
        <v>-501981.41000000003</v>
      </c>
      <c r="P35" s="33">
        <f t="shared" si="2"/>
        <v>-938260.67775662604</v>
      </c>
      <c r="Q35" s="14" t="s">
        <v>185</v>
      </c>
    </row>
    <row r="36" spans="1:17" x14ac:dyDescent="0.2">
      <c r="A36" s="21">
        <f t="shared" si="3"/>
        <v>16</v>
      </c>
      <c r="B36" s="13" t="s">
        <v>219</v>
      </c>
      <c r="C36" s="11">
        <v>-770984.32856997871</v>
      </c>
      <c r="D36" s="11">
        <v>-777932.09743122687</v>
      </c>
      <c r="E36" s="11">
        <v>-771685.93967221188</v>
      </c>
      <c r="F36" s="11">
        <v>-770680.3175988521</v>
      </c>
      <c r="G36" s="11">
        <v>-757997.04302787967</v>
      </c>
      <c r="H36" s="11">
        <v>-756828.76929691224</v>
      </c>
      <c r="I36" s="11">
        <v>-749660.71733662835</v>
      </c>
      <c r="J36" s="11">
        <v>-748020.84053940442</v>
      </c>
      <c r="K36" s="11">
        <v>-745775.29762729467</v>
      </c>
      <c r="L36" s="11">
        <v>-745557.82396289497</v>
      </c>
      <c r="M36" s="11">
        <v>-754565.57882190659</v>
      </c>
      <c r="N36" s="11">
        <v>-759134.54779665521</v>
      </c>
      <c r="O36" s="11">
        <v>-772837.23178175208</v>
      </c>
      <c r="P36" s="33">
        <f t="shared" si="2"/>
        <v>-760127.73334335373</v>
      </c>
      <c r="Q36" s="14" t="s">
        <v>185</v>
      </c>
    </row>
    <row r="37" spans="1:17" x14ac:dyDescent="0.2">
      <c r="A37" s="21">
        <f t="shared" si="3"/>
        <v>17</v>
      </c>
      <c r="B37" s="13" t="s">
        <v>220</v>
      </c>
      <c r="C37" s="11">
        <v>-2760434.0020000003</v>
      </c>
      <c r="D37" s="11">
        <v>-2854386.7686080006</v>
      </c>
      <c r="E37" s="11">
        <v>-3169140.4394080006</v>
      </c>
      <c r="F37" s="11">
        <v>-1852908.7994080002</v>
      </c>
      <c r="G37" s="11">
        <v>-1673802.9194080005</v>
      </c>
      <c r="H37" s="11">
        <v>-2008472.7694080004</v>
      </c>
      <c r="I37" s="11">
        <v>-2032171.5194080006</v>
      </c>
      <c r="J37" s="11">
        <v>-2093216.6194080007</v>
      </c>
      <c r="K37" s="11">
        <v>-2151630.2394080004</v>
      </c>
      <c r="L37" s="11">
        <v>-2184665.4894080004</v>
      </c>
      <c r="M37" s="11">
        <v>-2509043.669408001</v>
      </c>
      <c r="N37" s="11">
        <v>-2623992.3194080009</v>
      </c>
      <c r="O37" s="11">
        <v>-2852380.794040001</v>
      </c>
      <c r="P37" s="33">
        <f t="shared" si="2"/>
        <v>-2366634.334517539</v>
      </c>
      <c r="Q37" s="14" t="s">
        <v>185</v>
      </c>
    </row>
    <row r="38" spans="1:17" x14ac:dyDescent="0.2"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4"/>
    </row>
    <row r="39" spans="1:17" ht="15.75" thickBot="1" x14ac:dyDescent="0.25">
      <c r="A39" s="21">
        <v>18</v>
      </c>
      <c r="B39" s="13" t="s">
        <v>221</v>
      </c>
      <c r="C39" s="20">
        <f t="shared" ref="C39:O39" si="4">SUM(C29:C37)</f>
        <v>-52543795.447325885</v>
      </c>
      <c r="D39" s="20">
        <f t="shared" si="4"/>
        <v>-27633794.847870413</v>
      </c>
      <c r="E39" s="20">
        <f t="shared" si="4"/>
        <v>-60186187.500836119</v>
      </c>
      <c r="F39" s="20">
        <f t="shared" si="4"/>
        <v>-55275281.585021943</v>
      </c>
      <c r="G39" s="20">
        <f t="shared" si="4"/>
        <v>-43413091.72251723</v>
      </c>
      <c r="H39" s="20">
        <f t="shared" si="4"/>
        <v>-43834112.25575012</v>
      </c>
      <c r="I39" s="20">
        <f t="shared" si="4"/>
        <v>-45145624.60152556</v>
      </c>
      <c r="J39" s="20">
        <f t="shared" si="4"/>
        <v>-43525055.177183516</v>
      </c>
      <c r="K39" s="20">
        <f t="shared" si="4"/>
        <v>-45790397.055019148</v>
      </c>
      <c r="L39" s="20">
        <f t="shared" si="4"/>
        <v>-43149514.247625306</v>
      </c>
      <c r="M39" s="20">
        <f t="shared" si="4"/>
        <v>-46350647.884727128</v>
      </c>
      <c r="N39" s="20">
        <f t="shared" si="4"/>
        <v>-42774898.44846455</v>
      </c>
      <c r="O39" s="20">
        <f t="shared" si="4"/>
        <v>-43886309.447796851</v>
      </c>
      <c r="P39" s="20">
        <f t="shared" ref="P39:P49" si="5">(SUM(C39:O39))/13</f>
        <v>-45654516.170897208</v>
      </c>
      <c r="Q39" s="14"/>
    </row>
    <row r="40" spans="1:17" ht="15.75" thickTop="1" x14ac:dyDescent="0.2">
      <c r="C40" s="19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14"/>
    </row>
    <row r="41" spans="1:17" x14ac:dyDescent="0.2">
      <c r="A41" s="21">
        <f>A39+1</f>
        <v>19</v>
      </c>
      <c r="B41" s="11" t="s">
        <v>222</v>
      </c>
      <c r="C41" s="11">
        <v>-11219.979600000001</v>
      </c>
      <c r="D41" s="11">
        <v>-12484.779192</v>
      </c>
      <c r="E41" s="11">
        <v>-12484.779192</v>
      </c>
      <c r="F41" s="11">
        <v>-12484.779192</v>
      </c>
      <c r="G41" s="11">
        <v>-12484.779192</v>
      </c>
      <c r="H41" s="11">
        <v>-12484.779192</v>
      </c>
      <c r="I41" s="11">
        <v>-8323.1791919999996</v>
      </c>
      <c r="J41" s="11">
        <v>-9034.4925253000001</v>
      </c>
      <c r="K41" s="11">
        <v>-11521.575858299999</v>
      </c>
      <c r="L41" s="11">
        <v>-14008.659191299999</v>
      </c>
      <c r="M41" s="11">
        <v>-16495.7425243</v>
      </c>
      <c r="N41" s="11">
        <v>-22104.025857300003</v>
      </c>
      <c r="O41" s="11">
        <v>-24591.109190300002</v>
      </c>
      <c r="P41" s="33">
        <f t="shared" si="5"/>
        <v>-13824.819992215384</v>
      </c>
      <c r="Q41" s="14" t="s">
        <v>185</v>
      </c>
    </row>
    <row r="42" spans="1:17" x14ac:dyDescent="0.2">
      <c r="A42" s="21">
        <f>A41+1</f>
        <v>20</v>
      </c>
      <c r="B42" s="13" t="s">
        <v>223</v>
      </c>
      <c r="C42" s="11">
        <v>-76000</v>
      </c>
      <c r="D42" s="11">
        <v>-77500</v>
      </c>
      <c r="E42" s="11">
        <v>-79000</v>
      </c>
      <c r="F42" s="11">
        <v>-80500</v>
      </c>
      <c r="G42" s="11">
        <v>-82000</v>
      </c>
      <c r="H42" s="11">
        <v>-83500</v>
      </c>
      <c r="I42" s="11">
        <v>-85000</v>
      </c>
      <c r="J42" s="11">
        <v>-86500</v>
      </c>
      <c r="K42" s="11">
        <v>-88000</v>
      </c>
      <c r="L42" s="11">
        <v>-89500</v>
      </c>
      <c r="M42" s="11">
        <v>-91000</v>
      </c>
      <c r="N42" s="11">
        <v>-92500</v>
      </c>
      <c r="O42" s="11">
        <v>-94000</v>
      </c>
      <c r="P42" s="33">
        <f t="shared" si="5"/>
        <v>-85000</v>
      </c>
      <c r="Q42" s="14" t="s">
        <v>185</v>
      </c>
    </row>
    <row r="43" spans="1:17" x14ac:dyDescent="0.2">
      <c r="A43" s="21">
        <f>A42+1</f>
        <v>21</v>
      </c>
      <c r="B43" s="13" t="s">
        <v>224</v>
      </c>
      <c r="C43" s="11">
        <v>-205415.33</v>
      </c>
      <c r="D43" s="11">
        <v>-210207</v>
      </c>
      <c r="E43" s="11">
        <v>-214998.66999999998</v>
      </c>
      <c r="F43" s="11">
        <v>-219790.34</v>
      </c>
      <c r="G43" s="11">
        <v>-224582.01</v>
      </c>
      <c r="H43" s="11">
        <v>-229373.68</v>
      </c>
      <c r="I43" s="11">
        <v>-234165.34999999998</v>
      </c>
      <c r="J43" s="11">
        <v>-238957.02</v>
      </c>
      <c r="K43" s="11">
        <v>-243748.69</v>
      </c>
      <c r="L43" s="11">
        <v>-248540.36</v>
      </c>
      <c r="M43" s="11">
        <v>-253332.02999999997</v>
      </c>
      <c r="N43" s="11">
        <v>-258123.69999999998</v>
      </c>
      <c r="O43" s="11">
        <v>-262915.37</v>
      </c>
      <c r="P43" s="33">
        <f t="shared" si="5"/>
        <v>-234165.34999999998</v>
      </c>
      <c r="Q43" s="14" t="s">
        <v>185</v>
      </c>
    </row>
    <row r="44" spans="1:17" x14ac:dyDescent="0.2">
      <c r="A44" s="21"/>
      <c r="B44" s="13"/>
      <c r="P44" s="33"/>
      <c r="Q44" s="14"/>
    </row>
    <row r="45" spans="1:17" x14ac:dyDescent="0.2">
      <c r="A45" s="21">
        <v>22</v>
      </c>
      <c r="B45" s="13" t="s">
        <v>225</v>
      </c>
      <c r="C45" s="34">
        <v>-292635.30959999998</v>
      </c>
      <c r="D45" s="34">
        <v>-300191.77919199999</v>
      </c>
      <c r="E45" s="34">
        <v>-306483.44919199997</v>
      </c>
      <c r="F45" s="34">
        <v>-312775.11919200001</v>
      </c>
      <c r="G45" s="34">
        <v>-319066.789192</v>
      </c>
      <c r="H45" s="34">
        <v>-325358.45919199998</v>
      </c>
      <c r="I45" s="34">
        <v>-327488.52919199999</v>
      </c>
      <c r="J45" s="34">
        <v>-334491.51252529997</v>
      </c>
      <c r="K45" s="34">
        <v>-343270.26585830003</v>
      </c>
      <c r="L45" s="34">
        <v>-352049.01919129997</v>
      </c>
      <c r="M45" s="34">
        <v>-360827.77252429997</v>
      </c>
      <c r="N45" s="34">
        <v>-372727.72585729999</v>
      </c>
      <c r="O45" s="34">
        <v>-381506.47919029999</v>
      </c>
      <c r="P45" s="34">
        <f t="shared" si="5"/>
        <v>-332990.16999221541</v>
      </c>
      <c r="Q45" s="14"/>
    </row>
    <row r="46" spans="1:17" x14ac:dyDescent="0.2">
      <c r="A46" s="21"/>
      <c r="B46" s="13"/>
      <c r="P46" s="33"/>
      <c r="Q46" s="14"/>
    </row>
    <row r="47" spans="1:17" x14ac:dyDescent="0.2">
      <c r="A47" s="21">
        <v>23</v>
      </c>
      <c r="B47" s="13" t="s">
        <v>226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f t="shared" si="5"/>
        <v>0</v>
      </c>
      <c r="Q47" s="14" t="s">
        <v>185</v>
      </c>
    </row>
    <row r="48" spans="1:17" x14ac:dyDescent="0.2">
      <c r="A48" s="21">
        <f>A47+1</f>
        <v>24</v>
      </c>
      <c r="B48" s="13" t="s">
        <v>227</v>
      </c>
      <c r="C48" s="11">
        <v>-1656026.01</v>
      </c>
      <c r="D48" s="11">
        <v>-1054090.01</v>
      </c>
      <c r="E48" s="11">
        <v>-594419.01</v>
      </c>
      <c r="F48" s="11">
        <v>-105170.01</v>
      </c>
      <c r="G48" s="11">
        <v>-484973.01</v>
      </c>
      <c r="H48" s="11">
        <v>-919006.01</v>
      </c>
      <c r="I48" s="11">
        <v>-1304202.01</v>
      </c>
      <c r="J48" s="11">
        <v>-1587690.01</v>
      </c>
      <c r="K48" s="11">
        <v>-1876898.01</v>
      </c>
      <c r="L48" s="11">
        <v>-2174588.0099999998</v>
      </c>
      <c r="M48" s="11">
        <v>-2192722.0099999998</v>
      </c>
      <c r="N48" s="11">
        <v>-1798481.01</v>
      </c>
      <c r="O48" s="11">
        <v>-1469815.01</v>
      </c>
      <c r="P48" s="33">
        <f t="shared" si="5"/>
        <v>-1324467.7023076923</v>
      </c>
      <c r="Q48" s="14" t="s">
        <v>185</v>
      </c>
    </row>
    <row r="49" spans="1:17" x14ac:dyDescent="0.2">
      <c r="A49" s="21">
        <f>A48+1</f>
        <v>25</v>
      </c>
      <c r="B49" s="13" t="s">
        <v>228</v>
      </c>
      <c r="C49" s="24">
        <v>-62262466.985526673</v>
      </c>
      <c r="D49" s="24">
        <v>-62409304.760443807</v>
      </c>
      <c r="E49" s="24">
        <v>-62568906.916456863</v>
      </c>
      <c r="F49" s="24">
        <v>-62672890.114754766</v>
      </c>
      <c r="G49" s="24">
        <v>-62804379.914320908</v>
      </c>
      <c r="H49" s="24">
        <v>-62925683.242943227</v>
      </c>
      <c r="I49" s="24">
        <v>-63043568.550400063</v>
      </c>
      <c r="J49" s="24">
        <v>-63155598.344129533</v>
      </c>
      <c r="K49" s="24">
        <v>-63264443.692343965</v>
      </c>
      <c r="L49" s="24">
        <v>-63408314.603382118</v>
      </c>
      <c r="M49" s="24">
        <v>-63527382.6986738</v>
      </c>
      <c r="N49" s="24">
        <v>-63641968.783591472</v>
      </c>
      <c r="O49" s="24">
        <v>-63753955.120262727</v>
      </c>
      <c r="P49" s="35">
        <f t="shared" si="5"/>
        <v>-63033758.748248465</v>
      </c>
      <c r="Q49" s="14" t="s">
        <v>198</v>
      </c>
    </row>
    <row r="50" spans="1:17" x14ac:dyDescent="0.2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4"/>
    </row>
    <row r="51" spans="1:17" ht="15.75" thickBot="1" x14ac:dyDescent="0.25">
      <c r="A51" s="21">
        <f>A49+1</f>
        <v>26</v>
      </c>
      <c r="B51" s="13" t="s">
        <v>229</v>
      </c>
      <c r="C51" s="20">
        <f>SUM(C47:C49)</f>
        <v>-63918492.995526671</v>
      </c>
      <c r="D51" s="20">
        <f t="shared" ref="D51:P51" si="6">SUM(D47:D49)</f>
        <v>-63463394.770443805</v>
      </c>
      <c r="E51" s="20">
        <f t="shared" si="6"/>
        <v>-63163325.926456861</v>
      </c>
      <c r="F51" s="20">
        <f t="shared" si="6"/>
        <v>-62778060.124754764</v>
      </c>
      <c r="G51" s="20">
        <f t="shared" si="6"/>
        <v>-63289352.924320906</v>
      </c>
      <c r="H51" s="20">
        <f t="shared" si="6"/>
        <v>-63844689.252943225</v>
      </c>
      <c r="I51" s="20">
        <f t="shared" si="6"/>
        <v>-64347770.560400061</v>
      </c>
      <c r="J51" s="20">
        <f t="shared" si="6"/>
        <v>-64743288.35412953</v>
      </c>
      <c r="K51" s="20">
        <f t="shared" si="6"/>
        <v>-65141341.702343963</v>
      </c>
      <c r="L51" s="20">
        <f t="shared" si="6"/>
        <v>-65582902.613382116</v>
      </c>
      <c r="M51" s="20">
        <f t="shared" si="6"/>
        <v>-65720104.708673798</v>
      </c>
      <c r="N51" s="20">
        <f t="shared" si="6"/>
        <v>-65440449.79359147</v>
      </c>
      <c r="O51" s="20">
        <f t="shared" si="6"/>
        <v>-65223770.130262725</v>
      </c>
      <c r="P51" s="20">
        <f t="shared" si="6"/>
        <v>-64358226.450556159</v>
      </c>
      <c r="Q51" s="14"/>
    </row>
    <row r="52" spans="1:17" ht="15.75" thickTop="1" x14ac:dyDescent="0.2"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4"/>
    </row>
    <row r="53" spans="1:17" x14ac:dyDescent="0.2"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4"/>
    </row>
    <row r="54" spans="1:17" ht="15.75" thickBot="1" x14ac:dyDescent="0.25">
      <c r="A54" s="21">
        <v>27</v>
      </c>
      <c r="B54" s="13" t="s">
        <v>230</v>
      </c>
      <c r="C54" s="20">
        <f>+C51+C45</f>
        <v>-64211128.305126674</v>
      </c>
      <c r="D54" s="20">
        <f t="shared" ref="D54:P54" si="7">+D51+D45</f>
        <v>-63763586.549635805</v>
      </c>
      <c r="E54" s="20">
        <f t="shared" si="7"/>
        <v>-63469809.375648864</v>
      </c>
      <c r="F54" s="20">
        <f t="shared" si="7"/>
        <v>-63090835.243946761</v>
      </c>
      <c r="G54" s="20">
        <f t="shared" si="7"/>
        <v>-63608419.713512905</v>
      </c>
      <c r="H54" s="20">
        <f t="shared" si="7"/>
        <v>-64170047.712135226</v>
      </c>
      <c r="I54" s="20">
        <f t="shared" si="7"/>
        <v>-64675259.089592062</v>
      </c>
      <c r="J54" s="20">
        <f t="shared" si="7"/>
        <v>-65077779.866654828</v>
      </c>
      <c r="K54" s="20">
        <f t="shared" si="7"/>
        <v>-65484611.968202263</v>
      </c>
      <c r="L54" s="20">
        <f t="shared" si="7"/>
        <v>-65934951.632573418</v>
      </c>
      <c r="M54" s="20">
        <f t="shared" si="7"/>
        <v>-66080932.481198095</v>
      </c>
      <c r="N54" s="20">
        <f t="shared" si="7"/>
        <v>-65813177.519448772</v>
      </c>
      <c r="O54" s="20">
        <f t="shared" si="7"/>
        <v>-65605276.609453022</v>
      </c>
      <c r="P54" s="20">
        <f t="shared" si="7"/>
        <v>-64691216.620548375</v>
      </c>
      <c r="Q54" s="14"/>
    </row>
    <row r="55" spans="1:17" ht="15.75" thickTop="1" x14ac:dyDescent="0.2"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4"/>
    </row>
    <row r="56" spans="1:17" ht="15.75" thickBot="1" x14ac:dyDescent="0.25">
      <c r="A56" s="21">
        <f>A54+1</f>
        <v>28</v>
      </c>
      <c r="B56" s="13" t="s">
        <v>231</v>
      </c>
      <c r="C56" s="20">
        <f t="shared" ref="C56:O56" si="8">C54+C39+C22+C27</f>
        <v>-516596664.88989818</v>
      </c>
      <c r="D56" s="20">
        <f t="shared" si="8"/>
        <v>-524339402.13573849</v>
      </c>
      <c r="E56" s="20">
        <f t="shared" si="8"/>
        <v>-529661602.80105007</v>
      </c>
      <c r="F56" s="20">
        <f t="shared" si="8"/>
        <v>-530070532.00716656</v>
      </c>
      <c r="G56" s="20">
        <f t="shared" si="8"/>
        <v>-533456912.41482162</v>
      </c>
      <c r="H56" s="20">
        <f t="shared" si="8"/>
        <v>-535196153.99532211</v>
      </c>
      <c r="I56" s="20">
        <f t="shared" si="8"/>
        <v>-537661313.90847504</v>
      </c>
      <c r="J56" s="20">
        <f t="shared" si="8"/>
        <v>-539553829.26171958</v>
      </c>
      <c r="K56" s="20">
        <f t="shared" si="8"/>
        <v>-542867732.34901893</v>
      </c>
      <c r="L56" s="20">
        <f t="shared" si="8"/>
        <v>-546330930.99015892</v>
      </c>
      <c r="M56" s="20">
        <f t="shared" si="8"/>
        <v>-550603346.72635365</v>
      </c>
      <c r="N56" s="20">
        <f t="shared" si="8"/>
        <v>-554058854.51146698</v>
      </c>
      <c r="O56" s="20">
        <f t="shared" si="8"/>
        <v>-558608983.168787</v>
      </c>
      <c r="P56" s="20">
        <f>(SUM(C56:O56))/13</f>
        <v>-538385096.85845983</v>
      </c>
      <c r="Q56" s="14"/>
    </row>
    <row r="57" spans="1:17" ht="15.75" thickTop="1" x14ac:dyDescent="0.2">
      <c r="B57" s="13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4"/>
    </row>
    <row r="58" spans="1:17" ht="15.75" thickBot="1" x14ac:dyDescent="0.25">
      <c r="A58" s="18"/>
      <c r="B58" s="18"/>
      <c r="C58" s="17"/>
      <c r="D58" s="17"/>
      <c r="E58" s="17"/>
      <c r="F58" s="17"/>
      <c r="G58" s="17"/>
      <c r="H58" s="17"/>
      <c r="I58" s="17"/>
      <c r="J58" s="17"/>
      <c r="K58" s="36"/>
      <c r="L58" s="18"/>
      <c r="M58" s="17"/>
      <c r="N58" s="17"/>
      <c r="O58" s="17"/>
      <c r="P58" s="17"/>
      <c r="Q58" s="17"/>
    </row>
    <row r="59" spans="1:17" x14ac:dyDescent="0.2">
      <c r="A59" s="13" t="s">
        <v>232</v>
      </c>
      <c r="D59" s="14"/>
      <c r="E59" s="14"/>
      <c r="F59" s="14"/>
      <c r="G59" s="14"/>
      <c r="H59" s="14"/>
      <c r="I59" s="14"/>
      <c r="J59" s="13" t="s">
        <v>202</v>
      </c>
      <c r="K59" s="14"/>
      <c r="L59" s="14"/>
      <c r="M59" s="14"/>
      <c r="N59" s="14"/>
      <c r="O59" s="14"/>
      <c r="P59" s="13"/>
      <c r="Q59" s="14"/>
    </row>
    <row r="60" spans="1:17" x14ac:dyDescent="0.2"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</row>
    <row r="62" spans="1:17" x14ac:dyDescent="0.2"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P62" s="14"/>
    </row>
  </sheetData>
  <printOptions horizontalCentered="1"/>
  <pageMargins left="0.25" right="0.25" top="1" bottom="1" header="0.5" footer="0.5"/>
  <pageSetup scale="42" orientation="landscape" r:id="rId1"/>
  <headerFooter alignWithMargins="0">
    <oddFooter>&amp;R&amp;D
&amp;T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O56"/>
  <sheetViews>
    <sheetView workbookViewId="0"/>
  </sheetViews>
  <sheetFormatPr defaultColWidth="10.6640625" defaultRowHeight="15" x14ac:dyDescent="0.2"/>
  <cols>
    <col min="1" max="1" width="6.5546875" style="1" customWidth="1"/>
    <col min="2" max="2" width="39" style="1" customWidth="1"/>
    <col min="3" max="3" width="11.5546875" style="1" bestFit="1" customWidth="1"/>
    <col min="4" max="4" width="12.109375" style="1" customWidth="1"/>
    <col min="5" max="5" width="11.77734375" style="1" customWidth="1"/>
    <col min="6" max="14" width="13.109375" style="1" bestFit="1" customWidth="1"/>
    <col min="15" max="15" width="12.5546875" style="1" bestFit="1" customWidth="1"/>
    <col min="16" max="21" width="10.6640625" style="1"/>
    <col min="22" max="22" width="30.6640625" style="1" customWidth="1"/>
    <col min="23" max="40" width="10.6640625" style="1"/>
    <col min="41" max="41" width="6.6640625" style="1" customWidth="1"/>
    <col min="42" max="42" width="30.6640625" style="1" customWidth="1"/>
    <col min="43" max="43" width="5.6640625" style="1" customWidth="1"/>
    <col min="44" max="44" width="9.6640625" style="1" customWidth="1"/>
    <col min="45" max="45" width="2.6640625" style="1" customWidth="1"/>
    <col min="46" max="16384" width="10.6640625" style="1"/>
  </cols>
  <sheetData>
    <row r="1" spans="1:15" x14ac:dyDescent="0.2">
      <c r="A1" s="1" t="s">
        <v>409</v>
      </c>
    </row>
    <row r="2" spans="1:15" x14ac:dyDescent="0.2">
      <c r="A2" s="1" t="s">
        <v>156</v>
      </c>
    </row>
    <row r="3" spans="1:15" x14ac:dyDescent="0.2">
      <c r="A3" s="1" t="s">
        <v>233</v>
      </c>
      <c r="C3" s="6" t="s">
        <v>234</v>
      </c>
      <c r="L3" s="1" t="s">
        <v>235</v>
      </c>
    </row>
    <row r="4" spans="1:15" ht="15.75" thickBot="1" x14ac:dyDescent="0.25">
      <c r="A4" s="2"/>
      <c r="B4" s="2"/>
      <c r="C4" s="2"/>
      <c r="D4" s="9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6" spans="1:15" x14ac:dyDescent="0.2">
      <c r="A6" s="1" t="s">
        <v>1</v>
      </c>
      <c r="D6" s="1" t="s">
        <v>2</v>
      </c>
      <c r="E6" s="6" t="s">
        <v>236</v>
      </c>
      <c r="L6" s="6" t="s">
        <v>3</v>
      </c>
      <c r="O6" s="6"/>
    </row>
    <row r="7" spans="1:15" x14ac:dyDescent="0.2">
      <c r="L7" s="6" t="s">
        <v>4</v>
      </c>
      <c r="O7" s="6"/>
    </row>
    <row r="8" spans="1:15" x14ac:dyDescent="0.2">
      <c r="A8" s="1" t="s">
        <v>237</v>
      </c>
      <c r="L8" s="1" t="s">
        <v>238</v>
      </c>
      <c r="O8" s="6"/>
    </row>
    <row r="10" spans="1:15" x14ac:dyDescent="0.2">
      <c r="A10" s="1" t="s">
        <v>239</v>
      </c>
    </row>
    <row r="11" spans="1:15" ht="15.75" thickBo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3" spans="1:15" x14ac:dyDescent="0.2">
      <c r="A13" s="1" t="s">
        <v>240</v>
      </c>
      <c r="B13" s="1" t="s">
        <v>149</v>
      </c>
      <c r="C13" s="7" t="s">
        <v>241</v>
      </c>
      <c r="D13" s="7" t="s">
        <v>242</v>
      </c>
      <c r="E13" s="7" t="s">
        <v>243</v>
      </c>
      <c r="F13" s="7" t="s">
        <v>244</v>
      </c>
      <c r="G13" s="7" t="s">
        <v>163</v>
      </c>
      <c r="H13" s="7" t="s">
        <v>245</v>
      </c>
      <c r="I13" s="7" t="s">
        <v>246</v>
      </c>
      <c r="J13" s="7" t="s">
        <v>247</v>
      </c>
      <c r="K13" s="7" t="s">
        <v>248</v>
      </c>
      <c r="L13" s="7" t="s">
        <v>249</v>
      </c>
      <c r="M13" s="7" t="s">
        <v>250</v>
      </c>
      <c r="N13" s="7" t="s">
        <v>251</v>
      </c>
      <c r="O13" s="37" t="s">
        <v>252</v>
      </c>
    </row>
    <row r="14" spans="1:15" x14ac:dyDescent="0.2">
      <c r="A14" s="1" t="s">
        <v>253</v>
      </c>
      <c r="B14" s="1" t="s">
        <v>149</v>
      </c>
      <c r="C14" s="38" t="s">
        <v>254</v>
      </c>
      <c r="D14" s="38" t="s">
        <v>254</v>
      </c>
      <c r="E14" s="38" t="s">
        <v>254</v>
      </c>
      <c r="F14" s="38" t="s">
        <v>254</v>
      </c>
      <c r="G14" s="38" t="s">
        <v>254</v>
      </c>
      <c r="H14" s="38" t="s">
        <v>254</v>
      </c>
      <c r="I14" s="38" t="s">
        <v>254</v>
      </c>
      <c r="J14" s="38" t="s">
        <v>254</v>
      </c>
      <c r="K14" s="38" t="s">
        <v>254</v>
      </c>
      <c r="L14" s="38" t="s">
        <v>254</v>
      </c>
      <c r="M14" s="38" t="s">
        <v>254</v>
      </c>
      <c r="N14" s="38" t="s">
        <v>254</v>
      </c>
      <c r="O14" s="38" t="s">
        <v>254</v>
      </c>
    </row>
    <row r="15" spans="1:15" ht="15.75" thickBot="1" x14ac:dyDescent="0.25">
      <c r="A15" s="2"/>
      <c r="B15" s="2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40"/>
    </row>
    <row r="16" spans="1:15" x14ac:dyDescent="0.2">
      <c r="O16" s="37"/>
    </row>
    <row r="18" spans="1:15" x14ac:dyDescent="0.2">
      <c r="A18" s="10" t="s">
        <v>8</v>
      </c>
      <c r="B18" s="1" t="s">
        <v>255</v>
      </c>
      <c r="C18" s="1">
        <v>11031666.030621398</v>
      </c>
      <c r="D18" s="1">
        <v>10755157.847861761</v>
      </c>
      <c r="E18" s="1">
        <v>10516928.494890094</v>
      </c>
      <c r="F18" s="1">
        <v>9309393.6075071786</v>
      </c>
      <c r="G18" s="1">
        <v>9061225.6006712206</v>
      </c>
      <c r="H18" s="1">
        <v>8842028.9599619806</v>
      </c>
      <c r="I18" s="1">
        <v>8717319.0842578821</v>
      </c>
      <c r="J18" s="1">
        <v>8876302.009107966</v>
      </c>
      <c r="K18" s="1">
        <v>8842665.055469783</v>
      </c>
      <c r="L18" s="1">
        <v>9556914.9360868335</v>
      </c>
      <c r="M18" s="1">
        <v>9950110.9030950554</v>
      </c>
      <c r="N18" s="1">
        <v>10797426.821873959</v>
      </c>
      <c r="O18" s="37">
        <f>SUM(C18:N18)</f>
        <v>116257139.35140511</v>
      </c>
    </row>
    <row r="19" spans="1:15" x14ac:dyDescent="0.2">
      <c r="A19" s="41">
        <f>A18+1</f>
        <v>2</v>
      </c>
      <c r="B19" s="1" t="s">
        <v>256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f>SUM(C19:N19)</f>
        <v>0</v>
      </c>
    </row>
    <row r="20" spans="1:15" x14ac:dyDescent="0.2">
      <c r="A20" s="41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</row>
    <row r="21" spans="1:15" x14ac:dyDescent="0.2">
      <c r="A21" s="41" t="s">
        <v>44</v>
      </c>
      <c r="B21" s="1" t="s">
        <v>257</v>
      </c>
      <c r="C21" s="37">
        <f t="shared" ref="C21:O21" si="0">C18+C19</f>
        <v>11031666.030621398</v>
      </c>
      <c r="D21" s="37">
        <f t="shared" si="0"/>
        <v>10755157.847861761</v>
      </c>
      <c r="E21" s="37">
        <f t="shared" si="0"/>
        <v>10516928.494890094</v>
      </c>
      <c r="F21" s="37">
        <f t="shared" si="0"/>
        <v>9309393.6075071786</v>
      </c>
      <c r="G21" s="37">
        <f t="shared" si="0"/>
        <v>9061225.6006712206</v>
      </c>
      <c r="H21" s="37">
        <f t="shared" si="0"/>
        <v>8842028.9599619806</v>
      </c>
      <c r="I21" s="37">
        <f t="shared" si="0"/>
        <v>8717319.0842578821</v>
      </c>
      <c r="J21" s="37">
        <f t="shared" si="0"/>
        <v>8876302.009107966</v>
      </c>
      <c r="K21" s="37">
        <f t="shared" si="0"/>
        <v>8842665.055469783</v>
      </c>
      <c r="L21" s="37">
        <f t="shared" si="0"/>
        <v>9556914.9360868335</v>
      </c>
      <c r="M21" s="37">
        <f t="shared" si="0"/>
        <v>9950110.9030950554</v>
      </c>
      <c r="N21" s="37">
        <f t="shared" si="0"/>
        <v>10797426.821873959</v>
      </c>
      <c r="O21" s="37">
        <f t="shared" si="0"/>
        <v>116257139.35140511</v>
      </c>
    </row>
    <row r="22" spans="1:15" x14ac:dyDescent="0.2">
      <c r="A22" s="41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</row>
    <row r="23" spans="1:15" x14ac:dyDescent="0.2">
      <c r="A23" s="41"/>
    </row>
    <row r="24" spans="1:15" x14ac:dyDescent="0.2">
      <c r="A24" s="41" t="s">
        <v>67</v>
      </c>
      <c r="B24" s="1" t="s">
        <v>258</v>
      </c>
      <c r="C24" s="37">
        <v>3912043</v>
      </c>
      <c r="D24" s="37">
        <v>3703214</v>
      </c>
      <c r="E24" s="37">
        <v>3576955</v>
      </c>
      <c r="F24" s="37">
        <v>2537511</v>
      </c>
      <c r="G24" s="37">
        <v>2344127</v>
      </c>
      <c r="H24" s="37">
        <v>2267805</v>
      </c>
      <c r="I24" s="37">
        <v>2230858</v>
      </c>
      <c r="J24" s="37">
        <v>2237750</v>
      </c>
      <c r="K24" s="37">
        <v>2195338</v>
      </c>
      <c r="L24" s="37">
        <v>2565022</v>
      </c>
      <c r="M24" s="37">
        <v>3063002</v>
      </c>
      <c r="N24" s="37">
        <v>3442287</v>
      </c>
      <c r="O24" s="37">
        <f t="shared" ref="O24:O31" si="1">SUM(C24:N24)</f>
        <v>34075912</v>
      </c>
    </row>
    <row r="25" spans="1:15" x14ac:dyDescent="0.2">
      <c r="A25" s="41" t="s">
        <v>71</v>
      </c>
      <c r="B25" s="1" t="s">
        <v>259</v>
      </c>
      <c r="C25" s="37">
        <v>2864536.1110466663</v>
      </c>
      <c r="D25" s="37">
        <v>2596829.404616666</v>
      </c>
      <c r="E25" s="37">
        <v>2845061.3890066668</v>
      </c>
      <c r="F25" s="37">
        <v>2610559.0544466665</v>
      </c>
      <c r="G25" s="37">
        <v>2734694.5826866664</v>
      </c>
      <c r="H25" s="37">
        <v>2729016.1683266666</v>
      </c>
      <c r="I25" s="37">
        <v>2692754.7903566668</v>
      </c>
      <c r="J25" s="37">
        <v>2781931.8778966665</v>
      </c>
      <c r="K25" s="37">
        <v>2712755.4708666666</v>
      </c>
      <c r="L25" s="37">
        <v>2701163.573036667</v>
      </c>
      <c r="M25" s="37">
        <v>2742021.7439666665</v>
      </c>
      <c r="N25" s="37">
        <v>2709560.9767466662</v>
      </c>
      <c r="O25" s="37">
        <f t="shared" si="1"/>
        <v>32720885.142999995</v>
      </c>
    </row>
    <row r="26" spans="1:15" x14ac:dyDescent="0.2">
      <c r="A26" s="41" t="s">
        <v>74</v>
      </c>
      <c r="B26" s="1" t="s">
        <v>260</v>
      </c>
      <c r="C26" s="37">
        <v>1549808.6913546829</v>
      </c>
      <c r="D26" s="37">
        <v>1562625.6768255481</v>
      </c>
      <c r="E26" s="37">
        <v>1625065.3867126028</v>
      </c>
      <c r="F26" s="37">
        <v>1685190.5353258366</v>
      </c>
      <c r="G26" s="37">
        <v>1696004.9870127132</v>
      </c>
      <c r="H26" s="37">
        <v>1706191.1384452595</v>
      </c>
      <c r="I26" s="37">
        <v>1716307.9346946115</v>
      </c>
      <c r="J26" s="37">
        <v>1726405.5670132486</v>
      </c>
      <c r="K26" s="37">
        <v>1736580.739976286</v>
      </c>
      <c r="L26" s="37">
        <v>1746990.125246882</v>
      </c>
      <c r="M26" s="37">
        <v>1757595.6408275068</v>
      </c>
      <c r="N26" s="37">
        <v>1768191.3560415052</v>
      </c>
      <c r="O26" s="37">
        <f t="shared" si="1"/>
        <v>20276957.779476684</v>
      </c>
    </row>
    <row r="27" spans="1:15" x14ac:dyDescent="0.2">
      <c r="A27" s="41" t="s">
        <v>112</v>
      </c>
      <c r="B27" s="1" t="s">
        <v>261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f t="shared" si="1"/>
        <v>0</v>
      </c>
    </row>
    <row r="28" spans="1:15" x14ac:dyDescent="0.2">
      <c r="A28" s="41" t="s">
        <v>116</v>
      </c>
      <c r="B28" s="1" t="s">
        <v>262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f t="shared" si="1"/>
        <v>0</v>
      </c>
    </row>
    <row r="29" spans="1:15" x14ac:dyDescent="0.2">
      <c r="A29" s="41" t="s">
        <v>118</v>
      </c>
      <c r="B29" s="1" t="s">
        <v>263</v>
      </c>
      <c r="C29" s="37">
        <v>281927.93743122678</v>
      </c>
      <c r="D29" s="37">
        <v>275681.77967221185</v>
      </c>
      <c r="E29" s="37">
        <v>274676.15759885206</v>
      </c>
      <c r="F29" s="37">
        <v>261992.88302787975</v>
      </c>
      <c r="G29" s="37">
        <v>260824.60929691239</v>
      </c>
      <c r="H29" s="37">
        <v>253656.55733662838</v>
      </c>
      <c r="I29" s="37">
        <v>252016.68053940433</v>
      </c>
      <c r="J29" s="37">
        <v>249771.13762729458</v>
      </c>
      <c r="K29" s="37">
        <v>249553.66396289508</v>
      </c>
      <c r="L29" s="37">
        <v>258561.41882190644</v>
      </c>
      <c r="M29" s="37">
        <v>263130.38779665518</v>
      </c>
      <c r="N29" s="37">
        <v>276833.07178175251</v>
      </c>
      <c r="O29" s="37">
        <f t="shared" si="1"/>
        <v>3158626.2848936198</v>
      </c>
    </row>
    <row r="30" spans="1:15" x14ac:dyDescent="0.2">
      <c r="A30" s="41" t="s">
        <v>122</v>
      </c>
      <c r="B30" s="1" t="s">
        <v>264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f t="shared" si="1"/>
        <v>0</v>
      </c>
    </row>
    <row r="31" spans="1:15" x14ac:dyDescent="0.2">
      <c r="A31" s="41" t="s">
        <v>124</v>
      </c>
      <c r="B31" s="1" t="s">
        <v>265</v>
      </c>
      <c r="C31" s="37">
        <v>564927.48999999987</v>
      </c>
      <c r="D31" s="37">
        <v>558176.52999999991</v>
      </c>
      <c r="E31" s="37">
        <v>549827.07999999996</v>
      </c>
      <c r="F31" s="37">
        <v>541818.78999999992</v>
      </c>
      <c r="G31" s="37">
        <v>552749.77999999991</v>
      </c>
      <c r="H31" s="37">
        <v>549077.6399999999</v>
      </c>
      <c r="I31" s="37">
        <v>546483.65999999992</v>
      </c>
      <c r="J31" s="37">
        <v>555669.64999999991</v>
      </c>
      <c r="K31" s="37">
        <v>548618.5199999999</v>
      </c>
      <c r="L31" s="37">
        <v>542420.78999999992</v>
      </c>
      <c r="M31" s="37">
        <v>539933.1</v>
      </c>
      <c r="N31" s="37">
        <v>532218.86999999988</v>
      </c>
      <c r="O31" s="37">
        <f t="shared" si="1"/>
        <v>6581921.8999999985</v>
      </c>
    </row>
    <row r="32" spans="1:15" x14ac:dyDescent="0.2">
      <c r="A32" s="41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</row>
    <row r="33" spans="1:15" x14ac:dyDescent="0.2">
      <c r="A33" s="41" t="s">
        <v>126</v>
      </c>
      <c r="B33" s="1" t="s">
        <v>266</v>
      </c>
      <c r="C33" s="37">
        <v>122273.16266873009</v>
      </c>
      <c r="D33" s="37">
        <v>154629.92873914511</v>
      </c>
      <c r="E33" s="37">
        <v>-294539.09279595478</v>
      </c>
      <c r="F33" s="37">
        <v>128459.69425782753</v>
      </c>
      <c r="G33" s="37">
        <v>117142.83127961116</v>
      </c>
      <c r="H33" s="37">
        <v>82757.174517130901</v>
      </c>
      <c r="I33" s="37">
        <v>69690.725044725317</v>
      </c>
      <c r="J33" s="37">
        <v>83875.408969855052</v>
      </c>
      <c r="K33" s="37">
        <v>100654.54242890076</v>
      </c>
      <c r="L33" s="37">
        <v>190134.92748562782</v>
      </c>
      <c r="M33" s="37">
        <v>154193.52703661463</v>
      </c>
      <c r="N33" s="37">
        <v>267286.77071828564</v>
      </c>
      <c r="O33" s="37">
        <f>SUM(C33:N33)</f>
        <v>1176559.6003504992</v>
      </c>
    </row>
    <row r="34" spans="1:15" x14ac:dyDescent="0.2">
      <c r="A34" s="41" t="s">
        <v>127</v>
      </c>
      <c r="B34" s="1" t="s">
        <v>267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f>SUM(C34:N34)</f>
        <v>0</v>
      </c>
    </row>
    <row r="35" spans="1:15" x14ac:dyDescent="0.2">
      <c r="A35" s="41" t="s">
        <v>129</v>
      </c>
      <c r="B35" s="1" t="s">
        <v>268</v>
      </c>
      <c r="C35" s="37">
        <v>120197.27622614216</v>
      </c>
      <c r="D35" s="37">
        <v>137731.9190872286</v>
      </c>
      <c r="E35" s="37">
        <v>435690.76919393305</v>
      </c>
      <c r="F35" s="37">
        <v>102349.67701752577</v>
      </c>
      <c r="G35" s="37">
        <v>90882.386177701788</v>
      </c>
      <c r="H35" s="37">
        <v>87417.184424629901</v>
      </c>
      <c r="I35" s="37">
        <v>83206.474484836013</v>
      </c>
      <c r="J35" s="37">
        <v>78754.592960395705</v>
      </c>
      <c r="K35" s="37">
        <v>116415.16130051276</v>
      </c>
      <c r="L35" s="37">
        <v>88443.615278936457</v>
      </c>
      <c r="M35" s="37">
        <v>79097.693097655239</v>
      </c>
      <c r="N35" s="37">
        <v>84114.922599901038</v>
      </c>
      <c r="O35" s="37">
        <f>SUM(C35:N35)</f>
        <v>1504301.6718493982</v>
      </c>
    </row>
    <row r="36" spans="1:15" x14ac:dyDescent="0.2">
      <c r="A36" s="41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</row>
    <row r="37" spans="1:15" x14ac:dyDescent="0.2">
      <c r="A37" s="41" t="s">
        <v>133</v>
      </c>
      <c r="B37" s="1" t="s">
        <v>269</v>
      </c>
      <c r="C37" s="37">
        <f t="shared" ref="C37:O37" si="2">SUM(C24:C35)</f>
        <v>9415713.6687274482</v>
      </c>
      <c r="D37" s="37">
        <f t="shared" si="2"/>
        <v>8988889.2389408015</v>
      </c>
      <c r="E37" s="37">
        <f t="shared" si="2"/>
        <v>9012736.6897160988</v>
      </c>
      <c r="F37" s="37">
        <f t="shared" si="2"/>
        <v>7867881.6340757357</v>
      </c>
      <c r="G37" s="37">
        <f t="shared" si="2"/>
        <v>7796426.1764536053</v>
      </c>
      <c r="H37" s="37">
        <f t="shared" si="2"/>
        <v>7675920.8630503155</v>
      </c>
      <c r="I37" s="37">
        <f t="shared" si="2"/>
        <v>7591318.2651202437</v>
      </c>
      <c r="J37" s="37">
        <f t="shared" si="2"/>
        <v>7714158.2344674608</v>
      </c>
      <c r="K37" s="37">
        <f t="shared" si="2"/>
        <v>7659916.0985352611</v>
      </c>
      <c r="L37" s="37">
        <f t="shared" si="2"/>
        <v>8092736.4498700202</v>
      </c>
      <c r="M37" s="37">
        <f t="shared" si="2"/>
        <v>8598974.0927250981</v>
      </c>
      <c r="N37" s="37">
        <f t="shared" si="2"/>
        <v>9080492.9678881094</v>
      </c>
      <c r="O37" s="37">
        <f t="shared" si="2"/>
        <v>99495164.379570186</v>
      </c>
    </row>
    <row r="38" spans="1:15" x14ac:dyDescent="0.2">
      <c r="A38" s="41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</row>
    <row r="39" spans="1:15" x14ac:dyDescent="0.2">
      <c r="A39" s="41" t="s">
        <v>136</v>
      </c>
      <c r="B39" s="1" t="s">
        <v>270</v>
      </c>
      <c r="C39" s="37">
        <f t="shared" ref="C39:N39" si="3">C21-C37</f>
        <v>1615952.36189395</v>
      </c>
      <c r="D39" s="37">
        <f t="shared" si="3"/>
        <v>1766268.6089209598</v>
      </c>
      <c r="E39" s="37">
        <f t="shared" si="3"/>
        <v>1504191.805173995</v>
      </c>
      <c r="F39" s="37">
        <f t="shared" si="3"/>
        <v>1441511.9734314429</v>
      </c>
      <c r="G39" s="37">
        <f t="shared" si="3"/>
        <v>1264799.4242176153</v>
      </c>
      <c r="H39" s="37">
        <f t="shared" si="3"/>
        <v>1166108.0969116651</v>
      </c>
      <c r="I39" s="37">
        <f t="shared" si="3"/>
        <v>1126000.8191376384</v>
      </c>
      <c r="J39" s="37">
        <f t="shared" si="3"/>
        <v>1162143.7746405052</v>
      </c>
      <c r="K39" s="37">
        <f t="shared" si="3"/>
        <v>1182748.9569345219</v>
      </c>
      <c r="L39" s="37">
        <f t="shared" si="3"/>
        <v>1464178.4862168133</v>
      </c>
      <c r="M39" s="37">
        <f t="shared" si="3"/>
        <v>1351136.8103699572</v>
      </c>
      <c r="N39" s="37">
        <f t="shared" si="3"/>
        <v>1716933.8539858498</v>
      </c>
      <c r="O39" s="37">
        <f>O21-O37</f>
        <v>16761974.971834928</v>
      </c>
    </row>
    <row r="40" spans="1:15" x14ac:dyDescent="0.2">
      <c r="A40" s="41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</row>
    <row r="41" spans="1:15" x14ac:dyDescent="0.2">
      <c r="A41" s="41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</row>
    <row r="42" spans="1:15" x14ac:dyDescent="0.2">
      <c r="A42" s="41" t="s">
        <v>271</v>
      </c>
      <c r="B42" s="1" t="s">
        <v>272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f>SUM(C42:N42)</f>
        <v>0</v>
      </c>
    </row>
    <row r="43" spans="1:15" x14ac:dyDescent="0.2">
      <c r="A43" s="41" t="s">
        <v>273</v>
      </c>
      <c r="B43" s="1" t="s">
        <v>274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f>SUM(C43:N43)</f>
        <v>0</v>
      </c>
    </row>
    <row r="44" spans="1:15" x14ac:dyDescent="0.2">
      <c r="A44" s="41" t="s">
        <v>275</v>
      </c>
      <c r="B44" s="1" t="s">
        <v>276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4">
        <v>-7500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5">
        <f>SUM(C44:N44)</f>
        <v>-7500</v>
      </c>
    </row>
    <row r="45" spans="1:15" x14ac:dyDescent="0.2">
      <c r="A45" s="41" t="s">
        <v>277</v>
      </c>
      <c r="B45" s="1" t="s">
        <v>278</v>
      </c>
      <c r="C45" s="37">
        <v>722530.7375725524</v>
      </c>
      <c r="D45" s="37">
        <v>789013.45190670434</v>
      </c>
      <c r="E45" s="37">
        <v>805382.55154123646</v>
      </c>
      <c r="F45" s="37">
        <v>647222.31775908964</v>
      </c>
      <c r="G45" s="37">
        <v>508206.37557227543</v>
      </c>
      <c r="H45" s="37">
        <v>510171.90699099004</v>
      </c>
      <c r="I45" s="37">
        <v>515436.81861383363</v>
      </c>
      <c r="J45" s="37">
        <v>520414.66672423383</v>
      </c>
      <c r="K45" s="37">
        <v>529007.17277188413</v>
      </c>
      <c r="L45" s="37">
        <v>538877.23574859509</v>
      </c>
      <c r="M45" s="37">
        <v>552124.62724478182</v>
      </c>
      <c r="N45" s="37">
        <v>570315.28600229614</v>
      </c>
      <c r="O45" s="37">
        <f>SUM(C45:N45)</f>
        <v>7208703.1484484719</v>
      </c>
    </row>
    <row r="46" spans="1:15" x14ac:dyDescent="0.2">
      <c r="A46" s="41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3"/>
    </row>
    <row r="47" spans="1:15" x14ac:dyDescent="0.2">
      <c r="A47" s="41" t="s">
        <v>279</v>
      </c>
      <c r="B47" s="1" t="s">
        <v>280</v>
      </c>
      <c r="C47" s="1">
        <f t="shared" ref="C47:O47" si="4">C39+C42+C43+C44-C45</f>
        <v>893421.62432139763</v>
      </c>
      <c r="D47" s="1">
        <f t="shared" si="4"/>
        <v>977255.15701425541</v>
      </c>
      <c r="E47" s="1">
        <f t="shared" si="4"/>
        <v>698809.25363275851</v>
      </c>
      <c r="F47" s="1">
        <f t="shared" si="4"/>
        <v>794289.65567235323</v>
      </c>
      <c r="G47" s="1">
        <f t="shared" si="4"/>
        <v>756593.04864533991</v>
      </c>
      <c r="H47" s="1">
        <f t="shared" si="4"/>
        <v>648436.18992067501</v>
      </c>
      <c r="I47" s="1">
        <f t="shared" si="4"/>
        <v>610564.0005238048</v>
      </c>
      <c r="J47" s="1">
        <f t="shared" si="4"/>
        <v>641729.10791627131</v>
      </c>
      <c r="K47" s="1">
        <f t="shared" si="4"/>
        <v>653741.78416263778</v>
      </c>
      <c r="L47" s="1">
        <f t="shared" si="4"/>
        <v>925301.25046821823</v>
      </c>
      <c r="M47" s="1">
        <f t="shared" si="4"/>
        <v>799012.18312517542</v>
      </c>
      <c r="N47" s="1">
        <f t="shared" si="4"/>
        <v>1146618.5679835537</v>
      </c>
      <c r="O47" s="1">
        <f t="shared" si="4"/>
        <v>9545771.8233864568</v>
      </c>
    </row>
    <row r="48" spans="1:15" ht="15.75" thickBot="1" x14ac:dyDescent="0.25">
      <c r="A48" s="41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8"/>
    </row>
    <row r="49" spans="1:15" ht="15.75" thickTop="1" x14ac:dyDescent="0.2">
      <c r="A49" s="41"/>
    </row>
    <row r="50" spans="1:15" x14ac:dyDescent="0.2">
      <c r="A50" s="41" t="s">
        <v>281</v>
      </c>
      <c r="B50" s="1" t="s">
        <v>282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f>SUM(C50:N50)</f>
        <v>0</v>
      </c>
    </row>
    <row r="51" spans="1:15" x14ac:dyDescent="0.2">
      <c r="A51" s="41" t="s">
        <v>283</v>
      </c>
      <c r="B51" s="1" t="s">
        <v>284</v>
      </c>
      <c r="C51" s="45">
        <v>16109900.548323762</v>
      </c>
      <c r="D51" s="45">
        <v>15178446.829719465</v>
      </c>
      <c r="E51" s="45">
        <v>15489238.860291703</v>
      </c>
      <c r="F51" s="45">
        <v>13135791.915518129</v>
      </c>
      <c r="G51" s="45">
        <v>14177203.593605623</v>
      </c>
      <c r="H51" s="45">
        <v>13496115.943147415</v>
      </c>
      <c r="I51" s="45">
        <v>14005759.161415558</v>
      </c>
      <c r="J51" s="45">
        <v>13142152.331469981</v>
      </c>
      <c r="K51" s="45">
        <v>13220650.675630478</v>
      </c>
      <c r="L51" s="45">
        <v>14502235.181752231</v>
      </c>
      <c r="M51" s="45">
        <v>15417420.59411142</v>
      </c>
      <c r="N51" s="45">
        <v>15737282.137485795</v>
      </c>
      <c r="O51" s="45">
        <v>173612197.77247158</v>
      </c>
    </row>
    <row r="52" spans="1:15" x14ac:dyDescent="0.2"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</row>
    <row r="53" spans="1:15" x14ac:dyDescent="0.2">
      <c r="A53" s="1" t="s">
        <v>285</v>
      </c>
    </row>
    <row r="54" spans="1:15" x14ac:dyDescent="0.2">
      <c r="A54" s="1" t="s">
        <v>286</v>
      </c>
    </row>
    <row r="55" spans="1:15" ht="15.75" thickBo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1" t="s">
        <v>287</v>
      </c>
      <c r="J56" s="1" t="s">
        <v>288</v>
      </c>
    </row>
  </sheetData>
  <printOptions horizontalCentered="1"/>
  <pageMargins left="0.5" right="0.5" top="0.5" bottom="0.5" header="0" footer="0"/>
  <pageSetup orientation="landscape" horizontalDpi="0" verticalDpi="0" copies="0"/>
  <headerFooter alignWithMargins="0"/>
  <customProperties>
    <customPr name="_pios_id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18C4D-C91D-439D-8FD0-377AF00199A0}">
  <sheetPr>
    <tabColor theme="4"/>
    <pageSetUpPr fitToPage="1"/>
  </sheetPr>
  <dimension ref="A1:J52"/>
  <sheetViews>
    <sheetView showGridLines="0" showOutlineSymbols="0" zoomScale="70" zoomScaleNormal="70" workbookViewId="0">
      <pane xSplit="1" ySplit="16" topLeftCell="B17" activePane="bottomRight" state="frozen"/>
      <selection pane="topRight"/>
      <selection pane="bottomLeft"/>
      <selection pane="bottomRight"/>
    </sheetView>
  </sheetViews>
  <sheetFormatPr defaultColWidth="15.6640625" defaultRowHeight="15" x14ac:dyDescent="0.2"/>
  <cols>
    <col min="1" max="1" width="10.109375" style="5" customWidth="1"/>
    <col min="2" max="3" width="15.21875" style="5" customWidth="1"/>
    <col min="4" max="4" width="16.21875" style="5" customWidth="1"/>
    <col min="5" max="6" width="15.21875" style="5" customWidth="1"/>
    <col min="7" max="7" width="16.21875" style="5" customWidth="1"/>
    <col min="8" max="8" width="19" style="5" customWidth="1"/>
    <col min="9" max="9" width="15.6640625" style="5" customWidth="1"/>
    <col min="10" max="16384" width="15.6640625" style="5"/>
  </cols>
  <sheetData>
    <row r="1" spans="1:9" x14ac:dyDescent="0.2">
      <c r="A1" s="5" t="s">
        <v>410</v>
      </c>
    </row>
    <row r="2" spans="1:9" x14ac:dyDescent="0.2">
      <c r="A2" s="5" t="s">
        <v>156</v>
      </c>
    </row>
    <row r="3" spans="1:9" x14ac:dyDescent="0.2">
      <c r="A3" s="5" t="s">
        <v>0</v>
      </c>
      <c r="B3" s="5" t="s">
        <v>344</v>
      </c>
      <c r="D3" s="5" t="s">
        <v>345</v>
      </c>
      <c r="H3" s="5" t="s">
        <v>346</v>
      </c>
    </row>
    <row r="4" spans="1:9" ht="15.75" thickBot="1" x14ac:dyDescent="0.25">
      <c r="A4" s="65"/>
      <c r="B4" s="65"/>
      <c r="C4" s="65"/>
      <c r="D4" s="65"/>
      <c r="E4" s="65"/>
      <c r="F4" s="65"/>
      <c r="G4" s="65"/>
      <c r="H4" s="65"/>
    </row>
    <row r="5" spans="1:9" x14ac:dyDescent="0.2">
      <c r="A5" s="66"/>
      <c r="B5" s="66"/>
      <c r="C5" s="66"/>
      <c r="D5" s="66"/>
      <c r="E5" s="66"/>
      <c r="F5" s="66"/>
      <c r="G5" s="66"/>
      <c r="H5" s="66"/>
    </row>
    <row r="6" spans="1:9" x14ac:dyDescent="0.2">
      <c r="A6" s="5" t="s">
        <v>1</v>
      </c>
      <c r="C6" s="67" t="s">
        <v>2</v>
      </c>
      <c r="D6" s="68" t="s">
        <v>347</v>
      </c>
      <c r="G6" s="69" t="s">
        <v>3</v>
      </c>
    </row>
    <row r="7" spans="1:9" x14ac:dyDescent="0.2">
      <c r="D7" s="68" t="s">
        <v>348</v>
      </c>
      <c r="G7" s="69" t="s">
        <v>349</v>
      </c>
    </row>
    <row r="8" spans="1:9" x14ac:dyDescent="0.2">
      <c r="A8" s="5" t="s">
        <v>5</v>
      </c>
      <c r="B8" s="70" t="s">
        <v>350</v>
      </c>
      <c r="D8" s="68" t="s">
        <v>351</v>
      </c>
      <c r="G8" s="69" t="s">
        <v>352</v>
      </c>
    </row>
    <row r="9" spans="1:9" x14ac:dyDescent="0.2">
      <c r="D9" s="68" t="s">
        <v>353</v>
      </c>
      <c r="G9" s="69" t="s">
        <v>354</v>
      </c>
    </row>
    <row r="10" spans="1:9" x14ac:dyDescent="0.2">
      <c r="A10" s="5" t="s">
        <v>355</v>
      </c>
    </row>
    <row r="11" spans="1:9" ht="15.75" thickBot="1" x14ac:dyDescent="0.25">
      <c r="A11" s="71"/>
      <c r="B11" s="71"/>
      <c r="C11" s="71"/>
      <c r="D11" s="71"/>
      <c r="E11" s="71"/>
      <c r="F11" s="71"/>
      <c r="G11" s="71"/>
      <c r="H11" s="71"/>
    </row>
    <row r="13" spans="1:9" x14ac:dyDescent="0.2">
      <c r="B13" s="115" t="s">
        <v>356</v>
      </c>
      <c r="C13" s="115"/>
      <c r="D13" s="115"/>
      <c r="E13" s="115" t="s">
        <v>357</v>
      </c>
      <c r="F13" s="115"/>
      <c r="G13" s="115"/>
      <c r="H13" s="72" t="s">
        <v>358</v>
      </c>
    </row>
    <row r="14" spans="1:9" x14ac:dyDescent="0.2">
      <c r="D14" s="73" t="s">
        <v>359</v>
      </c>
      <c r="G14" s="73" t="s">
        <v>360</v>
      </c>
      <c r="H14" s="73" t="s">
        <v>361</v>
      </c>
      <c r="I14" s="73"/>
    </row>
    <row r="15" spans="1:9" x14ac:dyDescent="0.2">
      <c r="A15" s="73" t="s">
        <v>362</v>
      </c>
      <c r="B15" s="73" t="s">
        <v>363</v>
      </c>
      <c r="C15" s="73" t="s">
        <v>364</v>
      </c>
      <c r="D15" s="73" t="s">
        <v>365</v>
      </c>
      <c r="E15" s="73" t="s">
        <v>363</v>
      </c>
      <c r="F15" s="73" t="s">
        <v>364</v>
      </c>
      <c r="G15" s="73" t="s">
        <v>365</v>
      </c>
      <c r="H15" s="73" t="s">
        <v>365</v>
      </c>
    </row>
    <row r="16" spans="1:9" ht="15.75" thickBot="1" x14ac:dyDescent="0.25">
      <c r="A16" s="74"/>
      <c r="B16" s="74"/>
      <c r="C16" s="74"/>
      <c r="D16" s="74"/>
      <c r="E16" s="74"/>
      <c r="F16" s="74"/>
      <c r="G16" s="74"/>
      <c r="H16" s="71"/>
    </row>
    <row r="17" spans="1:10" x14ac:dyDescent="0.2">
      <c r="B17" s="75"/>
      <c r="C17" s="67"/>
      <c r="D17" s="76"/>
      <c r="E17" s="67"/>
      <c r="F17" s="67"/>
      <c r="G17" s="76"/>
      <c r="H17" s="67"/>
    </row>
    <row r="18" spans="1:10" x14ac:dyDescent="0.2">
      <c r="A18" s="73">
        <v>2016</v>
      </c>
      <c r="B18" s="75">
        <v>107558.41666666667</v>
      </c>
      <c r="C18" s="77"/>
      <c r="D18" s="76">
        <v>1</v>
      </c>
      <c r="E18" s="78">
        <v>240.00633329999999</v>
      </c>
      <c r="F18" s="77"/>
      <c r="G18" s="76">
        <v>1</v>
      </c>
      <c r="H18" s="76">
        <f>(D18*G18)</f>
        <v>1</v>
      </c>
      <c r="J18" s="79"/>
    </row>
    <row r="19" spans="1:10" x14ac:dyDescent="0.2">
      <c r="B19" s="75"/>
      <c r="C19" s="77"/>
      <c r="D19" s="76"/>
      <c r="E19" s="78"/>
      <c r="F19" s="67"/>
      <c r="G19" s="76"/>
      <c r="H19" s="76"/>
    </row>
    <row r="20" spans="1:10" x14ac:dyDescent="0.2">
      <c r="A20" s="73">
        <v>2017</v>
      </c>
      <c r="B20" s="75">
        <v>108585.58333333333</v>
      </c>
      <c r="C20" s="77">
        <f>(B20-B18)/B18</f>
        <v>9.5498492679558494E-3</v>
      </c>
      <c r="D20" s="76">
        <f>(D18*C20)+D18</f>
        <v>1.0095498492679558</v>
      </c>
      <c r="E20" s="78">
        <v>245.13550000000001</v>
      </c>
      <c r="F20" s="77">
        <f>(E20-E18)/E18</f>
        <v>2.1370963963641427E-2</v>
      </c>
      <c r="G20" s="76">
        <f>(G18*F20)+G18</f>
        <v>1.0213709639636415</v>
      </c>
      <c r="H20" s="76">
        <f>(D20*G20)</f>
        <v>1.0311249027161609</v>
      </c>
      <c r="J20" s="79"/>
    </row>
    <row r="21" spans="1:10" x14ac:dyDescent="0.2">
      <c r="B21" s="75"/>
      <c r="C21" s="77"/>
      <c r="D21" s="76"/>
      <c r="E21" s="78"/>
      <c r="F21" s="67"/>
      <c r="G21" s="76"/>
      <c r="H21" s="76"/>
    </row>
    <row r="22" spans="1:10" x14ac:dyDescent="0.2">
      <c r="A22" s="73">
        <v>2018</v>
      </c>
      <c r="B22" s="75">
        <v>109701.5</v>
      </c>
      <c r="C22" s="77">
        <f>(B22-B20)/B20</f>
        <v>1.0276840004082846E-2</v>
      </c>
      <c r="D22" s="76">
        <f>(D20*C22)+D20</f>
        <v>1.0199248315450284</v>
      </c>
      <c r="E22" s="78">
        <v>251.10233333333301</v>
      </c>
      <c r="F22" s="77">
        <f>(E22-E20)/E20</f>
        <v>2.4340959727713853E-2</v>
      </c>
      <c r="G22" s="76">
        <f>(G20*F22)+G20</f>
        <v>1.0462321134645367</v>
      </c>
      <c r="H22" s="76">
        <f>(D22*G22)</f>
        <v>1.0670781120823167</v>
      </c>
      <c r="J22" s="79"/>
    </row>
    <row r="23" spans="1:10" x14ac:dyDescent="0.2">
      <c r="B23" s="75"/>
      <c r="C23" s="77"/>
      <c r="D23" s="76"/>
      <c r="E23" s="78"/>
      <c r="F23" s="67"/>
      <c r="G23" s="76"/>
      <c r="H23" s="76"/>
    </row>
    <row r="24" spans="1:10" x14ac:dyDescent="0.2">
      <c r="A24" s="73">
        <v>2019</v>
      </c>
      <c r="B24" s="75">
        <v>111216.75</v>
      </c>
      <c r="C24" s="77">
        <f>(B24-B22)/B22</f>
        <v>1.3812482053572649E-2</v>
      </c>
      <c r="D24" s="76">
        <f>(D22*C24)+D22</f>
        <v>1.0340125249767373</v>
      </c>
      <c r="E24" s="78">
        <v>255.65258333333301</v>
      </c>
      <c r="F24" s="77">
        <f>(E24-E22)/E22</f>
        <v>1.8121098038382803E-2</v>
      </c>
      <c r="G24" s="76">
        <f>(G22*F24)+G22</f>
        <v>1.065190988163532</v>
      </c>
      <c r="H24" s="76">
        <f>(D24*G24)</f>
        <v>1.1014208232534397</v>
      </c>
      <c r="J24" s="79"/>
    </row>
    <row r="25" spans="1:10" x14ac:dyDescent="0.2">
      <c r="A25" s="73"/>
      <c r="B25" s="75"/>
      <c r="C25" s="77"/>
      <c r="D25" s="76"/>
      <c r="E25" s="78"/>
      <c r="F25" s="67"/>
      <c r="G25" s="67"/>
      <c r="H25" s="76"/>
    </row>
    <row r="26" spans="1:10" x14ac:dyDescent="0.2">
      <c r="A26" s="73">
        <v>2020</v>
      </c>
      <c r="B26" s="75">
        <v>113618.3125</v>
      </c>
      <c r="C26" s="77">
        <f>(B26-B24)/B24</f>
        <v>2.1593532449024091E-2</v>
      </c>
      <c r="D26" s="76">
        <f>(D24*C26)+D24</f>
        <v>1.0563405079875199</v>
      </c>
      <c r="E26" s="78">
        <v>258.844083333333</v>
      </c>
      <c r="F26" s="77">
        <f>(E26-E24)/E24</f>
        <v>1.2483738511019655E-2</v>
      </c>
      <c r="G26" s="76">
        <f>(G24*F26)+G24</f>
        <v>1.0784885539240601</v>
      </c>
      <c r="H26" s="76">
        <f>(D26*G26)</f>
        <v>1.1392511469108673</v>
      </c>
      <c r="J26" s="79"/>
    </row>
    <row r="27" spans="1:10" x14ac:dyDescent="0.2">
      <c r="A27" s="73"/>
      <c r="B27" s="37"/>
      <c r="C27" s="80"/>
      <c r="D27" s="79"/>
      <c r="E27" s="78"/>
      <c r="H27" s="79"/>
    </row>
    <row r="28" spans="1:10" x14ac:dyDescent="0.2">
      <c r="A28" s="73">
        <v>2021</v>
      </c>
      <c r="B28" s="37">
        <v>115641.83333333333</v>
      </c>
      <c r="C28" s="77">
        <f>(B28-B26)/B26</f>
        <v>1.7809812422036532E-2</v>
      </c>
      <c r="D28" s="76">
        <f>(D26*C28)+D26</f>
        <v>1.0751537342885764</v>
      </c>
      <c r="E28" s="78">
        <v>269.721957057027</v>
      </c>
      <c r="F28" s="77">
        <f>(E28-E26)/E26</f>
        <v>4.2024811166673406E-2</v>
      </c>
      <c r="G28" s="76">
        <f>(G26*F28)+G26</f>
        <v>1.1238118317481374</v>
      </c>
      <c r="H28" s="76">
        <f>(D28*G28)</f>
        <v>1.2082704875416952</v>
      </c>
      <c r="J28" s="79"/>
    </row>
    <row r="29" spans="1:10" x14ac:dyDescent="0.2">
      <c r="A29" s="73"/>
      <c r="B29" s="37"/>
      <c r="C29" s="80"/>
      <c r="D29" s="79"/>
      <c r="E29" s="78"/>
      <c r="H29" s="79"/>
    </row>
    <row r="30" spans="1:10" x14ac:dyDescent="0.2">
      <c r="B30" s="37"/>
      <c r="C30" s="80"/>
      <c r="D30" s="79"/>
      <c r="E30" s="78"/>
      <c r="H30" s="79"/>
    </row>
    <row r="31" spans="1:10" x14ac:dyDescent="0.2">
      <c r="B31" s="37"/>
      <c r="C31" s="80"/>
    </row>
    <row r="32" spans="1:10" x14ac:dyDescent="0.2">
      <c r="B32" s="37"/>
      <c r="C32" s="80"/>
    </row>
    <row r="33" spans="2:3" x14ac:dyDescent="0.2">
      <c r="B33" s="37"/>
      <c r="C33" s="80"/>
    </row>
    <row r="34" spans="2:3" x14ac:dyDescent="0.2">
      <c r="B34" s="37"/>
      <c r="C34" s="80"/>
    </row>
    <row r="35" spans="2:3" x14ac:dyDescent="0.2">
      <c r="B35" s="37"/>
    </row>
    <row r="36" spans="2:3" x14ac:dyDescent="0.2">
      <c r="B36" s="37"/>
    </row>
    <row r="37" spans="2:3" x14ac:dyDescent="0.2">
      <c r="B37" s="37"/>
    </row>
    <row r="38" spans="2:3" x14ac:dyDescent="0.2">
      <c r="B38" s="37"/>
    </row>
    <row r="39" spans="2:3" x14ac:dyDescent="0.2">
      <c r="B39" s="37"/>
    </row>
    <row r="40" spans="2:3" x14ac:dyDescent="0.2">
      <c r="B40" s="37"/>
    </row>
    <row r="51" spans="1:8" ht="15.75" thickBot="1" x14ac:dyDescent="0.25">
      <c r="A51" s="65"/>
      <c r="B51" s="65"/>
      <c r="C51" s="65"/>
      <c r="D51" s="65"/>
      <c r="E51" s="65"/>
      <c r="F51" s="65"/>
      <c r="G51" s="65"/>
      <c r="H51" s="65"/>
    </row>
    <row r="52" spans="1:8" x14ac:dyDescent="0.2">
      <c r="A52" s="5" t="s">
        <v>366</v>
      </c>
      <c r="F52" t="s">
        <v>367</v>
      </c>
    </row>
  </sheetData>
  <mergeCells count="2">
    <mergeCell ref="B13:D13"/>
    <mergeCell ref="E13:G13"/>
  </mergeCells>
  <printOptions horizontalCentered="1"/>
  <pageMargins left="0.5" right="0.5" top="0.5" bottom="0.5" header="0" footer="0"/>
  <pageSetup scale="66" orientation="landscape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9538-28D4-496F-8C1B-75D6AE74BBF2}">
  <sheetPr>
    <tabColor theme="4"/>
  </sheetPr>
  <dimension ref="A1:B27"/>
  <sheetViews>
    <sheetView workbookViewId="0"/>
  </sheetViews>
  <sheetFormatPr defaultRowHeight="15" x14ac:dyDescent="0.2"/>
  <cols>
    <col min="1" max="1" width="18.109375" bestFit="1" customWidth="1"/>
  </cols>
  <sheetData>
    <row r="1" spans="1:2" x14ac:dyDescent="0.2">
      <c r="A1" s="5" t="s">
        <v>411</v>
      </c>
    </row>
    <row r="2" spans="1:2" x14ac:dyDescent="0.2">
      <c r="A2" t="s">
        <v>156</v>
      </c>
    </row>
    <row r="3" spans="1:2" x14ac:dyDescent="0.2">
      <c r="A3" s="107" t="s">
        <v>378</v>
      </c>
      <c r="B3" s="111">
        <v>45268</v>
      </c>
    </row>
    <row r="4" spans="1:2" x14ac:dyDescent="0.2">
      <c r="A4" s="108" t="s">
        <v>379</v>
      </c>
      <c r="B4" s="112">
        <v>31001.065023604424</v>
      </c>
    </row>
    <row r="5" spans="1:2" x14ac:dyDescent="0.2">
      <c r="A5" s="108" t="s">
        <v>380</v>
      </c>
      <c r="B5" s="112">
        <v>77205.630787256581</v>
      </c>
    </row>
    <row r="6" spans="1:2" x14ac:dyDescent="0.2">
      <c r="A6" s="108" t="s">
        <v>381</v>
      </c>
      <c r="B6" s="112">
        <v>1349.4040376917812</v>
      </c>
    </row>
    <row r="7" spans="1:2" x14ac:dyDescent="0.2">
      <c r="A7" s="108" t="s">
        <v>382</v>
      </c>
      <c r="B7" s="113">
        <v>4323.9119105387999</v>
      </c>
    </row>
    <row r="8" spans="1:2" x14ac:dyDescent="0.2">
      <c r="A8" s="108" t="s">
        <v>383</v>
      </c>
      <c r="B8" s="113">
        <v>1512.56968617497</v>
      </c>
    </row>
    <row r="9" spans="1:2" x14ac:dyDescent="0.2">
      <c r="A9" s="108" t="s">
        <v>384</v>
      </c>
      <c r="B9" s="113">
        <v>892.39865505418902</v>
      </c>
    </row>
    <row r="10" spans="1:2" x14ac:dyDescent="0.2">
      <c r="A10" s="108" t="s">
        <v>385</v>
      </c>
      <c r="B10" s="113">
        <v>1166.92730507174</v>
      </c>
    </row>
    <row r="11" spans="1:2" x14ac:dyDescent="0.2">
      <c r="A11" s="108" t="s">
        <v>386</v>
      </c>
      <c r="B11" s="113">
        <v>82</v>
      </c>
    </row>
    <row r="12" spans="1:2" x14ac:dyDescent="0.2">
      <c r="A12" s="108" t="s">
        <v>387</v>
      </c>
      <c r="B12" s="113">
        <v>277.77646962133645</v>
      </c>
    </row>
    <row r="13" spans="1:2" x14ac:dyDescent="0.2">
      <c r="A13" s="108" t="s">
        <v>388</v>
      </c>
      <c r="B13" s="112">
        <f t="shared" ref="B13" si="0">$BN$14/12</f>
        <v>0</v>
      </c>
    </row>
    <row r="14" spans="1:2" x14ac:dyDescent="0.2">
      <c r="A14" s="108" t="s">
        <v>389</v>
      </c>
      <c r="B14" s="112">
        <v>11.075941321283883</v>
      </c>
    </row>
    <row r="15" spans="1:2" x14ac:dyDescent="0.2">
      <c r="A15" s="108" t="s">
        <v>390</v>
      </c>
      <c r="B15" s="112">
        <v>87.078126752305977</v>
      </c>
    </row>
    <row r="16" spans="1:2" x14ac:dyDescent="0.2">
      <c r="A16" s="108" t="s">
        <v>391</v>
      </c>
      <c r="B16" s="112">
        <v>0</v>
      </c>
    </row>
    <row r="17" spans="1:2" x14ac:dyDescent="0.2">
      <c r="A17" s="108" t="s">
        <v>392</v>
      </c>
      <c r="B17" s="112">
        <v>9</v>
      </c>
    </row>
    <row r="18" spans="1:2" x14ac:dyDescent="0.2">
      <c r="A18" s="108" t="s">
        <v>393</v>
      </c>
      <c r="B18" s="112"/>
    </row>
    <row r="19" spans="1:2" x14ac:dyDescent="0.2">
      <c r="A19" s="108" t="s">
        <v>394</v>
      </c>
      <c r="B19" s="112">
        <v>0</v>
      </c>
    </row>
    <row r="20" spans="1:2" x14ac:dyDescent="0.2">
      <c r="A20" s="108" t="s">
        <v>395</v>
      </c>
      <c r="B20" s="112">
        <v>1</v>
      </c>
    </row>
    <row r="21" spans="1:2" x14ac:dyDescent="0.2">
      <c r="A21" s="109" t="s">
        <v>396</v>
      </c>
      <c r="B21" s="112"/>
    </row>
    <row r="22" spans="1:2" x14ac:dyDescent="0.2">
      <c r="A22" s="109" t="s">
        <v>397</v>
      </c>
      <c r="B22" s="112">
        <v>3</v>
      </c>
    </row>
    <row r="23" spans="1:2" x14ac:dyDescent="0.2">
      <c r="A23" s="108" t="s">
        <v>398</v>
      </c>
      <c r="B23" s="113">
        <v>1</v>
      </c>
    </row>
    <row r="24" spans="1:2" x14ac:dyDescent="0.2">
      <c r="A24" s="108" t="s">
        <v>399</v>
      </c>
      <c r="B24" s="113" t="str">
        <f t="shared" ref="B24:B25" si="1">A24</f>
        <v>CSG</v>
      </c>
    </row>
    <row r="25" spans="1:2" x14ac:dyDescent="0.2">
      <c r="A25" s="108" t="s">
        <v>400</v>
      </c>
      <c r="B25" s="113" t="str">
        <f t="shared" si="1"/>
        <v>RSG</v>
      </c>
    </row>
    <row r="26" spans="1:2" x14ac:dyDescent="0.2">
      <c r="A26" s="108" t="s">
        <v>401</v>
      </c>
      <c r="B26" s="113">
        <v>10</v>
      </c>
    </row>
    <row r="27" spans="1:2" x14ac:dyDescent="0.2">
      <c r="A27" s="110" t="s">
        <v>402</v>
      </c>
      <c r="B27" s="114">
        <f t="shared" ref="B27" si="2">SUM(B4:B26)</f>
        <v>117933.83794308743</v>
      </c>
    </row>
  </sheetData>
  <pageMargins left="0.7" right="0.7" top="0.75" bottom="0.75" header="0.3" footer="0.3"/>
  <pageSetup orientation="portrait" horizontalDpi="1200" verticalDpi="1200" r:id="rId1"/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073BB7F-5FB3-43AD-8257-C9ED487C432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29</vt:i4>
      </vt:variant>
    </vt:vector>
  </HeadingPairs>
  <TitlesOfParts>
    <vt:vector size="40" baseType="lpstr">
      <vt:lpstr>G6 1of3</vt:lpstr>
      <vt:lpstr>G6 2of3</vt:lpstr>
      <vt:lpstr>G6 3of3</vt:lpstr>
      <vt:lpstr>Support &gt;&gt;&gt;</vt:lpstr>
      <vt:lpstr>G1-7</vt:lpstr>
      <vt:lpstr>G1-8</vt:lpstr>
      <vt:lpstr>G2-5</vt:lpstr>
      <vt:lpstr>C-37</vt:lpstr>
      <vt:lpstr>Customer Count</vt:lpstr>
      <vt:lpstr>CPI</vt:lpstr>
      <vt:lpstr>Loss on Reacquired Debt</vt:lpstr>
      <vt:lpstr>'G2-5'!\B</vt:lpstr>
      <vt:lpstr>'G6 1of3'!\B</vt:lpstr>
      <vt:lpstr>'G2-5'!\I</vt:lpstr>
      <vt:lpstr>'G6 1of3'!\I</vt:lpstr>
      <vt:lpstr>'G2-5'!\M</vt:lpstr>
      <vt:lpstr>'G6 1of3'!\M</vt:lpstr>
      <vt:lpstr>'G2-5'!\N</vt:lpstr>
      <vt:lpstr>'G6 1of3'!\N</vt:lpstr>
      <vt:lpstr>'G2-5'!\P</vt:lpstr>
      <vt:lpstr>'G6 1of3'!\P</vt:lpstr>
      <vt:lpstr>'G2-5'!_LIB01</vt:lpstr>
      <vt:lpstr>'G6 1of3'!_LIB01</vt:lpstr>
      <vt:lpstr>'G2-5'!_LIB87</vt:lpstr>
      <vt:lpstr>'G6 1of3'!_LIB87</vt:lpstr>
      <vt:lpstr>'G2-5'!ASST01</vt:lpstr>
      <vt:lpstr>'G6 1of3'!ASST01</vt:lpstr>
      <vt:lpstr>'G2-5'!ASST87</vt:lpstr>
      <vt:lpstr>'G6 1of3'!ASST87</vt:lpstr>
      <vt:lpstr>'G2-5'!INCOME01</vt:lpstr>
      <vt:lpstr>'G6 1of3'!INCOME01</vt:lpstr>
      <vt:lpstr>'G2-5'!INCOME87</vt:lpstr>
      <vt:lpstr>'G6 1of3'!INCOME87</vt:lpstr>
      <vt:lpstr>'C-37'!Print_Area</vt:lpstr>
      <vt:lpstr>'G1-7'!Print_Area</vt:lpstr>
      <vt:lpstr>'G1-8'!Print_Area</vt:lpstr>
      <vt:lpstr>'G2-5'!Print_Area</vt:lpstr>
      <vt:lpstr>'G6 1of3'!Print_Area</vt:lpstr>
      <vt:lpstr>'G1-7'!Print_Area_MI</vt:lpstr>
      <vt:lpstr>'G1-8'!Print_Area_MI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2022-07-03T03:24:18Z</dcterms:created>
  <dcterms:modified xsi:type="dcterms:W3CDTF">2022-07-03T03:24:30Z</dcterms:modified>
  <cp:category/>
  <cp:contentStatus/>
</cp:coreProperties>
</file>