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3FC24DC9-D77B-4B3B-B3BC-1C539AD57DA1}" xr6:coauthVersionLast="46" xr6:coauthVersionMax="46" xr10:uidLastSave="{00000000-0000-0000-0000-000000000000}"/>
  <bookViews>
    <workbookView xWindow="31545" yWindow="2475" windowWidth="21600" windowHeight="11385" firstSheet="3" activeTab="10" xr2:uid="{73F5143A-CA15-4027-930C-B3FD880EE899}"/>
  </bookViews>
  <sheets>
    <sheet name="WP" sheetId="15" r:id="rId1"/>
    <sheet name="FPSC Adj" sheetId="8" r:id="rId2"/>
    <sheet name="Support &gt;&gt;&gt;" sheetId="16" r:id="rId3"/>
    <sheet name="Table" sheetId="1" r:id="rId4"/>
    <sheet name="Eco Dev" sheetId="2" r:id="rId5"/>
    <sheet name="Cocoa COC" sheetId="10" r:id="rId6"/>
    <sheet name="p2 FNGA" sheetId="12" r:id="rId7"/>
    <sheet name="p1  SDADE Amort" sheetId="11" r:id="rId8"/>
    <sheet name="p3 SGA" sheetId="13" r:id="rId9"/>
    <sheet name="Rule &gt;&gt;&gt;" sheetId="17" r:id="rId10"/>
    <sheet name="FPSC Rule" sheetId="6" r:id="rId11"/>
  </sheets>
  <definedNames>
    <definedName name="DF_GRID_1">Table!$F$35</definedName>
    <definedName name="_xlnm.Print_Area" localSheetId="3">Table!$A$3:$O$36</definedName>
    <definedName name="_xlnm.Print_Titles" localSheetId="1">'FPSC Adj'!$A:$B,'FPSC Adj'!$3:$8</definedName>
    <definedName name="SAPBEXhrIndnt" hidden="1">"Wide"</definedName>
    <definedName name="SAPCrosstab1" localSheetId="1">#REF!</definedName>
    <definedName name="SAPCrosstab1">Table!$F$35:$AH$96</definedName>
    <definedName name="SAPCrosstab2">#REF!</definedName>
    <definedName name="SAPCrosstab4">#REF!</definedName>
    <definedName name="SAPsysID" hidden="1">"708C5W7SBKP804JT78WJ0JNKI"</definedName>
    <definedName name="SAPwbID" hidden="1">"ARS"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" i="8" l="1"/>
  <c r="C12" i="8"/>
  <c r="C15" i="8" l="1"/>
  <c r="C14" i="8"/>
  <c r="C13" i="8"/>
  <c r="M11" i="11"/>
  <c r="N11" i="11" s="1"/>
  <c r="C16" i="8" l="1"/>
  <c r="C18" i="8" s="1"/>
  <c r="M12" i="11"/>
  <c r="M13" i="11" s="1"/>
  <c r="M14" i="11" l="1"/>
  <c r="M15" i="11" s="1"/>
  <c r="N12" i="11"/>
  <c r="N13" i="11" s="1"/>
  <c r="N14" i="11" s="1"/>
  <c r="N15" i="11" s="1"/>
  <c r="M31" i="11" l="1"/>
  <c r="M32" i="11" s="1"/>
  <c r="M16" i="11"/>
  <c r="M17" i="11" s="1"/>
  <c r="M18" i="11" s="1"/>
  <c r="M19" i="11" s="1"/>
  <c r="M20" i="11" s="1"/>
  <c r="M21" i="11" s="1"/>
  <c r="M22" i="11" s="1"/>
  <c r="M26" i="11"/>
  <c r="M27" i="11" s="1"/>
  <c r="N16" i="11" l="1"/>
  <c r="N17" i="11" s="1"/>
  <c r="N18" i="11" s="1"/>
  <c r="N19" i="11" s="1"/>
  <c r="N20" i="11" s="1"/>
  <c r="N21" i="11" s="1"/>
  <c r="N22" i="11" s="1"/>
  <c r="AH99" i="1" l="1"/>
  <c r="AH98" i="1"/>
  <c r="F8" i="1" a="1"/>
  <c r="G12" i="1" s="1"/>
  <c r="F4" i="1"/>
  <c r="E3" i="1"/>
  <c r="F12" i="1" l="1"/>
  <c r="F8" i="1"/>
  <c r="G8" i="1"/>
  <c r="F9" i="1"/>
  <c r="G9" i="1"/>
  <c r="F10" i="1"/>
  <c r="G10" i="1"/>
  <c r="F11" i="1"/>
  <c r="G11" i="1"/>
</calcChain>
</file>

<file path=xl/sharedStrings.xml><?xml version="1.0" encoding="utf-8"?>
<sst xmlns="http://schemas.openxmlformats.org/spreadsheetml/2006/main" count="389" uniqueCount="181">
  <si>
    <t>Selections / Variables</t>
  </si>
  <si>
    <t>Filter</t>
  </si>
  <si>
    <t>Table</t>
  </si>
  <si>
    <t/>
  </si>
  <si>
    <t>Amount
JAN 2021-
DEC 2021</t>
  </si>
  <si>
    <t>Partner Company Code</t>
  </si>
  <si>
    <t>1268</t>
  </si>
  <si>
    <t>1500</t>
  </si>
  <si>
    <t>2000</t>
  </si>
  <si>
    <t>#</t>
  </si>
  <si>
    <t xml:space="preserve"> </t>
  </si>
  <si>
    <t>Account</t>
  </si>
  <si>
    <t>Order</t>
  </si>
  <si>
    <t>Vendor-CO</t>
  </si>
  <si>
    <t>Time: Posting period</t>
  </si>
  <si>
    <t>Jan</t>
  </si>
  <si>
    <t>Oct</t>
  </si>
  <si>
    <t>Nov</t>
  </si>
  <si>
    <t>Dec</t>
  </si>
  <si>
    <t>Result</t>
  </si>
  <si>
    <t>Jun</t>
  </si>
  <si>
    <t>Apr</t>
  </si>
  <si>
    <t>Sep</t>
  </si>
  <si>
    <t>Feb</t>
  </si>
  <si>
    <t>Mar</t>
  </si>
  <si>
    <t>May</t>
  </si>
  <si>
    <t>Jul</t>
  </si>
  <si>
    <t>Aug</t>
  </si>
  <si>
    <t>5610100</t>
  </si>
  <si>
    <t>DUES &amp; SUBSCRIPTIONS: Corporate</t>
  </si>
  <si>
    <t>6660000654</t>
  </si>
  <si>
    <t>PR Default IO-Base CC686009-Distr Ops</t>
  </si>
  <si>
    <t>55690</t>
  </si>
  <si>
    <t>US BANK NATIONAL ASSOCIATION</t>
  </si>
  <si>
    <t>6660000810</t>
  </si>
  <si>
    <t>Business Operations-Base-O&amp;M-FERC 920G</t>
  </si>
  <si>
    <t>Not assigned</t>
  </si>
  <si>
    <t>Southern Gas Association (SGA) Membership</t>
  </si>
  <si>
    <t>Membership renewal - prepaid and amortizated over membership period.  See example in FNGA tab.</t>
  </si>
  <si>
    <t>6660000812</t>
  </si>
  <si>
    <t>Support Operations-Base-O&amp;M-FERC 920G</t>
  </si>
  <si>
    <t>15698</t>
  </si>
  <si>
    <t>COCOA BEACH CHAMBER OF COMMERCE</t>
  </si>
  <si>
    <t>Partnership dues - see Cocoa COC tab.</t>
  </si>
  <si>
    <t>19703</t>
  </si>
  <si>
    <t>ECONOMIC DEVELOPMENT COMM OF FLORID</t>
  </si>
  <si>
    <t>South Dade Chamber of Commerce</t>
  </si>
  <si>
    <t>Trustee dues - deferred and amortized.  See example in SDADE tab.</t>
  </si>
  <si>
    <t>6660000816</t>
  </si>
  <si>
    <t>Engineering &amp; Integrity Management-Base-</t>
  </si>
  <si>
    <t>3000073972</t>
  </si>
  <si>
    <t>VERIFORCE LLC</t>
  </si>
  <si>
    <t>See Veriforce tab.  Made up of two invoices - not sure this quaifies as industry assoc dues</t>
  </si>
  <si>
    <t>6660001145</t>
  </si>
  <si>
    <t>DUES &amp; SUBSCRIPTIONS</t>
  </si>
  <si>
    <t>Florida Natural Gas Association (FNGA) Membership</t>
  </si>
  <si>
    <t>Membership renewal - prepaid and amortizated over membership period.  See example in SGA tab.</t>
  </si>
  <si>
    <t>C00000144447</t>
  </si>
  <si>
    <t>RETIRE SVC - PE 1 1/4" MIAMI-</t>
  </si>
  <si>
    <t>C00000144448</t>
  </si>
  <si>
    <t>RETIRE SVC - PE 1" MIAMI-DADE</t>
  </si>
  <si>
    <t>C00000144648</t>
  </si>
  <si>
    <t>RETIRE SERVICE - PE 1/2" MIAMI-DADE</t>
  </si>
  <si>
    <t>C00000144649</t>
  </si>
  <si>
    <t>RETIRE SERVICE - STL 1"  MIAMI-DADE</t>
  </si>
  <si>
    <t>C00000144650</t>
  </si>
  <si>
    <t>RETIRE SERVICE -STL 1/2" MIAMI-DADE</t>
  </si>
  <si>
    <t>C00000144652</t>
  </si>
  <si>
    <t>RETIRE SERVICE -STL 3/4" MIAMI-DADE</t>
  </si>
  <si>
    <t>C00000144682</t>
  </si>
  <si>
    <t>RETIRE SERVICE - PE 1 1/4" BROWARD</t>
  </si>
  <si>
    <t>C00000144683</t>
  </si>
  <si>
    <t>RETIRE SERVICE - PE 1" BROWARD</t>
  </si>
  <si>
    <t>C00000144684</t>
  </si>
  <si>
    <t>RETIRE SERVICE - PE 1/2" BROWARD</t>
  </si>
  <si>
    <t>C00000144685</t>
  </si>
  <si>
    <t>RETIRE SERVICE - STL 1" BROWARD</t>
  </si>
  <si>
    <t>C00000144686</t>
  </si>
  <si>
    <t>RETIRE SERVICE - STL 1/2" BROWARD</t>
  </si>
  <si>
    <t>C00000144687</t>
  </si>
  <si>
    <t>RETIRE SERVICE - STL 3/4" BROWARD</t>
  </si>
  <si>
    <t>C00000144688</t>
  </si>
  <si>
    <t>REPLACE RISER - STL 1/2" BROWARD</t>
  </si>
  <si>
    <t>C00000144690</t>
  </si>
  <si>
    <t>REPLACE RISER - STL 3/4" BROWARD</t>
  </si>
  <si>
    <t>C00000144691</t>
  </si>
  <si>
    <t>REPLACE RISER - STL 1/2" MIAMI-DADE</t>
  </si>
  <si>
    <t>C00000144692</t>
  </si>
  <si>
    <t>REPLACE RISER - STL 3/4" MIAMI-DADE</t>
  </si>
  <si>
    <t>5610300</t>
  </si>
  <si>
    <t>DUES &amp; SUBSCRIPTIONS: Civic Organization</t>
  </si>
  <si>
    <t>6660000644</t>
  </si>
  <si>
    <t>Marketing-FERC 912A-Demonstrating &amp; Sell</t>
  </si>
  <si>
    <t>6660000704</t>
  </si>
  <si>
    <t>ECP Common Costs - Reg Labor-A02</t>
  </si>
  <si>
    <t>Reclass entry - offsets 6660000892</t>
  </si>
  <si>
    <t>6660000892</t>
  </si>
  <si>
    <t>611010 ECP Common Costs - Advertising</t>
  </si>
  <si>
    <t>US Bank (reclass from 6660000704)</t>
  </si>
  <si>
    <t>Business travel</t>
  </si>
  <si>
    <t>5610500</t>
  </si>
  <si>
    <t>DUES &amp; SUBSCRIPTIONS: Industry Associati</t>
  </si>
  <si>
    <t>Reclass entry - offsets 6660000781</t>
  </si>
  <si>
    <t>6660000781</t>
  </si>
  <si>
    <t>Business Ops - A&amp;G Expenses</t>
  </si>
  <si>
    <t>3000114373</t>
  </si>
  <si>
    <t>ASSOCIATED GAS DISTRIBUTORS OF FLOR</t>
  </si>
  <si>
    <t>See AGDF tab.  Looks like all of this went to FERC 930.260 and $25K should have gone BTL.</t>
  </si>
  <si>
    <t>Accrual/Reversal (nets to 0)</t>
  </si>
  <si>
    <t>5992275</t>
  </si>
  <si>
    <t>POWER PLANT: Dues &amp; Subscriptions-Corpor</t>
  </si>
  <si>
    <t>8110275</t>
  </si>
  <si>
    <t>Dues &amp; Subscriptions: Corporate</t>
  </si>
  <si>
    <t>6660000725</t>
  </si>
  <si>
    <t>FERC 923-I/CO Direct Charges</t>
  </si>
  <si>
    <t>This is coming through as NEER payroll expenses</t>
  </si>
  <si>
    <t>8110277</t>
  </si>
  <si>
    <t>Dues &amp; Subscriptions:Industry Assoc.</t>
  </si>
  <si>
    <t>Overall Result</t>
  </si>
  <si>
    <t>Total on this report</t>
  </si>
  <si>
    <t>Line</t>
  </si>
  <si>
    <t>FPSC Adjustment</t>
  </si>
  <si>
    <t>Description</t>
  </si>
  <si>
    <t>Total Annual Economic Development Cost</t>
  </si>
  <si>
    <t>Florida City Gas</t>
  </si>
  <si>
    <t>FCG</t>
  </si>
  <si>
    <t>S Dade Chamber Prepaid Amort Schedule</t>
  </si>
  <si>
    <t>Renewal period</t>
  </si>
  <si>
    <t>Invoice</t>
  </si>
  <si>
    <t>Oct 20 thru Sept 21</t>
  </si>
  <si>
    <t>Monthly Amort</t>
  </si>
  <si>
    <t>Balance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</si>
  <si>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</si>
  <si>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</si>
  <si>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</si>
  <si>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</si>
  <si>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</si>
  <si>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</si>
  <si>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</si>
  <si>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</si>
  <si>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</si>
  <si>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</si>
  <si>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</si>
  <si>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Reclass Entry</t>
  </si>
  <si>
    <t>dr</t>
  </si>
  <si>
    <t>cr</t>
  </si>
  <si>
    <t>Monthly Amort entry</t>
  </si>
  <si>
    <t>Cocoa Beach Chamber of Commerce</t>
  </si>
  <si>
    <t>Econonimc Development Commission of Florida</t>
  </si>
  <si>
    <t>Annual Economic Development Cost</t>
  </si>
  <si>
    <t>Total Annual Disallowance - 5%</t>
  </si>
  <si>
    <t>2021 Invoice payment</t>
  </si>
  <si>
    <t>Southern Gas Association</t>
  </si>
  <si>
    <t>Florida Natural Gas Association</t>
  </si>
  <si>
    <t>Economic Development Disallowance</t>
  </si>
  <si>
    <t>G-AJI514000: ECONOMIC DEVELOPMENT</t>
  </si>
  <si>
    <t>G-AJI514001: ECONOMIC DEVELOPMENT - FEDERAL INCOME TAXES</t>
  </si>
  <si>
    <t>G-AJI514002: ECONOMIC DEVELOPMENT - STATE INCOME TAXES</t>
  </si>
  <si>
    <t>See next tab for support</t>
  </si>
  <si>
    <t>Net Operating Income FPSC Adjustments (annual amounts)</t>
  </si>
  <si>
    <t>Dec - 2023</t>
  </si>
  <si>
    <t>1: Company per Book</t>
  </si>
  <si>
    <t>7: Juris Utility</t>
  </si>
  <si>
    <t>NOI COMMISSION ADJUSTMENTS</t>
  </si>
  <si>
    <t>G-NOI_ECONOMIC_DEVELOPMENT: ECONOMIC DEVELOPMENT</t>
  </si>
  <si>
    <t>2023</t>
  </si>
  <si>
    <t xml:space="preserve">Memersbhip dues - see Eco Dev tab. Includes both the 2020 and the 2021 payment. </t>
  </si>
  <si>
    <t>FPSC Adjustment - Economic Development</t>
  </si>
  <si>
    <t>2022 FCG Rate Case - RSAM</t>
  </si>
  <si>
    <t>20220069-GU</t>
  </si>
  <si>
    <t>FCG 002107</t>
  </si>
  <si>
    <t>FCG 002108</t>
  </si>
  <si>
    <t>FCG 002109</t>
  </si>
  <si>
    <t>FCG 002110</t>
  </si>
  <si>
    <t>FCG 002111</t>
  </si>
  <si>
    <t>FCG 002112</t>
  </si>
  <si>
    <t>FCG 002113</t>
  </si>
  <si>
    <t>FCG 002114</t>
  </si>
  <si>
    <t>FCG 002115</t>
  </si>
  <si>
    <t>FCG 002116</t>
  </si>
  <si>
    <t>FCG 002117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</si>
</sst>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&quot;[+] &quot;@"/>
    <numFmt numFmtId="165" formatCode="###,000"/>
    <numFmt numFmtId="166" formatCode="#,##0;\(#,##0\);#,##0"/>
    <numFmt numFmtId="167" formatCode="&quot;$ &quot;#,##0;&quot;$ &quot;\(#,##0\);&quot;$ &quot;#,##0"/>
    <numFmt numFmtId="168" formatCode="_(&quot;$&quot;* #,##0_);_(&quot;$&quot;* \(#,##0\);_(&quot;$&quot;* &quot;-&quot;??_);_(@_)"/>
    <numFmt numFmtId="169" formatCode="#,##0_);[Red]\(#,##0\);&quot; &quot;"/>
  </numFmts>
  <fonts count="29" x14ac:knownFonts="1">
    <font>
      <sz val="8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name val="Arial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sz val="11"/>
      <name val="Century Gothic"/>
      <family val="2"/>
    </font>
    <font>
      <sz val="11"/>
      <color rgb="FFFF0000"/>
      <name val="Century Gothic"/>
      <family val="2"/>
    </font>
    <font>
      <sz val="10"/>
      <name val="Arial"/>
    </font>
    <font>
      <b/>
      <sz val="10"/>
      <name val="Arial"/>
    </font>
    <font>
      <b/>
      <u/>
      <sz val="10"/>
      <name val="Arial"/>
    </font>
    <font>
      <sz val="12"/>
      <name val="Arial"/>
      <family val="2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18">
    <xf numFmtId="0" fontId="0" fillId="2" borderId="0"/>
    <xf numFmtId="0" fontId="9" fillId="3" borderId="18" applyNumberFormat="0" applyAlignment="0" applyProtection="0">
      <alignment horizontal="left" vertical="center" indent="1"/>
    </xf>
    <xf numFmtId="0" fontId="10" fillId="4" borderId="18" applyNumberFormat="0" applyAlignment="0" applyProtection="0">
      <alignment horizontal="left" vertical="center" indent="1"/>
    </xf>
    <xf numFmtId="165" fontId="11" fillId="5" borderId="18" applyNumberFormat="0" applyAlignment="0" applyProtection="0">
      <alignment horizontal="left" vertical="center" indent="1"/>
    </xf>
    <xf numFmtId="0" fontId="9" fillId="3" borderId="19" applyNumberFormat="0" applyAlignment="0" applyProtection="0">
      <alignment horizontal="left" vertical="center" indent="1"/>
    </xf>
    <xf numFmtId="165" fontId="11" fillId="0" borderId="22" applyNumberFormat="0" applyProtection="0">
      <alignment horizontal="right" vertical="center"/>
    </xf>
    <xf numFmtId="165" fontId="9" fillId="0" borderId="19" applyNumberFormat="0" applyProtection="0">
      <alignment horizontal="right" vertical="center"/>
    </xf>
    <xf numFmtId="0" fontId="1" fillId="0" borderId="0"/>
    <xf numFmtId="165" fontId="10" fillId="8" borderId="18" applyNumberFormat="0" applyAlignment="0" applyProtection="0">
      <alignment horizontal="left" vertical="center" indent="1"/>
    </xf>
    <xf numFmtId="0" fontId="17" fillId="0" borderId="0"/>
    <xf numFmtId="0" fontId="8" fillId="2" borderId="0"/>
    <xf numFmtId="0" fontId="19" fillId="0" borderId="0"/>
    <xf numFmtId="44" fontId="1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</cellStyleXfs>
  <cellXfs count="104">
    <xf numFmtId="0" fontId="0" fillId="2" borderId="0" xfId="0"/>
    <xf numFmtId="0" fontId="0" fillId="0" borderId="0" xfId="0" applyFill="1"/>
    <xf numFmtId="0" fontId="0" fillId="0" borderId="0" xfId="0" quotePrefix="1" applyFill="1"/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center"/>
    </xf>
    <xf numFmtId="0" fontId="0" fillId="0" borderId="1" xfId="0" quotePrefix="1" applyFill="1" applyBorder="1" applyAlignment="1">
      <alignment vertical="center"/>
    </xf>
    <xf numFmtId="0" fontId="0" fillId="0" borderId="2" xfId="0" applyFill="1" applyBorder="1"/>
    <xf numFmtId="0" fontId="5" fillId="0" borderId="3" xfId="0" applyFont="1" applyFill="1" applyBorder="1"/>
    <xf numFmtId="0" fontId="0" fillId="0" borderId="4" xfId="0" applyFill="1" applyBorder="1"/>
    <xf numFmtId="0" fontId="6" fillId="0" borderId="5" xfId="0" applyFont="1" applyFill="1" applyBorder="1"/>
    <xf numFmtId="0" fontId="7" fillId="0" borderId="6" xfId="0" applyFont="1" applyFill="1" applyBorder="1"/>
    <xf numFmtId="0" fontId="6" fillId="0" borderId="7" xfId="0" applyFont="1" applyFill="1" applyBorder="1"/>
    <xf numFmtId="0" fontId="7" fillId="0" borderId="8" xfId="0" applyFont="1" applyFill="1" applyBorder="1"/>
    <xf numFmtId="0" fontId="6" fillId="0" borderId="9" xfId="0" applyFont="1" applyFill="1" applyBorder="1"/>
    <xf numFmtId="0" fontId="7" fillId="0" borderId="10" xfId="0" applyFont="1" applyFill="1" applyBorder="1"/>
    <xf numFmtId="0" fontId="7" fillId="0" borderId="11" xfId="0" applyFont="1" applyFill="1" applyBorder="1"/>
    <xf numFmtId="0" fontId="7" fillId="0" borderId="12" xfId="0" applyFont="1" applyFill="1" applyBorder="1"/>
    <xf numFmtId="0" fontId="7" fillId="0" borderId="13" xfId="0" applyFont="1" applyFill="1" applyBorder="1"/>
    <xf numFmtId="0" fontId="8" fillId="0" borderId="0" xfId="0" applyFont="1" applyFill="1"/>
    <xf numFmtId="0" fontId="6" fillId="0" borderId="14" xfId="0" applyFont="1" applyFill="1" applyBorder="1"/>
    <xf numFmtId="0" fontId="7" fillId="0" borderId="15" xfId="0" applyFont="1" applyFill="1" applyBorder="1"/>
    <xf numFmtId="0" fontId="7" fillId="0" borderId="16" xfId="0" applyFont="1" applyFill="1" applyBorder="1"/>
    <xf numFmtId="0" fontId="5" fillId="0" borderId="0" xfId="0" applyFont="1" applyFill="1"/>
    <xf numFmtId="0" fontId="9" fillId="3" borderId="18" xfId="1" quotePrefix="1" applyNumberFormat="1" applyAlignment="1"/>
    <xf numFmtId="164" fontId="10" fillId="4" borderId="18" xfId="2" quotePrefix="1" applyNumberFormat="1" applyAlignment="1">
      <alignment wrapText="1"/>
    </xf>
    <xf numFmtId="0" fontId="10" fillId="4" borderId="18" xfId="2" applyNumberFormat="1" applyAlignment="1"/>
    <xf numFmtId="0" fontId="11" fillId="5" borderId="18" xfId="3" quotePrefix="1" applyNumberFormat="1" applyAlignment="1"/>
    <xf numFmtId="0" fontId="11" fillId="5" borderId="18" xfId="3" applyNumberFormat="1" applyAlignment="1"/>
    <xf numFmtId="0" fontId="9" fillId="3" borderId="18" xfId="1" applyNumberFormat="1" applyAlignment="1"/>
    <xf numFmtId="0" fontId="9" fillId="3" borderId="20" xfId="4" quotePrefix="1" applyNumberFormat="1" applyBorder="1" applyAlignment="1"/>
    <xf numFmtId="0" fontId="9" fillId="3" borderId="21" xfId="4" quotePrefix="1" applyNumberFormat="1" applyBorder="1" applyAlignment="1"/>
    <xf numFmtId="166" fontId="11" fillId="0" borderId="22" xfId="5" applyNumberFormat="1">
      <alignment horizontal="right" vertical="center"/>
    </xf>
    <xf numFmtId="166" fontId="9" fillId="0" borderId="19" xfId="6" applyNumberFormat="1">
      <alignment horizontal="right" vertical="center"/>
    </xf>
    <xf numFmtId="167" fontId="11" fillId="0" borderId="22" xfId="5" applyNumberFormat="1">
      <alignment horizontal="right" vertical="center"/>
    </xf>
    <xf numFmtId="167" fontId="9" fillId="0" borderId="23" xfId="6" applyNumberFormat="1" applyBorder="1">
      <alignment horizontal="right" vertical="center"/>
    </xf>
    <xf numFmtId="167" fontId="9" fillId="6" borderId="23" xfId="6" applyNumberFormat="1" applyFill="1" applyBorder="1">
      <alignment horizontal="right" vertical="center"/>
    </xf>
    <xf numFmtId="0" fontId="12" fillId="0" borderId="0" xfId="0" applyFont="1" applyFill="1"/>
    <xf numFmtId="0" fontId="9" fillId="3" borderId="19" xfId="4" quotePrefix="1" applyNumberFormat="1" applyAlignment="1"/>
    <xf numFmtId="0" fontId="9" fillId="3" borderId="19" xfId="4" applyNumberFormat="1" applyAlignment="1"/>
    <xf numFmtId="0" fontId="9" fillId="3" borderId="23" xfId="4" applyNumberFormat="1" applyBorder="1" applyAlignment="1"/>
    <xf numFmtId="0" fontId="9" fillId="3" borderId="24" xfId="4" applyNumberFormat="1" applyBorder="1" applyAlignment="1"/>
    <xf numFmtId="167" fontId="9" fillId="0" borderId="19" xfId="6" applyNumberFormat="1">
      <alignment horizontal="right" vertical="center"/>
    </xf>
    <xf numFmtId="166" fontId="9" fillId="0" borderId="23" xfId="6" applyNumberFormat="1" applyBorder="1">
      <alignment horizontal="right" vertical="center"/>
    </xf>
    <xf numFmtId="0" fontId="9" fillId="3" borderId="25" xfId="4" quotePrefix="1" applyNumberFormat="1" applyBorder="1" applyAlignment="1"/>
    <xf numFmtId="0" fontId="9" fillId="3" borderId="20" xfId="4" applyNumberFormat="1" applyBorder="1" applyAlignment="1"/>
    <xf numFmtId="0" fontId="9" fillId="3" borderId="21" xfId="4" applyNumberFormat="1" applyBorder="1" applyAlignment="1"/>
    <xf numFmtId="0" fontId="9" fillId="3" borderId="26" xfId="4" applyNumberFormat="1" applyBorder="1" applyAlignment="1"/>
    <xf numFmtId="167" fontId="9" fillId="0" borderId="20" xfId="6" applyNumberFormat="1" applyBorder="1">
      <alignment horizontal="right" vertical="center"/>
    </xf>
    <xf numFmtId="167" fontId="9" fillId="0" borderId="21" xfId="6" applyNumberFormat="1" applyBorder="1">
      <alignment horizontal="right" vertical="center"/>
    </xf>
    <xf numFmtId="167" fontId="0" fillId="0" borderId="0" xfId="0" applyNumberFormat="1" applyFill="1"/>
    <xf numFmtId="167" fontId="0" fillId="6" borderId="0" xfId="0" applyNumberFormat="1" applyFill="1"/>
    <xf numFmtId="0" fontId="13" fillId="7" borderId="0" xfId="0" applyFont="1" applyFill="1"/>
    <xf numFmtId="0" fontId="1" fillId="0" borderId="0" xfId="7"/>
    <xf numFmtId="0" fontId="2" fillId="0" borderId="0" xfId="7" applyFont="1"/>
    <xf numFmtId="0" fontId="1" fillId="0" borderId="0" xfId="7" applyAlignment="1">
      <alignment horizontal="center"/>
    </xf>
    <xf numFmtId="168" fontId="1" fillId="0" borderId="0" xfId="7" applyNumberFormat="1" applyAlignment="1">
      <alignment horizontal="center"/>
    </xf>
    <xf numFmtId="0" fontId="2" fillId="0" borderId="0" xfId="7" applyFont="1" applyAlignment="1">
      <alignment horizontal="center"/>
    </xf>
    <xf numFmtId="0" fontId="16" fillId="0" borderId="0" xfId="7" applyFont="1" applyAlignment="1">
      <alignment horizontal="left"/>
    </xf>
    <xf numFmtId="0" fontId="14" fillId="0" borderId="0" xfId="0" applyFont="1" applyFill="1"/>
    <xf numFmtId="168" fontId="1" fillId="0" borderId="0" xfId="7" applyNumberFormat="1" applyFill="1" applyAlignment="1">
      <alignment horizontal="center"/>
    </xf>
    <xf numFmtId="0" fontId="1" fillId="0" borderId="0" xfId="7" applyBorder="1"/>
    <xf numFmtId="0" fontId="1" fillId="0" borderId="0" xfId="7" applyBorder="1" applyAlignment="1">
      <alignment horizontal="center"/>
    </xf>
    <xf numFmtId="0" fontId="15" fillId="0" borderId="0" xfId="7" applyFont="1" applyBorder="1"/>
    <xf numFmtId="0" fontId="18" fillId="0" borderId="0" xfId="8" quotePrefix="1" applyNumberFormat="1" applyFont="1" applyFill="1" applyBorder="1" applyAlignment="1">
      <alignment horizontal="center"/>
    </xf>
    <xf numFmtId="0" fontId="13" fillId="7" borderId="0" xfId="10" applyFont="1" applyFill="1"/>
    <xf numFmtId="167" fontId="9" fillId="9" borderId="23" xfId="6" applyNumberFormat="1" applyFill="1" applyBorder="1">
      <alignment horizontal="right" vertical="center"/>
    </xf>
    <xf numFmtId="0" fontId="20" fillId="0" borderId="0" xfId="11" applyFont="1"/>
    <xf numFmtId="0" fontId="19" fillId="0" borderId="0" xfId="11"/>
    <xf numFmtId="0" fontId="22" fillId="10" borderId="0" xfId="11" applyFont="1" applyFill="1"/>
    <xf numFmtId="16" fontId="19" fillId="0" borderId="0" xfId="11" applyNumberFormat="1" applyAlignment="1">
      <alignment horizontal="left" vertical="center"/>
    </xf>
    <xf numFmtId="44" fontId="19" fillId="0" borderId="0" xfId="11" applyNumberFormat="1"/>
    <xf numFmtId="44" fontId="19" fillId="10" borderId="0" xfId="11" applyNumberFormat="1" applyFill="1"/>
    <xf numFmtId="16" fontId="19" fillId="0" borderId="0" xfId="11" applyNumberFormat="1"/>
    <xf numFmtId="16" fontId="21" fillId="0" borderId="0" xfId="11" applyNumberFormat="1" applyFont="1" applyAlignment="1">
      <alignment horizontal="left" vertical="center"/>
    </xf>
    <xf numFmtId="44" fontId="23" fillId="0" borderId="0" xfId="11" applyNumberFormat="1" applyFont="1"/>
    <xf numFmtId="0" fontId="1" fillId="0" borderId="0" xfId="7" applyAlignment="1">
      <alignment horizontal="left" indent="1"/>
    </xf>
    <xf numFmtId="168" fontId="2" fillId="0" borderId="0" xfId="7" applyNumberFormat="1" applyFont="1" applyFill="1" applyAlignment="1">
      <alignment horizontal="center"/>
    </xf>
    <xf numFmtId="44" fontId="1" fillId="0" borderId="0" xfId="7" applyNumberFormat="1" applyAlignment="1">
      <alignment horizontal="center"/>
    </xf>
    <xf numFmtId="0" fontId="16" fillId="0" borderId="0" xfId="0" applyFont="1" applyFill="1"/>
    <xf numFmtId="168" fontId="1" fillId="0" borderId="27" xfId="7" applyNumberFormat="1" applyFill="1" applyBorder="1" applyAlignment="1">
      <alignment horizontal="center"/>
    </xf>
    <xf numFmtId="0" fontId="17" fillId="0" borderId="0" xfId="9"/>
    <xf numFmtId="0" fontId="17" fillId="0" borderId="28" xfId="9" applyBorder="1"/>
    <xf numFmtId="0" fontId="24" fillId="0" borderId="29" xfId="9" applyFont="1" applyBorder="1" applyAlignment="1">
      <alignment horizontal="center" vertical="center" wrapText="1"/>
    </xf>
    <xf numFmtId="0" fontId="26" fillId="0" borderId="0" xfId="9" applyFont="1" applyAlignment="1">
      <alignment horizontal="left" vertical="center"/>
    </xf>
    <xf numFmtId="169" fontId="24" fillId="0" borderId="0" xfId="9" applyNumberFormat="1" applyFont="1" applyAlignment="1">
      <alignment horizontal="right" vertical="center"/>
    </xf>
    <xf numFmtId="0" fontId="26" fillId="0" borderId="0" xfId="9" applyFont="1" applyAlignment="1">
      <alignment horizontal="left" vertical="center" indent="1"/>
    </xf>
    <xf numFmtId="0" fontId="25" fillId="0" borderId="0" xfId="9" applyFont="1" applyAlignment="1">
      <alignment horizontal="left" vertical="center" indent="2"/>
    </xf>
    <xf numFmtId="0" fontId="24" fillId="0" borderId="0" xfId="9" applyFont="1" applyAlignment="1">
      <alignment horizontal="left" vertical="center" indent="3"/>
    </xf>
    <xf numFmtId="0" fontId="5" fillId="0" borderId="0" xfId="10" applyFont="1" applyFill="1" applyBorder="1"/>
    <xf numFmtId="0" fontId="17" fillId="0" borderId="0" xfId="9" applyFill="1" applyBorder="1"/>
    <xf numFmtId="0" fontId="14" fillId="0" borderId="0" xfId="0" applyFont="1" applyFill="1" applyBorder="1"/>
    <xf numFmtId="0" fontId="21" fillId="11" borderId="0" xfId="11" applyFont="1" applyFill="1"/>
    <xf numFmtId="0" fontId="19" fillId="11" borderId="0" xfId="11" applyFill="1"/>
    <xf numFmtId="44" fontId="21" fillId="11" borderId="0" xfId="12" applyFont="1" applyFill="1"/>
    <xf numFmtId="0" fontId="20" fillId="11" borderId="0" xfId="11" applyFont="1" applyFill="1"/>
    <xf numFmtId="169" fontId="24" fillId="0" borderId="0" xfId="15" applyNumberFormat="1" applyFont="1" applyAlignment="1">
      <alignment horizontal="right" vertical="center"/>
    </xf>
    <xf numFmtId="169" fontId="24" fillId="0" borderId="30" xfId="15" applyNumberFormat="1" applyFont="1" applyBorder="1" applyAlignment="1">
      <alignment horizontal="right" vertical="center"/>
    </xf>
    <xf numFmtId="0" fontId="24" fillId="0" borderId="29" xfId="9" applyFont="1" applyBorder="1" applyAlignment="1">
      <alignment horizontal="center" vertical="center" wrapText="1"/>
    </xf>
    <xf numFmtId="0" fontId="5" fillId="0" borderId="29" xfId="9" applyFont="1" applyBorder="1" applyAlignment="1">
      <alignment horizontal="center" vertical="center" wrapText="1"/>
    </xf>
    <xf numFmtId="0" fontId="5" fillId="0" borderId="3" xfId="0" applyFont="1" applyFill="1" applyBorder="1"/>
    <xf numFmtId="0" fontId="5" fillId="0" borderId="17" xfId="0" applyFont="1" applyFill="1" applyBorder="1"/>
    <xf numFmtId="0" fontId="28" fillId="0" borderId="0" xfId="17" applyFont="1"/>
  </cellXfs>
  <cellStyles count="18">
    <cellStyle name="Currency 2" xfId="12" xr:uid="{15239DB0-580F-45D8-9E0F-00FC4FC39F54}"/>
    <cellStyle name="Normal" xfId="0" builtinId="0"/>
    <cellStyle name="Normal 2" xfId="7" xr:uid="{179E4D41-0BF2-4883-9C85-EC29CEE040E0}"/>
    <cellStyle name="Normal 2 2" xfId="11" xr:uid="{9A06AAFA-EE7A-49CE-A50D-2B562971D038}"/>
    <cellStyle name="Normal 2 3" xfId="13" xr:uid="{4B46262D-7937-438A-B394-9F27EA74A580}"/>
    <cellStyle name="Normal 3" xfId="9" xr:uid="{30DBF546-B5E7-4BF1-A76D-66753EC2A389}"/>
    <cellStyle name="Normal 4" xfId="10" xr:uid="{F50E3A83-5AAB-4AF9-A389-D048A8D6F0FA}"/>
    <cellStyle name="Normal 4 2" xfId="14" xr:uid="{026F20B6-20AC-48D8-A354-767020C1E87F}"/>
    <cellStyle name="Normal 5" xfId="15" xr:uid="{A10D74DE-FEDD-4FCC-B6D2-4179E6C1749D}"/>
    <cellStyle name="Normal 6" xfId="16" xr:uid="{1747CDA8-8B7C-41CE-BE14-C0B71B3234BB}"/>
    <cellStyle name="Normal 8" xfId="17" xr:uid="{5907CD3D-67D7-4E9E-8D16-24E8D7BDCD3B}"/>
    <cellStyle name="SAPDataCell" xfId="5" xr:uid="{FF51E091-B09E-45CA-8391-F74297806E9E}"/>
    <cellStyle name="SAPDataTotalCell" xfId="6" xr:uid="{8F132D2C-9501-467B-9CDD-F3C45BCE3C04}"/>
    <cellStyle name="SAPDimensionCell" xfId="1" xr:uid="{D4ADB36F-87C1-4FF6-9304-737110D5F4A4}"/>
    <cellStyle name="SAPHierarchyCell0" xfId="2" xr:uid="{A5A5F4F8-1B90-4BA1-B28B-6F4CD68B36E4}"/>
    <cellStyle name="SAPMemberCell" xfId="3" xr:uid="{4637C94F-4FF0-4B42-8890-9172C5A6BC15}"/>
    <cellStyle name="SAPMemberCell 2" xfId="8" xr:uid="{F9E314B8-48EE-47C7-A1CE-E4BB4D1866CF}"/>
    <cellStyle name="SAPMemberTotalCell" xfId="4" xr:uid="{08321BA0-0F7D-43AC-8CC1-6CF8E1AF14DB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0</xdr:row>
      <xdr:rowOff>0</xdr:rowOff>
    </xdr:from>
    <xdr:to>
      <xdr:col>69</xdr:col>
      <xdr:colOff>7620</xdr:colOff>
      <xdr:row>1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84EEAA-AC6D-4A5B-A88B-8195E969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0"/>
          <a:ext cx="5276850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24030</xdr:colOff>
      <xdr:row>57</xdr:row>
      <xdr:rowOff>98138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ECB87-3AD2-48C7-8987-519B1FAE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6310530" cy="811818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233554</xdr:colOff>
      <xdr:row>56</xdr:row>
      <xdr:rowOff>120995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0F3FA-CFE0-435C-BCF7-A7300954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0"/>
          <a:ext cx="6520054" cy="8160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172480</xdr:colOff>
      <xdr:row>55</xdr:row>
      <xdr:rowOff>100076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8987E-EA57-4207-97D5-4FE6E698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7506730" cy="7834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2</xdr:row>
      <xdr:rowOff>80266</xdr:rowOff>
    </xdr:from>
    <xdr:to>
      <xdr:col>28</xdr:col>
      <xdr:colOff>454628</xdr:colOff>
      <xdr:row>28</xdr:row>
      <xdr:rowOff>112965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50C35-FCF7-4D1E-A15B-046469D7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429516"/>
          <a:ext cx="9795478" cy="4490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9</xdr:col>
      <xdr:colOff>213580</xdr:colOff>
      <xdr:row>34</xdr:row>
      <xdr:rowOff>65090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C2C69-284A-4E09-8382-210BD0C5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600"/>
          <a:ext cx="4899880" cy="5291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25400</xdr:rowOff>
    </xdr:from>
    <xdr:to>
      <xdr:col>9</xdr:col>
      <xdr:colOff>412658</xdr:colOff>
      <xdr:row>34</xdr:row>
      <xdr:rowOff>116840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03F01-A13A-4609-A0C7-BB1D8CD2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06450"/>
          <a:ext cx="4841783" cy="6377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59690</xdr:colOff>
      <xdr:row>65</xdr:row>
      <xdr:rowOff>8147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C4D60-C18B-4821-9756-4CF02AA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24850"/>
          <a:ext cx="10841990" cy="52468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4</xdr:row>
      <xdr:rowOff>127000</xdr:rowOff>
    </xdr:from>
    <xdr:to>
      <xdr:col>15</xdr:col>
      <xdr:colOff>159444</xdr:colOff>
      <xdr:row>48</xdr:row>
      <xdr:rowOff>161627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E247D-DB54-4151-813A-936463D5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819150"/>
          <a:ext cx="7627044" cy="7578427"/>
        </a:xfrm>
        <a:prstGeom prst="rect">
          <a:avLst/>
        </a:prstGeom>
      </xdr:spPr>
    </xdr:pic>
    <xdr:clientData/>
  </xdr:twoCellAnchor>
  <xdr:twoCellAnchor editAs="oneCell">
    <xdr:from>
      <xdr:col>17</xdr:col>
      <xdr:colOff>387350</xdr:colOff>
      <xdr:row>1</xdr:row>
      <xdr:rowOff>31750</xdr:rowOff>
    </xdr:from>
    <xdr:to>
      <xdr:col>35</xdr:col>
      <xdr:colOff>287457</xdr:colOff>
      <xdr:row>29</xdr:row>
      <xdr:rowOff>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DC367-045A-449B-A8DE-E5EFB46B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0" y="209550"/>
          <a:ext cx="9272707" cy="47695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1</xdr:row>
      <xdr:rowOff>25400</xdr:rowOff>
    </xdr:from>
    <xdr:to>
      <xdr:col>13</xdr:col>
      <xdr:colOff>392434</xdr:colOff>
      <xdr:row>27</xdr:row>
      <xdr:rowOff>132545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90B90B-5F7E-4E2D-A9BC-C1504961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215900"/>
          <a:ext cx="7987034" cy="506014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27</xdr:row>
      <xdr:rowOff>141026</xdr:rowOff>
    </xdr:from>
    <xdr:to>
      <xdr:col>13</xdr:col>
      <xdr:colOff>530225</xdr:colOff>
      <xdr:row>40</xdr:row>
      <xdr:rowOff>3394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8FBA82-D485-47FC-BA5B-C8FF10F06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50" y="5284526"/>
          <a:ext cx="8280400" cy="2338868"/>
        </a:xfrm>
        <a:prstGeom prst="rect">
          <a:avLst/>
        </a:prstGeom>
      </xdr:spPr>
    </xdr:pic>
    <xdr:clientData/>
  </xdr:twoCellAnchor>
  <xdr:twoCellAnchor editAs="oneCell">
    <xdr:from>
      <xdr:col>0</xdr:col>
      <xdr:colOff>210966</xdr:colOff>
      <xdr:row>39</xdr:row>
      <xdr:rowOff>88900</xdr:rowOff>
    </xdr:from>
    <xdr:to>
      <xdr:col>14</xdr:col>
      <xdr:colOff>569</xdr:colOff>
      <xdr:row>62</xdr:row>
      <xdr:rowOff>161209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32987D-2B44-4121-885B-225F33B5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966" y="7518400"/>
          <a:ext cx="8314478" cy="445380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62</xdr:row>
      <xdr:rowOff>146051</xdr:rowOff>
    </xdr:from>
    <xdr:to>
      <xdr:col>14</xdr:col>
      <xdr:colOff>129136</xdr:colOff>
      <xdr:row>79</xdr:row>
      <xdr:rowOff>91575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8A1D13-1BE2-4824-A673-88062519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799" y="11957051"/>
          <a:ext cx="8358737" cy="3184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1BA1-140E-49E5-8C89-0A64CDCA515E}">
  <sheetPr>
    <tabColor rgb="FFCCFFCC"/>
  </sheetPr>
  <dimension ref="A1:D14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83203125" defaultRowHeight="15" x14ac:dyDescent="0.25"/>
  <cols>
    <col min="1" max="1" width="88" style="60" bestFit="1" customWidth="1"/>
    <col min="2" max="3" width="16.1640625" style="60" customWidth="1"/>
    <col min="4" max="4" width="26.6640625" style="60" bestFit="1" customWidth="1"/>
    <col min="5" max="16384" width="8.83203125" style="60"/>
  </cols>
  <sheetData>
    <row r="1" spans="1:4" x14ac:dyDescent="0.25">
      <c r="A1" s="103" t="s">
        <v>170</v>
      </c>
    </row>
    <row r="2" spans="1:4" x14ac:dyDescent="0.25">
      <c r="A2" s="103" t="s">
        <v>169</v>
      </c>
    </row>
    <row r="3" spans="1:4" s="92" customFormat="1" x14ac:dyDescent="0.25">
      <c r="A3" s="90" t="s">
        <v>168</v>
      </c>
      <c r="B3" s="91"/>
      <c r="C3" s="91"/>
    </row>
    <row r="4" spans="1:4" s="92" customFormat="1" x14ac:dyDescent="0.25">
      <c r="A4" s="90" t="s">
        <v>167</v>
      </c>
      <c r="B4" s="91"/>
      <c r="C4" s="91"/>
    </row>
    <row r="5" spans="1:4" ht="15.75" thickBot="1" x14ac:dyDescent="0.3">
      <c r="A5" s="83"/>
      <c r="B5" s="83"/>
      <c r="C5" s="83"/>
    </row>
    <row r="6" spans="1:4" ht="15.75" thickBot="1" x14ac:dyDescent="0.3">
      <c r="A6" s="100" t="s">
        <v>159</v>
      </c>
      <c r="B6" s="99" t="s">
        <v>160</v>
      </c>
      <c r="C6" s="99"/>
    </row>
    <row r="7" spans="1:4" ht="26.25" thickBot="1" x14ac:dyDescent="0.3">
      <c r="A7" s="100"/>
      <c r="B7" s="84" t="s">
        <v>161</v>
      </c>
      <c r="C7" s="84" t="s">
        <v>162</v>
      </c>
    </row>
    <row r="8" spans="1:4" x14ac:dyDescent="0.25">
      <c r="A8" s="85" t="s">
        <v>124</v>
      </c>
      <c r="B8" s="86"/>
      <c r="C8" s="86"/>
    </row>
    <row r="9" spans="1:4" x14ac:dyDescent="0.25">
      <c r="A9" s="87" t="s">
        <v>163</v>
      </c>
      <c r="B9" s="86"/>
      <c r="C9" s="86"/>
    </row>
    <row r="10" spans="1:4" x14ac:dyDescent="0.25">
      <c r="A10" s="88" t="s">
        <v>164</v>
      </c>
      <c r="B10" s="86"/>
      <c r="C10" s="86"/>
      <c r="D10" s="82"/>
    </row>
    <row r="11" spans="1:4" x14ac:dyDescent="0.25">
      <c r="A11" s="89" t="s">
        <v>155</v>
      </c>
      <c r="B11" s="97">
        <v>-3216.9999999999959</v>
      </c>
      <c r="C11" s="97">
        <v>-3216.9999999999959</v>
      </c>
      <c r="D11" s="80" t="s">
        <v>158</v>
      </c>
    </row>
    <row r="12" spans="1:4" x14ac:dyDescent="0.25">
      <c r="A12" s="89" t="s">
        <v>156</v>
      </c>
      <c r="B12" s="97">
        <v>638.41364999999905</v>
      </c>
      <c r="C12" s="97">
        <v>638.41364999999905</v>
      </c>
      <c r="D12" s="82"/>
    </row>
    <row r="13" spans="1:4" ht="15.75" thickBot="1" x14ac:dyDescent="0.3">
      <c r="A13" s="89" t="s">
        <v>157</v>
      </c>
      <c r="B13" s="97">
        <v>176.93499999999975</v>
      </c>
      <c r="C13" s="97">
        <v>176.93499999999975</v>
      </c>
      <c r="D13" s="82"/>
    </row>
    <row r="14" spans="1:4" ht="15.75" thickBot="1" x14ac:dyDescent="0.3">
      <c r="A14" s="88" t="s">
        <v>164</v>
      </c>
      <c r="B14" s="98">
        <v>-2401.6513499999969</v>
      </c>
      <c r="C14" s="98">
        <v>-2401.6513499999969</v>
      </c>
      <c r="D14" s="82"/>
    </row>
  </sheetData>
  <mergeCells count="2">
    <mergeCell ref="B6:C6"/>
    <mergeCell ref="A6:A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896F-800A-4F7E-AB20-2E4B40CD1F60}">
  <sheetPr>
    <tabColor theme="0" tint="-0.499984740745262"/>
  </sheetPr>
  <dimension ref="A1:A2"/>
  <sheetViews>
    <sheetView workbookViewId="0"/>
  </sheetViews>
  <sheetFormatPr defaultColWidth="9.33203125" defaultRowHeight="11.25" x14ac:dyDescent="0.2"/>
  <cols>
    <col min="1" max="16384" width="9.33203125" style="1"/>
  </cols>
  <sheetData>
    <row r="1" spans="1:1" ht="12.75" x14ac:dyDescent="0.2">
      <c r="A1" s="103" t="s">
        <v>179</v>
      </c>
    </row>
    <row r="2" spans="1:1" ht="12.75" x14ac:dyDescent="0.2">
      <c r="A2" s="103" t="s">
        <v>169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00D2-9B82-4C43-8141-FB1F51EA4AFD}">
  <dimension ref="A1:A2"/>
  <sheetViews>
    <sheetView tabSelected="1" workbookViewId="0">
      <selection activeCell="P1" sqref="P1"/>
    </sheetView>
  </sheetViews>
  <sheetFormatPr defaultColWidth="9.33203125" defaultRowHeight="15" x14ac:dyDescent="0.25"/>
  <cols>
    <col min="1" max="16384" width="9.33203125" style="54"/>
  </cols>
  <sheetData>
    <row r="1" spans="1:1" x14ac:dyDescent="0.25">
      <c r="A1" s="103" t="s">
        <v>180</v>
      </c>
    </row>
    <row r="2" spans="1:1" x14ac:dyDescent="0.25">
      <c r="A2" s="103" t="s">
        <v>169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76A1-F672-4339-A249-A4D203C4742F}">
  <dimension ref="A1:C31"/>
  <sheetViews>
    <sheetView zoomScaleNormal="100" workbookViewId="0"/>
  </sheetViews>
  <sheetFormatPr defaultColWidth="10.6640625" defaultRowHeight="15" x14ac:dyDescent="0.25"/>
  <cols>
    <col min="1" max="1" width="5.5" style="54" bestFit="1" customWidth="1"/>
    <col min="2" max="2" width="52.1640625" style="54" bestFit="1" customWidth="1"/>
    <col min="3" max="3" width="19" style="56" bestFit="1" customWidth="1"/>
    <col min="4" max="16384" width="10.6640625" style="54"/>
  </cols>
  <sheetData>
    <row r="1" spans="1:3" x14ac:dyDescent="0.25">
      <c r="A1" s="103" t="s">
        <v>171</v>
      </c>
    </row>
    <row r="2" spans="1:3" x14ac:dyDescent="0.25">
      <c r="A2" s="103" t="s">
        <v>169</v>
      </c>
    </row>
    <row r="3" spans="1:3" x14ac:dyDescent="0.25">
      <c r="A3" s="55"/>
    </row>
    <row r="4" spans="1:3" x14ac:dyDescent="0.25">
      <c r="A4" s="55" t="s">
        <v>121</v>
      </c>
    </row>
    <row r="5" spans="1:3" x14ac:dyDescent="0.25">
      <c r="A5" s="55" t="s">
        <v>154</v>
      </c>
    </row>
    <row r="7" spans="1:3" x14ac:dyDescent="0.25">
      <c r="A7" s="62"/>
      <c r="B7" s="62"/>
      <c r="C7" s="63"/>
    </row>
    <row r="8" spans="1:3" s="55" customFormat="1" x14ac:dyDescent="0.25">
      <c r="A8" s="64" t="s">
        <v>120</v>
      </c>
      <c r="B8" s="64" t="s">
        <v>122</v>
      </c>
      <c r="C8" s="65" t="s">
        <v>165</v>
      </c>
    </row>
    <row r="10" spans="1:3" x14ac:dyDescent="0.25">
      <c r="A10" s="56">
        <v>1</v>
      </c>
      <c r="B10" s="54" t="s">
        <v>149</v>
      </c>
      <c r="C10" s="54"/>
    </row>
    <row r="11" spans="1:3" x14ac:dyDescent="0.25">
      <c r="A11" s="56"/>
      <c r="B11" s="77" t="s">
        <v>153</v>
      </c>
      <c r="C11" s="61">
        <f>Table!AH45</f>
        <v>41740.800000000003</v>
      </c>
    </row>
    <row r="12" spans="1:3" x14ac:dyDescent="0.25">
      <c r="A12" s="56"/>
      <c r="B12" s="77" t="s">
        <v>152</v>
      </c>
      <c r="C12" s="61">
        <f>Table!AH39</f>
        <v>17400</v>
      </c>
    </row>
    <row r="13" spans="1:3" x14ac:dyDescent="0.25">
      <c r="A13" s="56"/>
      <c r="B13" s="77" t="s">
        <v>147</v>
      </c>
      <c r="C13" s="61">
        <f>Table!AH40</f>
        <v>525</v>
      </c>
    </row>
    <row r="14" spans="1:3" x14ac:dyDescent="0.25">
      <c r="A14" s="56"/>
      <c r="B14" s="77" t="s">
        <v>148</v>
      </c>
      <c r="C14" s="61">
        <f>Table!AH41</f>
        <v>6000</v>
      </c>
    </row>
    <row r="15" spans="1:3" x14ac:dyDescent="0.25">
      <c r="A15" s="56"/>
      <c r="B15" s="77" t="s">
        <v>46</v>
      </c>
      <c r="C15" s="81">
        <f>Table!AH42</f>
        <v>1670.53</v>
      </c>
    </row>
    <row r="16" spans="1:3" s="55" customFormat="1" x14ac:dyDescent="0.25">
      <c r="A16" s="58">
        <v>2</v>
      </c>
      <c r="B16" s="55" t="s">
        <v>123</v>
      </c>
      <c r="C16" s="78">
        <f>SUM(C11:C15)</f>
        <v>67336.33</v>
      </c>
    </row>
    <row r="17" spans="1:3" x14ac:dyDescent="0.25">
      <c r="A17" s="56"/>
      <c r="C17" s="61"/>
    </row>
    <row r="18" spans="1:3" x14ac:dyDescent="0.25">
      <c r="A18" s="58">
        <v>3</v>
      </c>
      <c r="B18" s="55" t="s">
        <v>150</v>
      </c>
      <c r="C18" s="78">
        <f>-C16*0.05</f>
        <v>-3366.8165000000004</v>
      </c>
    </row>
    <row r="19" spans="1:3" x14ac:dyDescent="0.25">
      <c r="A19" s="56"/>
    </row>
    <row r="20" spans="1:3" x14ac:dyDescent="0.25">
      <c r="C20" s="79"/>
    </row>
    <row r="21" spans="1:3" x14ac:dyDescent="0.25">
      <c r="C21" s="57"/>
    </row>
    <row r="31" spans="1:3" s="56" customFormat="1" x14ac:dyDescent="0.25">
      <c r="A31" s="54"/>
      <c r="B31" s="59"/>
    </row>
  </sheetData>
  <phoneticPr fontId="0" type="noConversion"/>
  <pageMargins left="0.37" right="0.28000000000000003" top="0.56000000000000005" bottom="0.46" header="0.3" footer="0.3"/>
  <pageSetup scale="53" orientation="landscape" r:id="rId1"/>
  <headerFooter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21629-E15D-4C06-AC50-B7DA506B2E2D}">
  <sheetPr>
    <tabColor theme="0" tint="-0.499984740745262"/>
  </sheetPr>
  <dimension ref="A1:A2"/>
  <sheetViews>
    <sheetView workbookViewId="0"/>
  </sheetViews>
  <sheetFormatPr defaultColWidth="8.83203125" defaultRowHeight="11.25" x14ac:dyDescent="0.2"/>
  <cols>
    <col min="1" max="16384" width="8.83203125" style="1"/>
  </cols>
  <sheetData>
    <row r="1" spans="1:1" ht="12.75" x14ac:dyDescent="0.2">
      <c r="A1" s="103" t="s">
        <v>172</v>
      </c>
    </row>
    <row r="2" spans="1:1" ht="12.75" x14ac:dyDescent="0.2">
      <c r="A2" s="103" t="s">
        <v>169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E108-77F7-4CDC-BEFA-5DF194E295E2}">
  <sheetPr>
    <pageSetUpPr autoPageBreaks="0"/>
  </sheetPr>
  <dimension ref="A1:AI99"/>
  <sheetViews>
    <sheetView showGridLines="0" zoomScale="80" zoomScaleNormal="80" workbookViewId="0">
      <pane xSplit="12" ySplit="37" topLeftCell="AD38" activePane="bottomRight" state="frozen"/>
      <selection pane="topRight"/>
      <selection pane="bottomLeft"/>
      <selection pane="bottomRight"/>
    </sheetView>
  </sheetViews>
  <sheetFormatPr defaultColWidth="9.33203125" defaultRowHeight="11.25" outlineLevelRow="1" x14ac:dyDescent="0.2"/>
  <cols>
    <col min="1" max="1" width="3.1640625" style="1" customWidth="1"/>
    <col min="2" max="2" width="1.33203125" style="1" customWidth="1"/>
    <col min="3" max="3" width="22.5" style="1" hidden="1" customWidth="1"/>
    <col min="4" max="4" width="15.33203125" style="1" hidden="1" customWidth="1"/>
    <col min="5" max="5" width="8.83203125" style="1" customWidth="1"/>
    <col min="6" max="6" width="16.5" style="1" bestFit="1" customWidth="1"/>
    <col min="7" max="7" width="45.6640625" style="1" bestFit="1" customWidth="1"/>
    <col min="8" max="8" width="15.6640625" style="1" bestFit="1" customWidth="1"/>
    <col min="9" max="9" width="44.1640625" style="1" bestFit="1" customWidth="1"/>
    <col min="10" max="10" width="12.83203125" style="1" bestFit="1" customWidth="1"/>
    <col min="11" max="11" width="45.6640625" style="1" bestFit="1" customWidth="1"/>
    <col min="12" max="12" width="52" style="1" bestFit="1" customWidth="1"/>
    <col min="13" max="34" width="15.83203125" style="1" customWidth="1"/>
    <col min="35" max="35" width="11.83203125" style="1" bestFit="1" customWidth="1"/>
    <col min="36" max="16384" width="9.33203125" style="1"/>
  </cols>
  <sheetData>
    <row r="1" spans="1:34" ht="12.75" x14ac:dyDescent="0.2">
      <c r="A1" s="103" t="s">
        <v>173</v>
      </c>
    </row>
    <row r="2" spans="1:34" ht="12.75" x14ac:dyDescent="0.2">
      <c r="A2" s="103" t="s">
        <v>169</v>
      </c>
    </row>
    <row r="3" spans="1:34" ht="24" customHeight="1" x14ac:dyDescent="0.2">
      <c r="E3" s="2" t="e">
        <f ca="1">_xll.SAPGetSourceInfo("DATA_PROVIDER_1", "DataSourceName")</f>
        <v>#NAME?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s="3" customFormat="1" ht="33.75" customHeight="1" x14ac:dyDescent="0.2">
      <c r="D4" s="4"/>
      <c r="E4" s="4"/>
      <c r="F4" s="5" t="e">
        <f ca="1">_xll.SAPGetSourceInfo("DATA_PROVIDER_1", "DataSourceName")</f>
        <v>#NAME?</v>
      </c>
      <c r="G4" s="6"/>
      <c r="H4" s="7"/>
      <c r="I4" s="4"/>
      <c r="J4" s="6"/>
      <c r="K4" s="7"/>
      <c r="L4" s="7"/>
      <c r="M4" s="7"/>
      <c r="N4" s="4"/>
      <c r="O4" s="4"/>
      <c r="P4" s="4"/>
      <c r="Q4" s="4"/>
      <c r="R4" s="4"/>
      <c r="S4" s="4"/>
      <c r="T4" s="4"/>
    </row>
    <row r="5" spans="1:34" s="3" customFormat="1" ht="18" customHeight="1" x14ac:dyDescent="0.2">
      <c r="A5" s="8"/>
    </row>
    <row r="7" spans="1:34" ht="12.75" x14ac:dyDescent="0.2">
      <c r="F7" s="9" t="s">
        <v>0</v>
      </c>
      <c r="G7" s="10"/>
      <c r="H7" s="10"/>
    </row>
    <row r="8" spans="1:34" ht="12" hidden="1" customHeight="1" outlineLevel="1" x14ac:dyDescent="0.2">
      <c r="F8" s="11" t="e">
        <f t="array" aca="1" ref="F8:G12" ca="1">_xll.SAPListOfVariables("DATA_PROVIDER_1")</f>
        <v>#NAME?</v>
      </c>
      <c r="G8" s="12" t="e">
        <f ca="1"/>
        <v>#NAME?</v>
      </c>
      <c r="H8" s="17"/>
    </row>
    <row r="9" spans="1:34" ht="12" hidden="1" customHeight="1" outlineLevel="1" x14ac:dyDescent="0.2">
      <c r="F9" s="13" t="e">
        <f ca="1"/>
        <v>#NAME?</v>
      </c>
      <c r="G9" s="14" t="e">
        <f ca="1"/>
        <v>#NAME?</v>
      </c>
      <c r="H9" s="18"/>
    </row>
    <row r="10" spans="1:34" ht="12" hidden="1" customHeight="1" outlineLevel="1" x14ac:dyDescent="0.2">
      <c r="F10" s="13" t="e">
        <f ca="1"/>
        <v>#NAME?</v>
      </c>
      <c r="G10" s="14" t="e">
        <f ca="1"/>
        <v>#NAME?</v>
      </c>
      <c r="H10" s="18"/>
    </row>
    <row r="11" spans="1:34" ht="12" hidden="1" customHeight="1" outlineLevel="1" x14ac:dyDescent="0.2">
      <c r="F11" s="15" t="e">
        <f ca="1"/>
        <v>#NAME?</v>
      </c>
      <c r="G11" s="16" t="e">
        <f ca="1"/>
        <v>#NAME?</v>
      </c>
      <c r="H11" s="19"/>
    </row>
    <row r="12" spans="1:34" ht="12" hidden="1" customHeight="1" outlineLevel="1" x14ac:dyDescent="0.2">
      <c r="F12" s="15" t="e">
        <f ca="1"/>
        <v>#NAME?</v>
      </c>
      <c r="G12" s="16" t="e">
        <f ca="1"/>
        <v>#NAME?</v>
      </c>
      <c r="H12" s="19"/>
    </row>
    <row r="13" spans="1:34" ht="12" hidden="1" customHeight="1" outlineLevel="1" x14ac:dyDescent="0.2">
      <c r="F13" s="15"/>
      <c r="G13" s="16"/>
      <c r="H13" s="19"/>
    </row>
    <row r="14" spans="1:34" ht="12.6" hidden="1" customHeight="1" outlineLevel="1" x14ac:dyDescent="0.2">
      <c r="F14" s="13"/>
      <c r="G14" s="14"/>
      <c r="H14" s="18"/>
    </row>
    <row r="15" spans="1:34" ht="12" hidden="1" customHeight="1" outlineLevel="1" x14ac:dyDescent="0.2">
      <c r="F15" s="13"/>
      <c r="G15" s="14"/>
      <c r="H15" s="18"/>
    </row>
    <row r="16" spans="1:34" ht="12" hidden="1" outlineLevel="1" x14ac:dyDescent="0.2">
      <c r="F16" s="13"/>
      <c r="G16" s="14"/>
      <c r="H16" s="18"/>
    </row>
    <row r="17" spans="5:8" ht="12" hidden="1" outlineLevel="1" x14ac:dyDescent="0.2">
      <c r="F17" s="13"/>
      <c r="G17" s="14"/>
      <c r="H17" s="18"/>
    </row>
    <row r="18" spans="5:8" ht="12" hidden="1" outlineLevel="1" x14ac:dyDescent="0.2">
      <c r="F18" s="13"/>
      <c r="G18" s="14"/>
      <c r="H18" s="18"/>
    </row>
    <row r="19" spans="5:8" ht="12" hidden="1" outlineLevel="1" x14ac:dyDescent="0.2">
      <c r="F19" s="13"/>
      <c r="G19" s="14"/>
      <c r="H19" s="18"/>
    </row>
    <row r="20" spans="5:8" ht="12" hidden="1" outlineLevel="1" x14ac:dyDescent="0.2">
      <c r="F20" s="13"/>
      <c r="G20" s="14"/>
      <c r="H20" s="18"/>
    </row>
    <row r="21" spans="5:8" ht="12" hidden="1" outlineLevel="1" x14ac:dyDescent="0.2">
      <c r="F21" s="13"/>
      <c r="G21" s="14"/>
      <c r="H21" s="18"/>
    </row>
    <row r="22" spans="5:8" ht="12" hidden="1" outlineLevel="1" x14ac:dyDescent="0.2">
      <c r="F22" s="13"/>
      <c r="G22" s="14"/>
      <c r="H22" s="18"/>
    </row>
    <row r="23" spans="5:8" ht="12" hidden="1" outlineLevel="1" x14ac:dyDescent="0.2">
      <c r="F23" s="13"/>
      <c r="G23" s="14"/>
      <c r="H23" s="18"/>
    </row>
    <row r="24" spans="5:8" ht="12" hidden="1" outlineLevel="1" x14ac:dyDescent="0.2">
      <c r="F24" s="13"/>
      <c r="G24" s="14"/>
      <c r="H24" s="18"/>
    </row>
    <row r="25" spans="5:8" ht="10.15" hidden="1" customHeight="1" outlineLevel="1" x14ac:dyDescent="0.2">
      <c r="E25" s="20"/>
      <c r="F25" s="13"/>
      <c r="G25" s="14"/>
      <c r="H25" s="18"/>
    </row>
    <row r="26" spans="5:8" ht="10.15" hidden="1" customHeight="1" outlineLevel="1" x14ac:dyDescent="0.2">
      <c r="E26" s="20"/>
      <c r="F26" s="13"/>
      <c r="G26" s="14"/>
      <c r="H26" s="18"/>
    </row>
    <row r="27" spans="5:8" ht="10.15" hidden="1" customHeight="1" outlineLevel="1" x14ac:dyDescent="0.2">
      <c r="E27" s="20"/>
      <c r="F27" s="13"/>
      <c r="G27" s="14"/>
      <c r="H27" s="18"/>
    </row>
    <row r="28" spans="5:8" ht="10.15" hidden="1" customHeight="1" outlineLevel="1" x14ac:dyDescent="0.2">
      <c r="E28" s="20"/>
      <c r="F28" s="13"/>
      <c r="G28" s="14"/>
      <c r="H28" s="18"/>
    </row>
    <row r="29" spans="5:8" ht="10.15" hidden="1" customHeight="1" outlineLevel="1" x14ac:dyDescent="0.2">
      <c r="E29" s="20"/>
      <c r="F29" s="13"/>
      <c r="G29" s="14"/>
      <c r="H29" s="18"/>
    </row>
    <row r="30" spans="5:8" ht="10.15" hidden="1" customHeight="1" outlineLevel="1" x14ac:dyDescent="0.2">
      <c r="E30" s="20"/>
      <c r="F30" s="13"/>
      <c r="G30" s="14"/>
      <c r="H30" s="18"/>
    </row>
    <row r="31" spans="5:8" ht="10.15" hidden="1" customHeight="1" outlineLevel="1" x14ac:dyDescent="0.2">
      <c r="E31" s="20"/>
      <c r="F31" s="21"/>
      <c r="G31" s="22"/>
      <c r="H31" s="23"/>
    </row>
    <row r="32" spans="5:8" collapsed="1" x14ac:dyDescent="0.2"/>
    <row r="34" spans="3:35" ht="12.75" x14ac:dyDescent="0.2">
      <c r="C34" s="101" t="s">
        <v>1</v>
      </c>
      <c r="D34" s="102"/>
      <c r="F34" s="24" t="s">
        <v>2</v>
      </c>
    </row>
    <row r="35" spans="3:35" ht="32.25" x14ac:dyDescent="0.2">
      <c r="F35" s="25" t="s">
        <v>3</v>
      </c>
      <c r="G35" s="25" t="s">
        <v>3</v>
      </c>
      <c r="H35" s="25" t="s">
        <v>3</v>
      </c>
      <c r="I35" s="25" t="s">
        <v>3</v>
      </c>
      <c r="J35" s="25" t="s">
        <v>3</v>
      </c>
      <c r="K35" s="25" t="s">
        <v>3</v>
      </c>
      <c r="L35" s="25"/>
      <c r="M35" s="26" t="s">
        <v>4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3:35" x14ac:dyDescent="0.2">
      <c r="F36" s="25" t="s">
        <v>3</v>
      </c>
      <c r="G36" s="25" t="s">
        <v>3</v>
      </c>
      <c r="H36" s="25" t="s">
        <v>3</v>
      </c>
      <c r="I36" s="25" t="s">
        <v>3</v>
      </c>
      <c r="J36" s="25" t="s">
        <v>3</v>
      </c>
      <c r="K36" s="25" t="s">
        <v>5</v>
      </c>
      <c r="L36" s="25"/>
      <c r="M36" s="28" t="s">
        <v>6</v>
      </c>
      <c r="N36" s="29"/>
      <c r="O36" s="29"/>
      <c r="P36" s="29"/>
      <c r="Q36" s="29"/>
      <c r="R36" s="28" t="s">
        <v>7</v>
      </c>
      <c r="S36" s="28" t="s">
        <v>8</v>
      </c>
      <c r="T36" s="29"/>
      <c r="U36" s="29"/>
      <c r="V36" s="28" t="s">
        <v>9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3:35" x14ac:dyDescent="0.2">
      <c r="E37" s="1" t="s">
        <v>10</v>
      </c>
      <c r="F37" s="25" t="s">
        <v>11</v>
      </c>
      <c r="G37" s="30"/>
      <c r="H37" s="25" t="s">
        <v>12</v>
      </c>
      <c r="I37" s="30"/>
      <c r="J37" s="25" t="s">
        <v>13</v>
      </c>
      <c r="K37" s="25" t="s">
        <v>14</v>
      </c>
      <c r="L37" s="25"/>
      <c r="M37" s="28" t="s">
        <v>15</v>
      </c>
      <c r="N37" s="28" t="s">
        <v>16</v>
      </c>
      <c r="O37" s="28" t="s">
        <v>17</v>
      </c>
      <c r="P37" s="28" t="s">
        <v>18</v>
      </c>
      <c r="Q37" s="31" t="s">
        <v>19</v>
      </c>
      <c r="R37" s="28" t="s">
        <v>20</v>
      </c>
      <c r="S37" s="28" t="s">
        <v>21</v>
      </c>
      <c r="T37" s="28" t="s">
        <v>22</v>
      </c>
      <c r="U37" s="31" t="s">
        <v>19</v>
      </c>
      <c r="V37" s="28" t="s">
        <v>15</v>
      </c>
      <c r="W37" s="28" t="s">
        <v>23</v>
      </c>
      <c r="X37" s="28" t="s">
        <v>24</v>
      </c>
      <c r="Y37" s="28" t="s">
        <v>21</v>
      </c>
      <c r="Z37" s="28" t="s">
        <v>25</v>
      </c>
      <c r="AA37" s="28" t="s">
        <v>20</v>
      </c>
      <c r="AB37" s="28" t="s">
        <v>26</v>
      </c>
      <c r="AC37" s="28" t="s">
        <v>27</v>
      </c>
      <c r="AD37" s="28" t="s">
        <v>22</v>
      </c>
      <c r="AE37" s="28" t="s">
        <v>16</v>
      </c>
      <c r="AF37" s="28" t="s">
        <v>17</v>
      </c>
      <c r="AG37" s="28" t="s">
        <v>18</v>
      </c>
      <c r="AH37" s="32" t="s">
        <v>19</v>
      </c>
    </row>
    <row r="38" spans="3:35" x14ac:dyDescent="0.2">
      <c r="E38" s="1" t="s">
        <v>10</v>
      </c>
      <c r="F38" s="28" t="s">
        <v>28</v>
      </c>
      <c r="G38" s="28" t="s">
        <v>29</v>
      </c>
      <c r="H38" s="28" t="s">
        <v>30</v>
      </c>
      <c r="I38" s="28" t="s">
        <v>31</v>
      </c>
      <c r="J38" s="28" t="s">
        <v>32</v>
      </c>
      <c r="K38" s="28" t="s">
        <v>33</v>
      </c>
      <c r="L38" s="28"/>
      <c r="M38" s="33"/>
      <c r="N38" s="33"/>
      <c r="O38" s="33"/>
      <c r="P38" s="33"/>
      <c r="Q38" s="34"/>
      <c r="R38" s="33"/>
      <c r="S38" s="33"/>
      <c r="T38" s="33"/>
      <c r="U38" s="34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5">
        <v>51.42</v>
      </c>
      <c r="AH38" s="36">
        <v>51.42</v>
      </c>
    </row>
    <row r="39" spans="3:35" x14ac:dyDescent="0.2">
      <c r="E39" s="1" t="s">
        <v>10</v>
      </c>
      <c r="F39" s="29"/>
      <c r="G39" s="29"/>
      <c r="H39" s="28" t="s">
        <v>34</v>
      </c>
      <c r="I39" s="28" t="s">
        <v>35</v>
      </c>
      <c r="J39" s="28" t="s">
        <v>9</v>
      </c>
      <c r="K39" s="28" t="s">
        <v>36</v>
      </c>
      <c r="L39" s="28" t="s">
        <v>37</v>
      </c>
      <c r="M39" s="33"/>
      <c r="N39" s="33"/>
      <c r="O39" s="33"/>
      <c r="P39" s="33"/>
      <c r="Q39" s="34"/>
      <c r="R39" s="33"/>
      <c r="S39" s="33"/>
      <c r="T39" s="33"/>
      <c r="U39" s="34"/>
      <c r="V39" s="35">
        <v>1450</v>
      </c>
      <c r="W39" s="35">
        <v>1450</v>
      </c>
      <c r="X39" s="35">
        <v>1450</v>
      </c>
      <c r="Y39" s="35">
        <v>1450</v>
      </c>
      <c r="Z39" s="35">
        <v>1450</v>
      </c>
      <c r="AA39" s="35">
        <v>1450</v>
      </c>
      <c r="AB39" s="35">
        <v>1450</v>
      </c>
      <c r="AC39" s="35">
        <v>1450</v>
      </c>
      <c r="AD39" s="35">
        <v>1450</v>
      </c>
      <c r="AE39" s="35">
        <v>1450</v>
      </c>
      <c r="AF39" s="35">
        <v>1450</v>
      </c>
      <c r="AG39" s="35">
        <v>1450</v>
      </c>
      <c r="AH39" s="37">
        <v>17400</v>
      </c>
      <c r="AI39" s="38" t="s">
        <v>38</v>
      </c>
    </row>
    <row r="40" spans="3:35" x14ac:dyDescent="0.2">
      <c r="E40" s="1" t="s">
        <v>10</v>
      </c>
      <c r="F40" s="29"/>
      <c r="G40" s="29"/>
      <c r="H40" s="28" t="s">
        <v>39</v>
      </c>
      <c r="I40" s="28" t="s">
        <v>40</v>
      </c>
      <c r="J40" s="28" t="s">
        <v>41</v>
      </c>
      <c r="K40" s="28" t="s">
        <v>42</v>
      </c>
      <c r="L40" s="28"/>
      <c r="M40" s="33"/>
      <c r="N40" s="33"/>
      <c r="O40" s="33"/>
      <c r="P40" s="33"/>
      <c r="Q40" s="34"/>
      <c r="R40" s="33"/>
      <c r="S40" s="33"/>
      <c r="T40" s="33"/>
      <c r="U40" s="34"/>
      <c r="V40" s="33"/>
      <c r="W40" s="33"/>
      <c r="X40" s="33"/>
      <c r="Y40" s="33"/>
      <c r="Z40" s="35">
        <v>525</v>
      </c>
      <c r="AA40" s="33"/>
      <c r="AB40" s="33"/>
      <c r="AC40" s="33"/>
      <c r="AD40" s="33"/>
      <c r="AE40" s="33"/>
      <c r="AF40" s="33"/>
      <c r="AG40" s="33"/>
      <c r="AH40" s="67">
        <v>525</v>
      </c>
      <c r="AI40" s="38" t="s">
        <v>43</v>
      </c>
    </row>
    <row r="41" spans="3:35" x14ac:dyDescent="0.2">
      <c r="E41" s="1" t="s">
        <v>10</v>
      </c>
      <c r="F41" s="29"/>
      <c r="G41" s="29"/>
      <c r="H41" s="29"/>
      <c r="I41" s="29"/>
      <c r="J41" s="28" t="s">
        <v>44</v>
      </c>
      <c r="K41" s="28" t="s">
        <v>45</v>
      </c>
      <c r="L41" s="28"/>
      <c r="M41" s="33"/>
      <c r="N41" s="33"/>
      <c r="O41" s="33"/>
      <c r="P41" s="33"/>
      <c r="Q41" s="34"/>
      <c r="R41" s="33"/>
      <c r="S41" s="33"/>
      <c r="T41" s="33"/>
      <c r="U41" s="34"/>
      <c r="V41" s="33"/>
      <c r="W41" s="33"/>
      <c r="X41" s="35">
        <v>3000</v>
      </c>
      <c r="Y41" s="33"/>
      <c r="Z41" s="33"/>
      <c r="AA41" s="33"/>
      <c r="AB41" s="35">
        <v>3000</v>
      </c>
      <c r="AC41" s="33"/>
      <c r="AD41" s="33"/>
      <c r="AE41" s="33"/>
      <c r="AF41" s="33"/>
      <c r="AG41" s="33"/>
      <c r="AH41" s="67">
        <v>6000</v>
      </c>
      <c r="AI41" s="38" t="s">
        <v>166</v>
      </c>
    </row>
    <row r="42" spans="3:35" x14ac:dyDescent="0.2">
      <c r="E42" s="1" t="s">
        <v>10</v>
      </c>
      <c r="F42" s="29"/>
      <c r="G42" s="29"/>
      <c r="H42" s="29"/>
      <c r="I42" s="29"/>
      <c r="J42" s="28" t="s">
        <v>9</v>
      </c>
      <c r="K42" s="28" t="s">
        <v>36</v>
      </c>
      <c r="L42" s="28" t="s">
        <v>46</v>
      </c>
      <c r="M42" s="33"/>
      <c r="N42" s="33"/>
      <c r="O42" s="33"/>
      <c r="P42" s="33"/>
      <c r="Q42" s="34"/>
      <c r="R42" s="33"/>
      <c r="S42" s="33"/>
      <c r="T42" s="33"/>
      <c r="U42" s="34"/>
      <c r="V42" s="35">
        <v>216.17</v>
      </c>
      <c r="W42" s="35">
        <v>641.16999999999996</v>
      </c>
      <c r="X42" s="35">
        <v>116.17</v>
      </c>
      <c r="Y42" s="35">
        <v>116.17</v>
      </c>
      <c r="Z42" s="35">
        <v>116.17</v>
      </c>
      <c r="AA42" s="35">
        <v>116.17</v>
      </c>
      <c r="AB42" s="35">
        <v>116.17</v>
      </c>
      <c r="AC42" s="35">
        <v>116.17</v>
      </c>
      <c r="AD42" s="35">
        <v>116.17</v>
      </c>
      <c r="AE42" s="33"/>
      <c r="AF42" s="33"/>
      <c r="AG42" s="33"/>
      <c r="AH42" s="67">
        <v>1670.53</v>
      </c>
      <c r="AI42" s="38" t="s">
        <v>47</v>
      </c>
    </row>
    <row r="43" spans="3:35" x14ac:dyDescent="0.2">
      <c r="E43" s="1" t="s">
        <v>10</v>
      </c>
      <c r="F43" s="29"/>
      <c r="G43" s="29"/>
      <c r="H43" s="28" t="s">
        <v>48</v>
      </c>
      <c r="I43" s="28" t="s">
        <v>49</v>
      </c>
      <c r="J43" s="28" t="s">
        <v>32</v>
      </c>
      <c r="K43" s="28" t="s">
        <v>33</v>
      </c>
      <c r="L43" s="28"/>
      <c r="M43" s="33"/>
      <c r="N43" s="33"/>
      <c r="O43" s="33"/>
      <c r="P43" s="33"/>
      <c r="Q43" s="34"/>
      <c r="R43" s="33"/>
      <c r="S43" s="33"/>
      <c r="T43" s="33"/>
      <c r="U43" s="34"/>
      <c r="V43" s="33"/>
      <c r="W43" s="33"/>
      <c r="X43" s="35">
        <v>21.4</v>
      </c>
      <c r="Y43" s="33"/>
      <c r="Z43" s="33"/>
      <c r="AA43" s="33"/>
      <c r="AB43" s="33"/>
      <c r="AC43" s="33"/>
      <c r="AD43" s="33"/>
      <c r="AE43" s="33"/>
      <c r="AF43" s="33"/>
      <c r="AG43" s="33"/>
      <c r="AH43" s="36">
        <v>21.4</v>
      </c>
    </row>
    <row r="44" spans="3:35" x14ac:dyDescent="0.2">
      <c r="E44" s="1" t="s">
        <v>10</v>
      </c>
      <c r="F44" s="29"/>
      <c r="G44" s="29"/>
      <c r="H44" s="29"/>
      <c r="I44" s="29"/>
      <c r="J44" s="28" t="s">
        <v>50</v>
      </c>
      <c r="K44" s="28" t="s">
        <v>51</v>
      </c>
      <c r="L44" s="28"/>
      <c r="M44" s="33"/>
      <c r="N44" s="33"/>
      <c r="O44" s="33"/>
      <c r="P44" s="33"/>
      <c r="Q44" s="34"/>
      <c r="R44" s="33"/>
      <c r="S44" s="33"/>
      <c r="T44" s="33"/>
      <c r="U44" s="34"/>
      <c r="V44" s="33"/>
      <c r="W44" s="33"/>
      <c r="X44" s="33"/>
      <c r="Y44" s="33"/>
      <c r="Z44" s="33"/>
      <c r="AA44" s="35">
        <v>10792</v>
      </c>
      <c r="AB44" s="35">
        <v>11364</v>
      </c>
      <c r="AC44" s="33"/>
      <c r="AD44" s="33"/>
      <c r="AE44" s="33"/>
      <c r="AF44" s="33"/>
      <c r="AG44" s="33"/>
      <c r="AH44" s="37">
        <v>22156</v>
      </c>
      <c r="AI44" s="38" t="s">
        <v>52</v>
      </c>
    </row>
    <row r="45" spans="3:35" x14ac:dyDescent="0.2">
      <c r="E45" s="1" t="s">
        <v>10</v>
      </c>
      <c r="F45" s="29"/>
      <c r="G45" s="29"/>
      <c r="H45" s="28" t="s">
        <v>53</v>
      </c>
      <c r="I45" s="28" t="s">
        <v>54</v>
      </c>
      <c r="J45" s="28" t="s">
        <v>9</v>
      </c>
      <c r="K45" s="28" t="s">
        <v>36</v>
      </c>
      <c r="L45" s="28" t="s">
        <v>55</v>
      </c>
      <c r="M45" s="33"/>
      <c r="N45" s="33"/>
      <c r="O45" s="33"/>
      <c r="P45" s="33"/>
      <c r="Q45" s="34"/>
      <c r="R45" s="33"/>
      <c r="S45" s="33"/>
      <c r="T45" s="33"/>
      <c r="U45" s="34"/>
      <c r="V45" s="35">
        <v>3478.4</v>
      </c>
      <c r="W45" s="35">
        <v>3478.4</v>
      </c>
      <c r="X45" s="35">
        <v>3478.4</v>
      </c>
      <c r="Y45" s="35">
        <v>3478.4</v>
      </c>
      <c r="Z45" s="35">
        <v>3478.4</v>
      </c>
      <c r="AA45" s="35">
        <v>3478.4</v>
      </c>
      <c r="AB45" s="35">
        <v>3478.4</v>
      </c>
      <c r="AC45" s="35">
        <v>3478.4</v>
      </c>
      <c r="AD45" s="35">
        <v>3478.4</v>
      </c>
      <c r="AE45" s="35">
        <v>3478.4</v>
      </c>
      <c r="AF45" s="35">
        <v>3478.4</v>
      </c>
      <c r="AG45" s="35">
        <v>3478.4</v>
      </c>
      <c r="AH45" s="37">
        <v>41740.800000000003</v>
      </c>
      <c r="AI45" s="38" t="s">
        <v>56</v>
      </c>
    </row>
    <row r="46" spans="3:35" x14ac:dyDescent="0.2">
      <c r="E46" s="1" t="s">
        <v>10</v>
      </c>
      <c r="F46" s="29"/>
      <c r="G46" s="29"/>
      <c r="H46" s="28" t="s">
        <v>57</v>
      </c>
      <c r="I46" s="28" t="s">
        <v>58</v>
      </c>
      <c r="J46" s="28" t="s">
        <v>32</v>
      </c>
      <c r="K46" s="28" t="s">
        <v>33</v>
      </c>
      <c r="L46" s="28"/>
      <c r="M46" s="33"/>
      <c r="N46" s="33"/>
      <c r="O46" s="33"/>
      <c r="P46" s="33"/>
      <c r="Q46" s="34"/>
      <c r="R46" s="33"/>
      <c r="S46" s="33"/>
      <c r="T46" s="33"/>
      <c r="U46" s="34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5">
        <v>1.35</v>
      </c>
      <c r="AH46" s="36">
        <v>1.35</v>
      </c>
    </row>
    <row r="47" spans="3:35" x14ac:dyDescent="0.2">
      <c r="E47" s="1" t="s">
        <v>10</v>
      </c>
      <c r="F47" s="29"/>
      <c r="G47" s="29"/>
      <c r="H47" s="28" t="s">
        <v>59</v>
      </c>
      <c r="I47" s="28" t="s">
        <v>60</v>
      </c>
      <c r="J47" s="28" t="s">
        <v>32</v>
      </c>
      <c r="K47" s="28" t="s">
        <v>33</v>
      </c>
      <c r="L47" s="28"/>
      <c r="M47" s="33"/>
      <c r="N47" s="33"/>
      <c r="O47" s="33"/>
      <c r="P47" s="33"/>
      <c r="Q47" s="34"/>
      <c r="R47" s="33"/>
      <c r="S47" s="33"/>
      <c r="T47" s="33"/>
      <c r="U47" s="34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5">
        <v>1.35</v>
      </c>
      <c r="AH47" s="36">
        <v>1.35</v>
      </c>
    </row>
    <row r="48" spans="3:35" x14ac:dyDescent="0.2">
      <c r="E48" s="1" t="s">
        <v>10</v>
      </c>
      <c r="F48" s="29"/>
      <c r="G48" s="29"/>
      <c r="H48" s="28" t="s">
        <v>61</v>
      </c>
      <c r="I48" s="28" t="s">
        <v>62</v>
      </c>
      <c r="J48" s="28" t="s">
        <v>32</v>
      </c>
      <c r="K48" s="28" t="s">
        <v>33</v>
      </c>
      <c r="L48" s="28"/>
      <c r="M48" s="33"/>
      <c r="N48" s="33"/>
      <c r="O48" s="33"/>
      <c r="P48" s="33"/>
      <c r="Q48" s="34"/>
      <c r="R48" s="33"/>
      <c r="S48" s="33"/>
      <c r="T48" s="33"/>
      <c r="U48" s="34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5">
        <v>1.35</v>
      </c>
      <c r="AH48" s="36">
        <v>1.35</v>
      </c>
    </row>
    <row r="49" spans="5:34" x14ac:dyDescent="0.2">
      <c r="E49" s="1" t="s">
        <v>10</v>
      </c>
      <c r="F49" s="29"/>
      <c r="G49" s="29"/>
      <c r="H49" s="28" t="s">
        <v>63</v>
      </c>
      <c r="I49" s="28" t="s">
        <v>64</v>
      </c>
      <c r="J49" s="28" t="s">
        <v>32</v>
      </c>
      <c r="K49" s="28" t="s">
        <v>33</v>
      </c>
      <c r="L49" s="28"/>
      <c r="M49" s="33"/>
      <c r="N49" s="33"/>
      <c r="O49" s="33"/>
      <c r="P49" s="33"/>
      <c r="Q49" s="34"/>
      <c r="R49" s="33"/>
      <c r="S49" s="33"/>
      <c r="T49" s="33"/>
      <c r="U49" s="34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5">
        <v>1.35</v>
      </c>
      <c r="AH49" s="36">
        <v>1.35</v>
      </c>
    </row>
    <row r="50" spans="5:34" x14ac:dyDescent="0.2">
      <c r="E50" s="1" t="s">
        <v>10</v>
      </c>
      <c r="F50" s="29"/>
      <c r="G50" s="29"/>
      <c r="H50" s="28" t="s">
        <v>65</v>
      </c>
      <c r="I50" s="28" t="s">
        <v>66</v>
      </c>
      <c r="J50" s="28" t="s">
        <v>32</v>
      </c>
      <c r="K50" s="28" t="s">
        <v>33</v>
      </c>
      <c r="L50" s="28"/>
      <c r="M50" s="33"/>
      <c r="N50" s="33"/>
      <c r="O50" s="33"/>
      <c r="P50" s="33"/>
      <c r="Q50" s="34"/>
      <c r="R50" s="33"/>
      <c r="S50" s="33"/>
      <c r="T50" s="33"/>
      <c r="U50" s="34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5">
        <v>1.35</v>
      </c>
      <c r="AH50" s="36">
        <v>1.35</v>
      </c>
    </row>
    <row r="51" spans="5:34" x14ac:dyDescent="0.2">
      <c r="E51" s="1" t="s">
        <v>10</v>
      </c>
      <c r="F51" s="29"/>
      <c r="G51" s="29"/>
      <c r="H51" s="28" t="s">
        <v>67</v>
      </c>
      <c r="I51" s="28" t="s">
        <v>68</v>
      </c>
      <c r="J51" s="28" t="s">
        <v>32</v>
      </c>
      <c r="K51" s="28" t="s">
        <v>33</v>
      </c>
      <c r="L51" s="28"/>
      <c r="M51" s="33"/>
      <c r="N51" s="33"/>
      <c r="O51" s="33"/>
      <c r="P51" s="33"/>
      <c r="Q51" s="34"/>
      <c r="R51" s="33"/>
      <c r="S51" s="33"/>
      <c r="T51" s="33"/>
      <c r="U51" s="34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5">
        <v>1.35</v>
      </c>
      <c r="AH51" s="36">
        <v>1.35</v>
      </c>
    </row>
    <row r="52" spans="5:34" x14ac:dyDescent="0.2">
      <c r="E52" s="1" t="s">
        <v>10</v>
      </c>
      <c r="F52" s="29"/>
      <c r="G52" s="29"/>
      <c r="H52" s="28" t="s">
        <v>69</v>
      </c>
      <c r="I52" s="28" t="s">
        <v>70</v>
      </c>
      <c r="J52" s="28" t="s">
        <v>32</v>
      </c>
      <c r="K52" s="28" t="s">
        <v>33</v>
      </c>
      <c r="L52" s="28"/>
      <c r="M52" s="33"/>
      <c r="N52" s="33"/>
      <c r="O52" s="33"/>
      <c r="P52" s="33"/>
      <c r="Q52" s="34"/>
      <c r="R52" s="33"/>
      <c r="S52" s="33"/>
      <c r="T52" s="33"/>
      <c r="U52" s="34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5">
        <v>0.68</v>
      </c>
      <c r="AH52" s="36">
        <v>0.68</v>
      </c>
    </row>
    <row r="53" spans="5:34" x14ac:dyDescent="0.2">
      <c r="E53" s="1" t="s">
        <v>10</v>
      </c>
      <c r="F53" s="29"/>
      <c r="G53" s="29"/>
      <c r="H53" s="28" t="s">
        <v>71</v>
      </c>
      <c r="I53" s="28" t="s">
        <v>72</v>
      </c>
      <c r="J53" s="28" t="s">
        <v>32</v>
      </c>
      <c r="K53" s="28" t="s">
        <v>33</v>
      </c>
      <c r="L53" s="28"/>
      <c r="M53" s="33"/>
      <c r="N53" s="33"/>
      <c r="O53" s="33"/>
      <c r="P53" s="33"/>
      <c r="Q53" s="34"/>
      <c r="R53" s="33"/>
      <c r="S53" s="33"/>
      <c r="T53" s="33"/>
      <c r="U53" s="34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5">
        <v>0.68</v>
      </c>
      <c r="AH53" s="36">
        <v>0.68</v>
      </c>
    </row>
    <row r="54" spans="5:34" x14ac:dyDescent="0.2">
      <c r="E54" s="1" t="s">
        <v>10</v>
      </c>
      <c r="F54" s="29"/>
      <c r="G54" s="29"/>
      <c r="H54" s="28" t="s">
        <v>73</v>
      </c>
      <c r="I54" s="28" t="s">
        <v>74</v>
      </c>
      <c r="J54" s="28" t="s">
        <v>32</v>
      </c>
      <c r="K54" s="28" t="s">
        <v>33</v>
      </c>
      <c r="L54" s="28"/>
      <c r="M54" s="33"/>
      <c r="N54" s="33"/>
      <c r="O54" s="33"/>
      <c r="P54" s="33"/>
      <c r="Q54" s="34"/>
      <c r="R54" s="33"/>
      <c r="S54" s="33"/>
      <c r="T54" s="33"/>
      <c r="U54" s="34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5">
        <v>0.68</v>
      </c>
      <c r="AH54" s="36">
        <v>0.68</v>
      </c>
    </row>
    <row r="55" spans="5:34" x14ac:dyDescent="0.2">
      <c r="E55" s="1" t="s">
        <v>10</v>
      </c>
      <c r="F55" s="29"/>
      <c r="G55" s="29"/>
      <c r="H55" s="28" t="s">
        <v>75</v>
      </c>
      <c r="I55" s="28" t="s">
        <v>76</v>
      </c>
      <c r="J55" s="28" t="s">
        <v>32</v>
      </c>
      <c r="K55" s="28" t="s">
        <v>33</v>
      </c>
      <c r="L55" s="28"/>
      <c r="M55" s="33"/>
      <c r="N55" s="33"/>
      <c r="O55" s="33"/>
      <c r="P55" s="33"/>
      <c r="Q55" s="34"/>
      <c r="R55" s="33"/>
      <c r="S55" s="33"/>
      <c r="T55" s="33"/>
      <c r="U55" s="34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5">
        <v>0.68</v>
      </c>
      <c r="AH55" s="36">
        <v>0.68</v>
      </c>
    </row>
    <row r="56" spans="5:34" x14ac:dyDescent="0.2">
      <c r="E56" s="1" t="s">
        <v>10</v>
      </c>
      <c r="F56" s="29"/>
      <c r="G56" s="29"/>
      <c r="H56" s="28" t="s">
        <v>77</v>
      </c>
      <c r="I56" s="28" t="s">
        <v>78</v>
      </c>
      <c r="J56" s="28" t="s">
        <v>32</v>
      </c>
      <c r="K56" s="28" t="s">
        <v>33</v>
      </c>
      <c r="L56" s="28"/>
      <c r="M56" s="33"/>
      <c r="N56" s="33"/>
      <c r="O56" s="33"/>
      <c r="P56" s="33"/>
      <c r="Q56" s="34"/>
      <c r="R56" s="33"/>
      <c r="S56" s="33"/>
      <c r="T56" s="33"/>
      <c r="U56" s="34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5">
        <v>0.68</v>
      </c>
      <c r="AH56" s="36">
        <v>0.68</v>
      </c>
    </row>
    <row r="57" spans="5:34" x14ac:dyDescent="0.2">
      <c r="E57" s="1" t="s">
        <v>10</v>
      </c>
      <c r="F57" s="29"/>
      <c r="G57" s="29"/>
      <c r="H57" s="28" t="s">
        <v>79</v>
      </c>
      <c r="I57" s="28" t="s">
        <v>80</v>
      </c>
      <c r="J57" s="28" t="s">
        <v>32</v>
      </c>
      <c r="K57" s="28" t="s">
        <v>33</v>
      </c>
      <c r="L57" s="28"/>
      <c r="M57" s="33"/>
      <c r="N57" s="33"/>
      <c r="O57" s="33"/>
      <c r="P57" s="33"/>
      <c r="Q57" s="34"/>
      <c r="R57" s="33"/>
      <c r="S57" s="33"/>
      <c r="T57" s="33"/>
      <c r="U57" s="34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5">
        <v>0.68</v>
      </c>
      <c r="AH57" s="36">
        <v>0.68</v>
      </c>
    </row>
    <row r="58" spans="5:34" x14ac:dyDescent="0.2">
      <c r="E58" s="1" t="s">
        <v>10</v>
      </c>
      <c r="F58" s="29"/>
      <c r="G58" s="29"/>
      <c r="H58" s="28" t="s">
        <v>81</v>
      </c>
      <c r="I58" s="28" t="s">
        <v>82</v>
      </c>
      <c r="J58" s="28" t="s">
        <v>32</v>
      </c>
      <c r="K58" s="28" t="s">
        <v>33</v>
      </c>
      <c r="L58" s="28"/>
      <c r="M58" s="33"/>
      <c r="N58" s="33"/>
      <c r="O58" s="33"/>
      <c r="P58" s="33"/>
      <c r="Q58" s="34"/>
      <c r="R58" s="33"/>
      <c r="S58" s="33"/>
      <c r="T58" s="33"/>
      <c r="U58" s="34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5">
        <v>0.68</v>
      </c>
      <c r="AH58" s="36">
        <v>0.68</v>
      </c>
    </row>
    <row r="59" spans="5:34" x14ac:dyDescent="0.2">
      <c r="E59" s="1" t="s">
        <v>10</v>
      </c>
      <c r="F59" s="29"/>
      <c r="G59" s="29"/>
      <c r="H59" s="28" t="s">
        <v>83</v>
      </c>
      <c r="I59" s="28" t="s">
        <v>84</v>
      </c>
      <c r="J59" s="28" t="s">
        <v>32</v>
      </c>
      <c r="K59" s="28" t="s">
        <v>33</v>
      </c>
      <c r="L59" s="28"/>
      <c r="M59" s="33"/>
      <c r="N59" s="33"/>
      <c r="O59" s="33"/>
      <c r="P59" s="33"/>
      <c r="Q59" s="34"/>
      <c r="R59" s="33"/>
      <c r="S59" s="33"/>
      <c r="T59" s="33"/>
      <c r="U59" s="34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5">
        <v>0.68</v>
      </c>
      <c r="AH59" s="36">
        <v>0.68</v>
      </c>
    </row>
    <row r="60" spans="5:34" x14ac:dyDescent="0.2">
      <c r="F60" s="29"/>
      <c r="G60" s="29"/>
      <c r="H60" s="28" t="s">
        <v>85</v>
      </c>
      <c r="I60" s="28" t="s">
        <v>86</v>
      </c>
      <c r="J60" s="28" t="s">
        <v>32</v>
      </c>
      <c r="K60" s="28" t="s">
        <v>33</v>
      </c>
      <c r="L60" s="28"/>
      <c r="M60" s="33"/>
      <c r="N60" s="33"/>
      <c r="O60" s="33"/>
      <c r="P60" s="33"/>
      <c r="Q60" s="34"/>
      <c r="R60" s="33"/>
      <c r="S60" s="33"/>
      <c r="T60" s="33"/>
      <c r="U60" s="34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5">
        <v>1.35</v>
      </c>
      <c r="AH60" s="36">
        <v>1.35</v>
      </c>
    </row>
    <row r="61" spans="5:34" x14ac:dyDescent="0.2">
      <c r="F61" s="29"/>
      <c r="G61" s="29"/>
      <c r="H61" s="28" t="s">
        <v>87</v>
      </c>
      <c r="I61" s="28" t="s">
        <v>88</v>
      </c>
      <c r="J61" s="28" t="s">
        <v>32</v>
      </c>
      <c r="K61" s="28" t="s">
        <v>33</v>
      </c>
      <c r="L61" s="28"/>
      <c r="M61" s="33"/>
      <c r="N61" s="33"/>
      <c r="O61" s="33"/>
      <c r="P61" s="33"/>
      <c r="Q61" s="34"/>
      <c r="R61" s="33"/>
      <c r="S61" s="33"/>
      <c r="T61" s="33"/>
      <c r="U61" s="34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5">
        <v>1.35</v>
      </c>
      <c r="AH61" s="36">
        <v>1.35</v>
      </c>
    </row>
    <row r="62" spans="5:34" x14ac:dyDescent="0.2">
      <c r="F62" s="29"/>
      <c r="G62" s="29"/>
      <c r="H62" s="39" t="s">
        <v>19</v>
      </c>
      <c r="I62" s="40"/>
      <c r="J62" s="40"/>
      <c r="K62" s="41"/>
      <c r="L62" s="42"/>
      <c r="M62" s="34"/>
      <c r="N62" s="34"/>
      <c r="O62" s="34"/>
      <c r="P62" s="34"/>
      <c r="Q62" s="34"/>
      <c r="R62" s="34"/>
      <c r="S62" s="34"/>
      <c r="T62" s="34"/>
      <c r="U62" s="34"/>
      <c r="V62" s="43">
        <v>5144.57</v>
      </c>
      <c r="W62" s="43">
        <v>5569.57</v>
      </c>
      <c r="X62" s="43">
        <v>8065.97</v>
      </c>
      <c r="Y62" s="43">
        <v>5044.57</v>
      </c>
      <c r="Z62" s="43">
        <v>5569.57</v>
      </c>
      <c r="AA62" s="43">
        <v>15836.57</v>
      </c>
      <c r="AB62" s="43">
        <v>19408.57</v>
      </c>
      <c r="AC62" s="43">
        <v>5044.57</v>
      </c>
      <c r="AD62" s="43">
        <v>5044.57</v>
      </c>
      <c r="AE62" s="43">
        <v>4928.3999999999996</v>
      </c>
      <c r="AF62" s="43">
        <v>4928.3999999999996</v>
      </c>
      <c r="AG62" s="43">
        <v>4996.0600000000004</v>
      </c>
      <c r="AH62" s="36">
        <v>89581.39</v>
      </c>
    </row>
    <row r="63" spans="5:34" x14ac:dyDescent="0.2">
      <c r="F63" s="28" t="s">
        <v>89</v>
      </c>
      <c r="G63" s="28" t="s">
        <v>90</v>
      </c>
      <c r="H63" s="28" t="s">
        <v>91</v>
      </c>
      <c r="I63" s="28" t="s">
        <v>92</v>
      </c>
      <c r="J63" s="28" t="s">
        <v>32</v>
      </c>
      <c r="K63" s="28" t="s">
        <v>33</v>
      </c>
      <c r="L63" s="28"/>
      <c r="M63" s="33"/>
      <c r="N63" s="33"/>
      <c r="O63" s="33"/>
      <c r="P63" s="33"/>
      <c r="Q63" s="34"/>
      <c r="R63" s="33"/>
      <c r="S63" s="33"/>
      <c r="T63" s="33"/>
      <c r="U63" s="34"/>
      <c r="V63" s="33"/>
      <c r="W63" s="33"/>
      <c r="X63" s="33"/>
      <c r="Y63" s="33"/>
      <c r="Z63" s="33"/>
      <c r="AA63" s="33"/>
      <c r="AB63" s="33"/>
      <c r="AC63" s="33"/>
      <c r="AD63" s="33"/>
      <c r="AE63" s="35">
        <v>232.5</v>
      </c>
      <c r="AF63" s="33"/>
      <c r="AG63" s="33"/>
      <c r="AH63" s="36">
        <v>232.5</v>
      </c>
    </row>
    <row r="64" spans="5:34" x14ac:dyDescent="0.2">
      <c r="F64" s="29"/>
      <c r="G64" s="29"/>
      <c r="H64" s="28" t="s">
        <v>93</v>
      </c>
      <c r="I64" s="28" t="s">
        <v>94</v>
      </c>
      <c r="J64" s="28" t="s">
        <v>32</v>
      </c>
      <c r="K64" s="28" t="s">
        <v>33</v>
      </c>
      <c r="L64" s="28"/>
      <c r="M64" s="33"/>
      <c r="N64" s="33"/>
      <c r="O64" s="33"/>
      <c r="P64" s="33"/>
      <c r="Q64" s="34"/>
      <c r="R64" s="33"/>
      <c r="S64" s="33"/>
      <c r="T64" s="33"/>
      <c r="U64" s="34"/>
      <c r="V64" s="33"/>
      <c r="W64" s="33"/>
      <c r="X64" s="33"/>
      <c r="Y64" s="33"/>
      <c r="Z64" s="33"/>
      <c r="AA64" s="33"/>
      <c r="AB64" s="33"/>
      <c r="AC64" s="33"/>
      <c r="AD64" s="33"/>
      <c r="AE64" s="35">
        <v>232.5</v>
      </c>
      <c r="AF64" s="33"/>
      <c r="AG64" s="33"/>
      <c r="AH64" s="36">
        <v>232.5</v>
      </c>
    </row>
    <row r="65" spans="6:35" x14ac:dyDescent="0.2">
      <c r="F65" s="29"/>
      <c r="G65" s="29"/>
      <c r="H65" s="29"/>
      <c r="I65" s="29"/>
      <c r="J65" s="28" t="s">
        <v>9</v>
      </c>
      <c r="K65" s="28" t="s">
        <v>36</v>
      </c>
      <c r="L65" s="28" t="s">
        <v>95</v>
      </c>
      <c r="M65" s="33"/>
      <c r="N65" s="33"/>
      <c r="O65" s="33"/>
      <c r="P65" s="33"/>
      <c r="Q65" s="34"/>
      <c r="R65" s="33"/>
      <c r="S65" s="33"/>
      <c r="T65" s="33"/>
      <c r="U65" s="34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5">
        <v>-232.5</v>
      </c>
      <c r="AH65" s="36">
        <v>-232.5</v>
      </c>
    </row>
    <row r="66" spans="6:35" x14ac:dyDescent="0.2">
      <c r="F66" s="29"/>
      <c r="G66" s="29"/>
      <c r="H66" s="28" t="s">
        <v>48</v>
      </c>
      <c r="I66" s="28" t="s">
        <v>49</v>
      </c>
      <c r="J66" s="28" t="s">
        <v>32</v>
      </c>
      <c r="K66" s="28" t="s">
        <v>33</v>
      </c>
      <c r="L66" s="28"/>
      <c r="M66" s="33"/>
      <c r="N66" s="33"/>
      <c r="O66" s="33"/>
      <c r="P66" s="33"/>
      <c r="Q66" s="34"/>
      <c r="R66" s="33"/>
      <c r="S66" s="33"/>
      <c r="T66" s="33"/>
      <c r="U66" s="34"/>
      <c r="V66" s="33"/>
      <c r="W66" s="33"/>
      <c r="X66" s="33"/>
      <c r="Y66" s="35">
        <v>20</v>
      </c>
      <c r="Z66" s="33"/>
      <c r="AA66" s="33"/>
      <c r="AB66" s="33"/>
      <c r="AC66" s="33"/>
      <c r="AD66" s="33"/>
      <c r="AE66" s="33"/>
      <c r="AF66" s="33"/>
      <c r="AG66" s="33"/>
      <c r="AH66" s="36">
        <v>20</v>
      </c>
    </row>
    <row r="67" spans="6:35" x14ac:dyDescent="0.2">
      <c r="F67" s="29"/>
      <c r="G67" s="29"/>
      <c r="H67" s="28" t="s">
        <v>96</v>
      </c>
      <c r="I67" s="28" t="s">
        <v>97</v>
      </c>
      <c r="J67" s="28" t="s">
        <v>9</v>
      </c>
      <c r="K67" s="28" t="s">
        <v>36</v>
      </c>
      <c r="L67" s="28" t="s">
        <v>98</v>
      </c>
      <c r="M67" s="33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5">
        <v>232.5</v>
      </c>
      <c r="AH67" s="36">
        <v>232.5</v>
      </c>
      <c r="AI67" s="38" t="s">
        <v>99</v>
      </c>
    </row>
    <row r="68" spans="6:35" x14ac:dyDescent="0.2">
      <c r="F68" s="29"/>
      <c r="G68" s="29"/>
      <c r="H68" s="39" t="s">
        <v>19</v>
      </c>
      <c r="I68" s="40"/>
      <c r="J68" s="40"/>
      <c r="K68" s="41"/>
      <c r="L68" s="42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43">
        <v>20</v>
      </c>
      <c r="Z68" s="34"/>
      <c r="AA68" s="34"/>
      <c r="AB68" s="34"/>
      <c r="AC68" s="34"/>
      <c r="AD68" s="34"/>
      <c r="AE68" s="43">
        <v>465</v>
      </c>
      <c r="AF68" s="34"/>
      <c r="AG68" s="43"/>
      <c r="AH68" s="36">
        <v>485</v>
      </c>
    </row>
    <row r="69" spans="6:35" x14ac:dyDescent="0.2">
      <c r="F69" s="28" t="s">
        <v>100</v>
      </c>
      <c r="G69" s="28" t="s">
        <v>101</v>
      </c>
      <c r="H69" s="28" t="s">
        <v>91</v>
      </c>
      <c r="I69" s="28" t="s">
        <v>92</v>
      </c>
      <c r="J69" s="28" t="s">
        <v>32</v>
      </c>
      <c r="K69" s="28" t="s">
        <v>33</v>
      </c>
      <c r="L69" s="28"/>
      <c r="M69" s="33"/>
      <c r="N69" s="33"/>
      <c r="O69" s="33"/>
      <c r="P69" s="33"/>
      <c r="Q69" s="34"/>
      <c r="R69" s="33"/>
      <c r="S69" s="33"/>
      <c r="T69" s="33"/>
      <c r="U69" s="34"/>
      <c r="V69" s="33"/>
      <c r="W69" s="33"/>
      <c r="X69" s="33"/>
      <c r="Y69" s="33"/>
      <c r="Z69" s="33"/>
      <c r="AA69" s="33"/>
      <c r="AB69" s="33"/>
      <c r="AC69" s="33"/>
      <c r="AD69" s="35">
        <v>100</v>
      </c>
      <c r="AE69" s="33"/>
      <c r="AF69" s="33"/>
      <c r="AG69" s="33"/>
      <c r="AH69" s="36">
        <v>100</v>
      </c>
    </row>
    <row r="70" spans="6:35" x14ac:dyDescent="0.2">
      <c r="F70" s="29"/>
      <c r="G70" s="29"/>
      <c r="H70" s="28" t="s">
        <v>93</v>
      </c>
      <c r="I70" s="28" t="s">
        <v>94</v>
      </c>
      <c r="J70" s="28" t="s">
        <v>32</v>
      </c>
      <c r="K70" s="28" t="s">
        <v>33</v>
      </c>
      <c r="L70" s="28"/>
      <c r="M70" s="33"/>
      <c r="N70" s="33"/>
      <c r="O70" s="33"/>
      <c r="P70" s="33"/>
      <c r="Q70" s="34"/>
      <c r="R70" s="33"/>
      <c r="S70" s="33"/>
      <c r="T70" s="33"/>
      <c r="U70" s="34"/>
      <c r="V70" s="33"/>
      <c r="W70" s="33"/>
      <c r="X70" s="33"/>
      <c r="Y70" s="33"/>
      <c r="Z70" s="33"/>
      <c r="AA70" s="33"/>
      <c r="AB70" s="33"/>
      <c r="AC70" s="33"/>
      <c r="AD70" s="35">
        <v>100</v>
      </c>
      <c r="AE70" s="33"/>
      <c r="AF70" s="33"/>
      <c r="AG70" s="33"/>
      <c r="AH70" s="36">
        <v>100</v>
      </c>
    </row>
    <row r="71" spans="6:35" x14ac:dyDescent="0.2">
      <c r="F71" s="29"/>
      <c r="G71" s="29"/>
      <c r="H71" s="29"/>
      <c r="I71" s="29"/>
      <c r="J71" s="28" t="s">
        <v>9</v>
      </c>
      <c r="K71" s="28" t="s">
        <v>36</v>
      </c>
      <c r="L71" s="28" t="s">
        <v>102</v>
      </c>
      <c r="M71" s="33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3"/>
      <c r="Y71" s="33"/>
      <c r="Z71" s="33"/>
      <c r="AA71" s="33"/>
      <c r="AB71" s="33"/>
      <c r="AC71" s="33"/>
      <c r="AD71" s="35">
        <v>-200</v>
      </c>
      <c r="AE71" s="33"/>
      <c r="AF71" s="33"/>
      <c r="AG71" s="33"/>
      <c r="AH71" s="36">
        <v>-200</v>
      </c>
    </row>
    <row r="72" spans="6:35" x14ac:dyDescent="0.2">
      <c r="F72" s="29"/>
      <c r="G72" s="29"/>
      <c r="H72" s="28" t="s">
        <v>103</v>
      </c>
      <c r="I72" s="28" t="s">
        <v>104</v>
      </c>
      <c r="J72" s="28" t="s">
        <v>105</v>
      </c>
      <c r="K72" s="28" t="s">
        <v>106</v>
      </c>
      <c r="L72" s="28"/>
      <c r="M72" s="33"/>
      <c r="N72" s="33"/>
      <c r="O72" s="33"/>
      <c r="P72" s="33"/>
      <c r="Q72" s="34"/>
      <c r="R72" s="33"/>
      <c r="S72" s="33"/>
      <c r="T72" s="33"/>
      <c r="U72" s="34"/>
      <c r="V72" s="33"/>
      <c r="W72" s="33"/>
      <c r="X72" s="33"/>
      <c r="Y72" s="33"/>
      <c r="Z72" s="33"/>
      <c r="AA72" s="35">
        <v>37500</v>
      </c>
      <c r="AB72" s="33"/>
      <c r="AC72" s="33"/>
      <c r="AD72" s="33"/>
      <c r="AE72" s="33"/>
      <c r="AF72" s="33"/>
      <c r="AG72" s="33"/>
      <c r="AH72" s="37">
        <v>37500</v>
      </c>
      <c r="AI72" s="38" t="s">
        <v>107</v>
      </c>
    </row>
    <row r="73" spans="6:35" x14ac:dyDescent="0.2">
      <c r="F73" s="29"/>
      <c r="G73" s="29"/>
      <c r="H73" s="29"/>
      <c r="I73" s="29"/>
      <c r="J73" s="28" t="s">
        <v>9</v>
      </c>
      <c r="K73" s="28" t="s">
        <v>36</v>
      </c>
      <c r="L73" s="28" t="s">
        <v>108</v>
      </c>
      <c r="M73" s="33"/>
      <c r="N73" s="33"/>
      <c r="O73" s="33"/>
      <c r="P73" s="33"/>
      <c r="Q73" s="34"/>
      <c r="R73" s="33"/>
      <c r="S73" s="33"/>
      <c r="T73" s="33"/>
      <c r="U73" s="34"/>
      <c r="V73" s="33"/>
      <c r="W73" s="33"/>
      <c r="X73" s="35">
        <v>9375</v>
      </c>
      <c r="Y73" s="35">
        <v>3125</v>
      </c>
      <c r="Z73" s="35">
        <v>3125</v>
      </c>
      <c r="AA73" s="35">
        <v>-15625</v>
      </c>
      <c r="AB73" s="35"/>
      <c r="AC73" s="33"/>
      <c r="AD73" s="33"/>
      <c r="AE73" s="33"/>
      <c r="AF73" s="33"/>
      <c r="AG73" s="33"/>
      <c r="AH73" s="36"/>
    </row>
    <row r="74" spans="6:35" x14ac:dyDescent="0.2">
      <c r="F74" s="29"/>
      <c r="G74" s="29"/>
      <c r="H74" s="28" t="s">
        <v>96</v>
      </c>
      <c r="I74" s="28" t="s">
        <v>97</v>
      </c>
      <c r="J74" s="28" t="s">
        <v>9</v>
      </c>
      <c r="K74" s="28" t="s">
        <v>36</v>
      </c>
      <c r="L74" s="28" t="s">
        <v>98</v>
      </c>
      <c r="M74" s="33"/>
      <c r="N74" s="33"/>
      <c r="O74" s="33"/>
      <c r="P74" s="33"/>
      <c r="Q74" s="34"/>
      <c r="R74" s="33"/>
      <c r="S74" s="33"/>
      <c r="T74" s="33"/>
      <c r="U74" s="34"/>
      <c r="V74" s="33"/>
      <c r="W74" s="33"/>
      <c r="X74" s="33"/>
      <c r="Y74" s="33"/>
      <c r="Z74" s="33"/>
      <c r="AA74" s="33"/>
      <c r="AB74" s="33"/>
      <c r="AC74" s="33"/>
      <c r="AD74" s="35">
        <v>200</v>
      </c>
      <c r="AE74" s="33"/>
      <c r="AF74" s="33"/>
      <c r="AG74" s="33"/>
      <c r="AH74" s="36">
        <v>200</v>
      </c>
      <c r="AI74" s="38" t="s">
        <v>99</v>
      </c>
    </row>
    <row r="75" spans="6:35" x14ac:dyDescent="0.2">
      <c r="F75" s="29"/>
      <c r="G75" s="29"/>
      <c r="H75" s="28" t="s">
        <v>53</v>
      </c>
      <c r="I75" s="28" t="s">
        <v>54</v>
      </c>
      <c r="J75" s="28" t="s">
        <v>32</v>
      </c>
      <c r="K75" s="28" t="s">
        <v>33</v>
      </c>
      <c r="L75" s="28"/>
      <c r="M75" s="33"/>
      <c r="N75" s="33"/>
      <c r="O75" s="33"/>
      <c r="P75" s="33"/>
      <c r="Q75" s="34"/>
      <c r="R75" s="33"/>
      <c r="S75" s="33"/>
      <c r="T75" s="33"/>
      <c r="U75" s="34"/>
      <c r="V75" s="33"/>
      <c r="W75" s="33"/>
      <c r="X75" s="33"/>
      <c r="Y75" s="33"/>
      <c r="Z75" s="33"/>
      <c r="AA75" s="33"/>
      <c r="AB75" s="33"/>
      <c r="AC75" s="33"/>
      <c r="AD75" s="35">
        <v>200</v>
      </c>
      <c r="AE75" s="33"/>
      <c r="AF75" s="33"/>
      <c r="AG75" s="33"/>
      <c r="AH75" s="36">
        <v>200</v>
      </c>
    </row>
    <row r="76" spans="6:35" x14ac:dyDescent="0.2">
      <c r="F76" s="29"/>
      <c r="G76" s="29"/>
      <c r="H76" s="39" t="s">
        <v>19</v>
      </c>
      <c r="I76" s="40"/>
      <c r="J76" s="40"/>
      <c r="K76" s="41"/>
      <c r="L76" s="42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43">
        <v>9375</v>
      </c>
      <c r="Y76" s="43">
        <v>3125</v>
      </c>
      <c r="Z76" s="43">
        <v>3125</v>
      </c>
      <c r="AA76" s="43">
        <v>21875</v>
      </c>
      <c r="AB76" s="43"/>
      <c r="AC76" s="34"/>
      <c r="AD76" s="43">
        <v>400</v>
      </c>
      <c r="AE76" s="34"/>
      <c r="AF76" s="34"/>
      <c r="AG76" s="34"/>
      <c r="AH76" s="36">
        <v>37900</v>
      </c>
    </row>
    <row r="77" spans="6:35" x14ac:dyDescent="0.2">
      <c r="F77" s="28" t="s">
        <v>109</v>
      </c>
      <c r="G77" s="28" t="s">
        <v>110</v>
      </c>
      <c r="H77" s="28" t="s">
        <v>57</v>
      </c>
      <c r="I77" s="28" t="s">
        <v>58</v>
      </c>
      <c r="J77" s="28" t="s">
        <v>9</v>
      </c>
      <c r="K77" s="28" t="s">
        <v>36</v>
      </c>
      <c r="L77" s="28"/>
      <c r="M77" s="33"/>
      <c r="N77" s="33"/>
      <c r="O77" s="33"/>
      <c r="P77" s="33"/>
      <c r="Q77" s="34"/>
      <c r="R77" s="33"/>
      <c r="S77" s="33"/>
      <c r="T77" s="33"/>
      <c r="U77" s="34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5">
        <v>-1.35</v>
      </c>
      <c r="AH77" s="36">
        <v>-1.35</v>
      </c>
    </row>
    <row r="78" spans="6:35" x14ac:dyDescent="0.2">
      <c r="F78" s="29"/>
      <c r="G78" s="29"/>
      <c r="H78" s="28" t="s">
        <v>59</v>
      </c>
      <c r="I78" s="28" t="s">
        <v>60</v>
      </c>
      <c r="J78" s="28" t="s">
        <v>9</v>
      </c>
      <c r="K78" s="28" t="s">
        <v>36</v>
      </c>
      <c r="L78" s="28"/>
      <c r="M78" s="33"/>
      <c r="N78" s="33"/>
      <c r="O78" s="33"/>
      <c r="P78" s="33"/>
      <c r="Q78" s="34"/>
      <c r="R78" s="33"/>
      <c r="S78" s="33"/>
      <c r="T78" s="33"/>
      <c r="U78" s="34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5">
        <v>-1.35</v>
      </c>
      <c r="AH78" s="36">
        <v>-1.35</v>
      </c>
    </row>
    <row r="79" spans="6:35" x14ac:dyDescent="0.2">
      <c r="F79" s="29"/>
      <c r="G79" s="29"/>
      <c r="H79" s="28" t="s">
        <v>61</v>
      </c>
      <c r="I79" s="28" t="s">
        <v>62</v>
      </c>
      <c r="J79" s="28" t="s">
        <v>9</v>
      </c>
      <c r="K79" s="28" t="s">
        <v>36</v>
      </c>
      <c r="L79" s="28"/>
      <c r="M79" s="33"/>
      <c r="N79" s="33"/>
      <c r="O79" s="33"/>
      <c r="P79" s="33"/>
      <c r="Q79" s="34"/>
      <c r="R79" s="33"/>
      <c r="S79" s="33"/>
      <c r="T79" s="33"/>
      <c r="U79" s="34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5">
        <v>-1.35</v>
      </c>
      <c r="AH79" s="36">
        <v>-1.35</v>
      </c>
    </row>
    <row r="80" spans="6:35" x14ac:dyDescent="0.2">
      <c r="F80" s="29"/>
      <c r="G80" s="29"/>
      <c r="H80" s="28" t="s">
        <v>63</v>
      </c>
      <c r="I80" s="28" t="s">
        <v>64</v>
      </c>
      <c r="J80" s="28" t="s">
        <v>9</v>
      </c>
      <c r="K80" s="28" t="s">
        <v>36</v>
      </c>
      <c r="L80" s="28"/>
      <c r="M80" s="33"/>
      <c r="N80" s="33"/>
      <c r="O80" s="33"/>
      <c r="P80" s="33"/>
      <c r="Q80" s="34"/>
      <c r="R80" s="33"/>
      <c r="S80" s="33"/>
      <c r="T80" s="33"/>
      <c r="U80" s="34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5">
        <v>-1.35</v>
      </c>
      <c r="AH80" s="36">
        <v>-1.35</v>
      </c>
    </row>
    <row r="81" spans="6:34" x14ac:dyDescent="0.2">
      <c r="F81" s="29"/>
      <c r="G81" s="29"/>
      <c r="H81" s="28" t="s">
        <v>65</v>
      </c>
      <c r="I81" s="28" t="s">
        <v>66</v>
      </c>
      <c r="J81" s="28" t="s">
        <v>9</v>
      </c>
      <c r="K81" s="28" t="s">
        <v>36</v>
      </c>
      <c r="L81" s="28"/>
      <c r="M81" s="33"/>
      <c r="N81" s="33"/>
      <c r="O81" s="33"/>
      <c r="P81" s="33"/>
      <c r="Q81" s="34"/>
      <c r="R81" s="33"/>
      <c r="S81" s="33"/>
      <c r="T81" s="33"/>
      <c r="U81" s="34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5">
        <v>-1.35</v>
      </c>
      <c r="AH81" s="36">
        <v>-1.35</v>
      </c>
    </row>
    <row r="82" spans="6:34" x14ac:dyDescent="0.2">
      <c r="F82" s="29"/>
      <c r="G82" s="29"/>
      <c r="H82" s="28" t="s">
        <v>67</v>
      </c>
      <c r="I82" s="28" t="s">
        <v>68</v>
      </c>
      <c r="J82" s="28" t="s">
        <v>9</v>
      </c>
      <c r="K82" s="28" t="s">
        <v>36</v>
      </c>
      <c r="L82" s="28"/>
      <c r="M82" s="33"/>
      <c r="N82" s="33"/>
      <c r="O82" s="33"/>
      <c r="P82" s="33"/>
      <c r="Q82" s="34"/>
      <c r="R82" s="33"/>
      <c r="S82" s="33"/>
      <c r="T82" s="33"/>
      <c r="U82" s="34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5">
        <v>-1.35</v>
      </c>
      <c r="AH82" s="36">
        <v>-1.35</v>
      </c>
    </row>
    <row r="83" spans="6:34" x14ac:dyDescent="0.2">
      <c r="F83" s="29"/>
      <c r="G83" s="29"/>
      <c r="H83" s="28" t="s">
        <v>69</v>
      </c>
      <c r="I83" s="28" t="s">
        <v>70</v>
      </c>
      <c r="J83" s="28" t="s">
        <v>9</v>
      </c>
      <c r="K83" s="28" t="s">
        <v>36</v>
      </c>
      <c r="L83" s="28"/>
      <c r="M83" s="33"/>
      <c r="N83" s="33"/>
      <c r="O83" s="33"/>
      <c r="P83" s="33"/>
      <c r="Q83" s="34"/>
      <c r="R83" s="33"/>
      <c r="S83" s="33"/>
      <c r="T83" s="33"/>
      <c r="U83" s="34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5">
        <v>-0.68</v>
      </c>
      <c r="AH83" s="36">
        <v>-0.68</v>
      </c>
    </row>
    <row r="84" spans="6:34" x14ac:dyDescent="0.2">
      <c r="F84" s="29"/>
      <c r="G84" s="29"/>
      <c r="H84" s="28" t="s">
        <v>71</v>
      </c>
      <c r="I84" s="28" t="s">
        <v>72</v>
      </c>
      <c r="J84" s="28" t="s">
        <v>9</v>
      </c>
      <c r="K84" s="28" t="s">
        <v>36</v>
      </c>
      <c r="L84" s="28"/>
      <c r="M84" s="33"/>
      <c r="N84" s="33"/>
      <c r="O84" s="33"/>
      <c r="P84" s="33"/>
      <c r="Q84" s="34"/>
      <c r="R84" s="33"/>
      <c r="S84" s="33"/>
      <c r="T84" s="33"/>
      <c r="U84" s="34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5">
        <v>-0.68</v>
      </c>
      <c r="AH84" s="36">
        <v>-0.68</v>
      </c>
    </row>
    <row r="85" spans="6:34" x14ac:dyDescent="0.2">
      <c r="F85" s="29"/>
      <c r="G85" s="29"/>
      <c r="H85" s="28" t="s">
        <v>73</v>
      </c>
      <c r="I85" s="28" t="s">
        <v>74</v>
      </c>
      <c r="J85" s="28" t="s">
        <v>9</v>
      </c>
      <c r="K85" s="28" t="s">
        <v>36</v>
      </c>
      <c r="L85" s="28"/>
      <c r="M85" s="33"/>
      <c r="N85" s="33"/>
      <c r="O85" s="33"/>
      <c r="P85" s="33"/>
      <c r="Q85" s="34"/>
      <c r="R85" s="33"/>
      <c r="S85" s="33"/>
      <c r="T85" s="33"/>
      <c r="U85" s="34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5">
        <v>-0.68</v>
      </c>
      <c r="AH85" s="36">
        <v>-0.68</v>
      </c>
    </row>
    <row r="86" spans="6:34" x14ac:dyDescent="0.2">
      <c r="F86" s="29"/>
      <c r="G86" s="29"/>
      <c r="H86" s="28" t="s">
        <v>75</v>
      </c>
      <c r="I86" s="28" t="s">
        <v>76</v>
      </c>
      <c r="J86" s="28" t="s">
        <v>9</v>
      </c>
      <c r="K86" s="28" t="s">
        <v>36</v>
      </c>
      <c r="L86" s="28"/>
      <c r="M86" s="33"/>
      <c r="N86" s="33"/>
      <c r="O86" s="33"/>
      <c r="P86" s="33"/>
      <c r="Q86" s="34"/>
      <c r="R86" s="33"/>
      <c r="S86" s="33"/>
      <c r="T86" s="33"/>
      <c r="U86" s="34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5">
        <v>-0.68</v>
      </c>
      <c r="AH86" s="36">
        <v>-0.68</v>
      </c>
    </row>
    <row r="87" spans="6:34" x14ac:dyDescent="0.2">
      <c r="F87" s="29"/>
      <c r="G87" s="29"/>
      <c r="H87" s="28" t="s">
        <v>77</v>
      </c>
      <c r="I87" s="28" t="s">
        <v>78</v>
      </c>
      <c r="J87" s="28" t="s">
        <v>9</v>
      </c>
      <c r="K87" s="28" t="s">
        <v>36</v>
      </c>
      <c r="L87" s="28"/>
      <c r="M87" s="33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5">
        <v>-0.68</v>
      </c>
      <c r="AH87" s="36">
        <v>-0.68</v>
      </c>
    </row>
    <row r="88" spans="6:34" x14ac:dyDescent="0.2">
      <c r="F88" s="29"/>
      <c r="G88" s="29"/>
      <c r="H88" s="28" t="s">
        <v>79</v>
      </c>
      <c r="I88" s="28" t="s">
        <v>80</v>
      </c>
      <c r="J88" s="28" t="s">
        <v>9</v>
      </c>
      <c r="K88" s="28" t="s">
        <v>36</v>
      </c>
      <c r="L88" s="28"/>
      <c r="M88" s="33"/>
      <c r="N88" s="33"/>
      <c r="O88" s="33"/>
      <c r="P88" s="33"/>
      <c r="Q88" s="34"/>
      <c r="R88" s="33"/>
      <c r="S88" s="33"/>
      <c r="T88" s="33"/>
      <c r="U88" s="34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5">
        <v>-0.68</v>
      </c>
      <c r="AH88" s="36">
        <v>-0.68</v>
      </c>
    </row>
    <row r="89" spans="6:34" x14ac:dyDescent="0.2">
      <c r="F89" s="29"/>
      <c r="G89" s="29"/>
      <c r="H89" s="28" t="s">
        <v>81</v>
      </c>
      <c r="I89" s="28" t="s">
        <v>82</v>
      </c>
      <c r="J89" s="28" t="s">
        <v>9</v>
      </c>
      <c r="K89" s="28" t="s">
        <v>36</v>
      </c>
      <c r="L89" s="28"/>
      <c r="M89" s="33"/>
      <c r="N89" s="33"/>
      <c r="O89" s="33"/>
      <c r="P89" s="33"/>
      <c r="Q89" s="34"/>
      <c r="R89" s="33"/>
      <c r="S89" s="33"/>
      <c r="T89" s="33"/>
      <c r="U89" s="34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5">
        <v>-0.68</v>
      </c>
      <c r="AH89" s="36">
        <v>-0.68</v>
      </c>
    </row>
    <row r="90" spans="6:34" x14ac:dyDescent="0.2">
      <c r="F90" s="29"/>
      <c r="G90" s="29"/>
      <c r="H90" s="28" t="s">
        <v>83</v>
      </c>
      <c r="I90" s="28" t="s">
        <v>84</v>
      </c>
      <c r="J90" s="28" t="s">
        <v>9</v>
      </c>
      <c r="K90" s="28" t="s">
        <v>36</v>
      </c>
      <c r="L90" s="28"/>
      <c r="M90" s="33"/>
      <c r="N90" s="33"/>
      <c r="O90" s="33"/>
      <c r="P90" s="33"/>
      <c r="Q90" s="34"/>
      <c r="R90" s="33"/>
      <c r="S90" s="33"/>
      <c r="T90" s="33"/>
      <c r="U90" s="34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5">
        <v>-0.68</v>
      </c>
      <c r="AH90" s="36">
        <v>-0.68</v>
      </c>
    </row>
    <row r="91" spans="6:34" x14ac:dyDescent="0.2">
      <c r="F91" s="29"/>
      <c r="G91" s="29"/>
      <c r="H91" s="28" t="s">
        <v>85</v>
      </c>
      <c r="I91" s="28" t="s">
        <v>86</v>
      </c>
      <c r="J91" s="28" t="s">
        <v>9</v>
      </c>
      <c r="K91" s="28" t="s">
        <v>36</v>
      </c>
      <c r="L91" s="28"/>
      <c r="M91" s="33"/>
      <c r="N91" s="33"/>
      <c r="O91" s="33"/>
      <c r="P91" s="33"/>
      <c r="Q91" s="34"/>
      <c r="R91" s="33"/>
      <c r="S91" s="33"/>
      <c r="T91" s="33"/>
      <c r="U91" s="34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5">
        <v>-1.35</v>
      </c>
      <c r="AH91" s="36">
        <v>-1.35</v>
      </c>
    </row>
    <row r="92" spans="6:34" x14ac:dyDescent="0.2">
      <c r="F92" s="29"/>
      <c r="G92" s="29"/>
      <c r="H92" s="28" t="s">
        <v>87</v>
      </c>
      <c r="I92" s="28" t="s">
        <v>88</v>
      </c>
      <c r="J92" s="28" t="s">
        <v>9</v>
      </c>
      <c r="K92" s="28" t="s">
        <v>36</v>
      </c>
      <c r="L92" s="28"/>
      <c r="M92" s="33"/>
      <c r="N92" s="33"/>
      <c r="O92" s="33"/>
      <c r="P92" s="33"/>
      <c r="Q92" s="34"/>
      <c r="R92" s="33"/>
      <c r="S92" s="33"/>
      <c r="T92" s="33"/>
      <c r="U92" s="34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5">
        <v>-1.35</v>
      </c>
      <c r="AH92" s="36">
        <v>-1.35</v>
      </c>
    </row>
    <row r="93" spans="6:34" x14ac:dyDescent="0.2">
      <c r="F93" s="29"/>
      <c r="G93" s="29"/>
      <c r="H93" s="39" t="s">
        <v>19</v>
      </c>
      <c r="I93" s="40"/>
      <c r="J93" s="40"/>
      <c r="K93" s="41"/>
      <c r="L93" s="42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43">
        <v>-16.239999999999998</v>
      </c>
      <c r="AH93" s="36">
        <v>-16.239999999999998</v>
      </c>
    </row>
    <row r="94" spans="6:34" x14ac:dyDescent="0.2">
      <c r="F94" s="28" t="s">
        <v>111</v>
      </c>
      <c r="G94" s="28" t="s">
        <v>112</v>
      </c>
      <c r="H94" s="28" t="s">
        <v>113</v>
      </c>
      <c r="I94" s="28" t="s">
        <v>114</v>
      </c>
      <c r="J94" s="28" t="s">
        <v>9</v>
      </c>
      <c r="K94" s="28" t="s">
        <v>36</v>
      </c>
      <c r="L94" s="28" t="s">
        <v>115</v>
      </c>
      <c r="M94" s="33"/>
      <c r="N94" s="35">
        <v>2505.91</v>
      </c>
      <c r="O94" s="33"/>
      <c r="P94" s="35">
        <v>625</v>
      </c>
      <c r="Q94" s="43">
        <v>3130.91</v>
      </c>
      <c r="R94" s="33"/>
      <c r="S94" s="35">
        <v>0.9</v>
      </c>
      <c r="T94" s="35">
        <v>2.4</v>
      </c>
      <c r="U94" s="43">
        <v>3.3</v>
      </c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44"/>
    </row>
    <row r="95" spans="6:34" x14ac:dyDescent="0.2">
      <c r="F95" s="28" t="s">
        <v>116</v>
      </c>
      <c r="G95" s="28" t="s">
        <v>117</v>
      </c>
      <c r="H95" s="28" t="s">
        <v>113</v>
      </c>
      <c r="I95" s="28" t="s">
        <v>114</v>
      </c>
      <c r="J95" s="28" t="s">
        <v>9</v>
      </c>
      <c r="K95" s="28" t="s">
        <v>36</v>
      </c>
      <c r="L95" s="28" t="s">
        <v>115</v>
      </c>
      <c r="M95" s="35">
        <v>17.5</v>
      </c>
      <c r="N95" s="33"/>
      <c r="O95" s="35">
        <v>6.15</v>
      </c>
      <c r="P95" s="33"/>
      <c r="Q95" s="43">
        <v>23.65</v>
      </c>
      <c r="R95" s="35">
        <v>17.5</v>
      </c>
      <c r="S95" s="33"/>
      <c r="T95" s="33"/>
      <c r="U95" s="34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44"/>
    </row>
    <row r="96" spans="6:34" x14ac:dyDescent="0.2">
      <c r="F96" s="45" t="s">
        <v>118</v>
      </c>
      <c r="G96" s="46"/>
      <c r="H96" s="46"/>
      <c r="I96" s="46"/>
      <c r="J96" s="46"/>
      <c r="K96" s="47"/>
      <c r="L96" s="48"/>
      <c r="M96" s="49">
        <v>17.5</v>
      </c>
      <c r="N96" s="49">
        <v>2505.91</v>
      </c>
      <c r="O96" s="49">
        <v>6.15</v>
      </c>
      <c r="P96" s="49">
        <v>625</v>
      </c>
      <c r="Q96" s="49">
        <v>3154.56</v>
      </c>
      <c r="R96" s="49">
        <v>17.5</v>
      </c>
      <c r="S96" s="49">
        <v>0.9</v>
      </c>
      <c r="T96" s="49">
        <v>2.4</v>
      </c>
      <c r="U96" s="49">
        <v>3.3</v>
      </c>
      <c r="V96" s="49">
        <v>5144.57</v>
      </c>
      <c r="W96" s="49">
        <v>5569.57</v>
      </c>
      <c r="X96" s="49">
        <v>17440.97</v>
      </c>
      <c r="Y96" s="49">
        <v>8189.57</v>
      </c>
      <c r="Z96" s="49">
        <v>8694.57</v>
      </c>
      <c r="AA96" s="49">
        <v>37711.57</v>
      </c>
      <c r="AB96" s="49">
        <v>19408.57</v>
      </c>
      <c r="AC96" s="49">
        <v>5044.57</v>
      </c>
      <c r="AD96" s="49">
        <v>5444.57</v>
      </c>
      <c r="AE96" s="49">
        <v>5393.4</v>
      </c>
      <c r="AF96" s="49">
        <v>4928.3999999999996</v>
      </c>
      <c r="AG96" s="49">
        <v>4979.82</v>
      </c>
      <c r="AH96" s="50">
        <v>127950.15</v>
      </c>
    </row>
    <row r="98" spans="34:35" x14ac:dyDescent="0.2">
      <c r="AH98" s="51">
        <f>AH96+Q96+U96</f>
        <v>131108.00999999998</v>
      </c>
      <c r="AI98" s="20" t="s">
        <v>119</v>
      </c>
    </row>
    <row r="99" spans="34:35" x14ac:dyDescent="0.2">
      <c r="AH99" s="52">
        <f>AH39+AH40+AH41+AH42+AH44+AH45+AH72</f>
        <v>126992.33</v>
      </c>
      <c r="AI99" s="20"/>
    </row>
  </sheetData>
  <mergeCells count="1">
    <mergeCell ref="C34:D34"/>
  </mergeCells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9CC-ACCB-40C2-BD15-FBA90696A79A}">
  <dimension ref="A1:A2"/>
  <sheetViews>
    <sheetView workbookViewId="0"/>
  </sheetViews>
  <sheetFormatPr defaultColWidth="9.1640625" defaultRowHeight="11.25" x14ac:dyDescent="0.2"/>
  <cols>
    <col min="1" max="16384" width="9.1640625" style="53"/>
  </cols>
  <sheetData>
    <row r="1" spans="1:1" ht="12.75" x14ac:dyDescent="0.2">
      <c r="A1" s="103" t="s">
        <v>174</v>
      </c>
    </row>
    <row r="2" spans="1:1" ht="12.75" x14ac:dyDescent="0.2">
      <c r="A2" s="103" t="s">
        <v>169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4F537-B6D0-4ACA-87BA-2EBE398776A2}">
  <dimension ref="A1:A2"/>
  <sheetViews>
    <sheetView workbookViewId="0"/>
  </sheetViews>
  <sheetFormatPr defaultColWidth="9.1640625" defaultRowHeight="11.25" x14ac:dyDescent="0.2"/>
  <cols>
    <col min="1" max="16384" width="9.1640625" style="66"/>
  </cols>
  <sheetData>
    <row r="1" spans="1:1" ht="12.75" x14ac:dyDescent="0.2">
      <c r="A1" s="103" t="s">
        <v>175</v>
      </c>
    </row>
    <row r="2" spans="1:1" ht="12.75" x14ac:dyDescent="0.2">
      <c r="A2" s="103" t="s">
        <v>169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CDDA-99EA-47A6-82CD-98A01B6536A6}">
  <dimension ref="A1:D48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103" t="s">
        <v>176</v>
      </c>
    </row>
    <row r="2" spans="1:4" x14ac:dyDescent="0.3">
      <c r="A2" s="103" t="s">
        <v>169</v>
      </c>
    </row>
    <row r="4" spans="1:4" x14ac:dyDescent="0.3">
      <c r="B4" s="93" t="s">
        <v>151</v>
      </c>
      <c r="C4" s="93"/>
      <c r="D4" s="93"/>
    </row>
    <row r="20" spans="2:2" x14ac:dyDescent="0.3">
      <c r="B20" s="69" t="s">
        <v>10</v>
      </c>
    </row>
    <row r="48" spans="2:2" x14ac:dyDescent="0.3">
      <c r="B48" s="69" t="s">
        <v>10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0767-896B-414B-B6D3-433F3342184F}">
  <dimension ref="A1:N32"/>
  <sheetViews>
    <sheetView workbookViewId="0"/>
  </sheetViews>
  <sheetFormatPr defaultColWidth="9.1640625" defaultRowHeight="16.5" x14ac:dyDescent="0.3"/>
  <cols>
    <col min="1" max="10" width="9.1640625" style="69"/>
    <col min="11" max="11" width="17.5" style="69" bestFit="1" customWidth="1"/>
    <col min="12" max="12" width="16" style="69" bestFit="1" customWidth="1"/>
    <col min="13" max="13" width="17" style="69" bestFit="1" customWidth="1"/>
    <col min="14" max="14" width="19" style="69" bestFit="1" customWidth="1"/>
    <col min="15" max="16384" width="9.1640625" style="69"/>
  </cols>
  <sheetData>
    <row r="1" spans="1:14" x14ac:dyDescent="0.3">
      <c r="A1" s="103" t="s">
        <v>177</v>
      </c>
    </row>
    <row r="2" spans="1:14" x14ac:dyDescent="0.3">
      <c r="A2" s="103" t="s">
        <v>169</v>
      </c>
    </row>
    <row r="3" spans="1:14" s="68" customFormat="1" ht="14.25" x14ac:dyDescent="0.2">
      <c r="A3" s="68" t="s">
        <v>125</v>
      </c>
    </row>
    <row r="4" spans="1:14" s="68" customFormat="1" ht="14.25" x14ac:dyDescent="0.2">
      <c r="A4" s="68" t="s">
        <v>126</v>
      </c>
    </row>
    <row r="5" spans="1:14" x14ac:dyDescent="0.3">
      <c r="K5" s="68" t="s">
        <v>127</v>
      </c>
      <c r="L5" s="68"/>
    </row>
    <row r="6" spans="1:14" x14ac:dyDescent="0.3">
      <c r="L6" s="68"/>
    </row>
    <row r="8" spans="1:14" x14ac:dyDescent="0.3">
      <c r="K8" s="95">
        <v>1394</v>
      </c>
      <c r="L8" s="93" t="s">
        <v>128</v>
      </c>
      <c r="M8" s="96" t="s">
        <v>129</v>
      </c>
      <c r="N8" s="93"/>
    </row>
    <row r="10" spans="1:14" x14ac:dyDescent="0.3">
      <c r="K10" s="70" t="s">
        <v>130</v>
      </c>
      <c r="L10" s="70"/>
      <c r="M10" s="70"/>
      <c r="N10" s="70" t="s">
        <v>131</v>
      </c>
    </row>
    <row r="11" spans="1:14" x14ac:dyDescent="0.3">
      <c r="K11" s="71" t="s">
        <v>132</v>
      </c>
      <c r="M11" s="72">
        <f>K8/12</f>
        <v>116.16666666666667</v>
      </c>
      <c r="N11" s="72">
        <f>K8-M11</f>
        <v>1277.8333333333333</v>
      </c>
    </row>
    <row r="12" spans="1:14" x14ac:dyDescent="0.3">
      <c r="K12" s="71" t="s">
        <v>133</v>
      </c>
      <c r="M12" s="72">
        <f>M11</f>
        <v>116.16666666666667</v>
      </c>
      <c r="N12" s="72">
        <f>N11-M12</f>
        <v>1161.6666666666665</v>
      </c>
    </row>
    <row r="13" spans="1:14" x14ac:dyDescent="0.3">
      <c r="K13" s="71" t="s">
        <v>134</v>
      </c>
      <c r="M13" s="73">
        <f t="shared" ref="M13:M22" si="0">M12</f>
        <v>116.16666666666667</v>
      </c>
      <c r="N13" s="72">
        <f t="shared" ref="N13:N22" si="1">N12-M13</f>
        <v>1045.4999999999998</v>
      </c>
    </row>
    <row r="14" spans="1:14" x14ac:dyDescent="0.3">
      <c r="K14" s="71" t="s">
        <v>135</v>
      </c>
      <c r="M14" s="73">
        <f t="shared" si="0"/>
        <v>116.16666666666667</v>
      </c>
      <c r="N14" s="72">
        <f t="shared" si="1"/>
        <v>929.33333333333314</v>
      </c>
    </row>
    <row r="15" spans="1:14" x14ac:dyDescent="0.3">
      <c r="K15" s="71" t="s">
        <v>136</v>
      </c>
      <c r="M15" s="73">
        <f t="shared" si="0"/>
        <v>116.16666666666667</v>
      </c>
      <c r="N15" s="72">
        <f t="shared" si="1"/>
        <v>813.16666666666652</v>
      </c>
    </row>
    <row r="16" spans="1:14" x14ac:dyDescent="0.3">
      <c r="K16" s="71" t="s">
        <v>137</v>
      </c>
      <c r="M16" s="73">
        <f t="shared" si="0"/>
        <v>116.16666666666667</v>
      </c>
      <c r="N16" s="72">
        <f t="shared" si="1"/>
        <v>696.99999999999989</v>
      </c>
    </row>
    <row r="17" spans="11:14" x14ac:dyDescent="0.3">
      <c r="K17" s="71" t="s">
        <v>138</v>
      </c>
      <c r="M17" s="73">
        <f t="shared" si="0"/>
        <v>116.16666666666667</v>
      </c>
      <c r="N17" s="72">
        <f t="shared" si="1"/>
        <v>580.83333333333326</v>
      </c>
    </row>
    <row r="18" spans="11:14" x14ac:dyDescent="0.3">
      <c r="K18" s="71" t="s">
        <v>25</v>
      </c>
      <c r="M18" s="73">
        <f t="shared" si="0"/>
        <v>116.16666666666667</v>
      </c>
      <c r="N18" s="72">
        <f t="shared" si="1"/>
        <v>464.66666666666657</v>
      </c>
    </row>
    <row r="19" spans="11:14" x14ac:dyDescent="0.3">
      <c r="K19" s="71" t="s">
        <v>139</v>
      </c>
      <c r="M19" s="73">
        <f t="shared" si="0"/>
        <v>116.16666666666667</v>
      </c>
      <c r="N19" s="72">
        <f t="shared" si="1"/>
        <v>348.49999999999989</v>
      </c>
    </row>
    <row r="20" spans="11:14" x14ac:dyDescent="0.3">
      <c r="K20" s="71" t="s">
        <v>140</v>
      </c>
      <c r="M20" s="73">
        <f t="shared" si="0"/>
        <v>116.16666666666667</v>
      </c>
      <c r="N20" s="72">
        <f t="shared" si="1"/>
        <v>232.3333333333332</v>
      </c>
    </row>
    <row r="21" spans="11:14" x14ac:dyDescent="0.3">
      <c r="K21" s="71" t="s">
        <v>141</v>
      </c>
      <c r="M21" s="73">
        <f t="shared" si="0"/>
        <v>116.16666666666667</v>
      </c>
      <c r="N21" s="72">
        <f t="shared" si="1"/>
        <v>116.16666666666653</v>
      </c>
    </row>
    <row r="22" spans="11:14" x14ac:dyDescent="0.3">
      <c r="K22" s="71" t="s">
        <v>142</v>
      </c>
      <c r="M22" s="73">
        <f t="shared" si="0"/>
        <v>116.16666666666667</v>
      </c>
      <c r="N22" s="72">
        <f t="shared" si="1"/>
        <v>-1.4210854715202004E-13</v>
      </c>
    </row>
    <row r="23" spans="11:14" x14ac:dyDescent="0.3">
      <c r="K23" s="74" t="s">
        <v>10</v>
      </c>
    </row>
    <row r="24" spans="11:14" x14ac:dyDescent="0.3">
      <c r="K24" s="74"/>
    </row>
    <row r="25" spans="11:14" x14ac:dyDescent="0.3">
      <c r="K25" s="75" t="s">
        <v>143</v>
      </c>
    </row>
    <row r="26" spans="11:14" x14ac:dyDescent="0.3">
      <c r="K26" s="71" t="s">
        <v>144</v>
      </c>
      <c r="L26" s="69">
        <v>2403000</v>
      </c>
      <c r="M26" s="72">
        <f>SUM(M13:M22)</f>
        <v>1161.6666666666667</v>
      </c>
      <c r="N26" s="69">
        <v>6660000812</v>
      </c>
    </row>
    <row r="27" spans="11:14" x14ac:dyDescent="0.3">
      <c r="K27" s="71" t="s">
        <v>145</v>
      </c>
      <c r="L27" s="69">
        <v>5610100</v>
      </c>
      <c r="M27" s="72">
        <f>-M26</f>
        <v>-1161.6666666666667</v>
      </c>
      <c r="N27" s="69">
        <v>6660000812</v>
      </c>
    </row>
    <row r="30" spans="11:14" x14ac:dyDescent="0.3">
      <c r="K30" s="75" t="s">
        <v>146</v>
      </c>
    </row>
    <row r="31" spans="11:14" x14ac:dyDescent="0.3">
      <c r="K31" s="69" t="s">
        <v>145</v>
      </c>
      <c r="L31" s="69">
        <v>2403000</v>
      </c>
      <c r="M31" s="76">
        <f>-M15</f>
        <v>-116.16666666666667</v>
      </c>
      <c r="N31" s="69">
        <v>6660000812</v>
      </c>
    </row>
    <row r="32" spans="11:14" x14ac:dyDescent="0.3">
      <c r="K32" s="69" t="s">
        <v>144</v>
      </c>
      <c r="L32" s="69">
        <v>5610100</v>
      </c>
      <c r="M32" s="72">
        <f>-M31</f>
        <v>116.16666666666667</v>
      </c>
      <c r="N32" s="69">
        <v>6660000812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0237B-62D2-4464-AB52-2ED9F6D1087A}">
  <dimension ref="A1:D3"/>
  <sheetViews>
    <sheetView workbookViewId="0">
      <selection activeCell="A2" sqref="A2"/>
    </sheetView>
  </sheetViews>
  <sheetFormatPr defaultColWidth="9.1640625" defaultRowHeight="16.5" x14ac:dyDescent="0.3"/>
  <cols>
    <col min="1" max="16384" width="9.1640625" style="69"/>
  </cols>
  <sheetData>
    <row r="1" spans="1:4" x14ac:dyDescent="0.3">
      <c r="A1" s="103" t="s">
        <v>178</v>
      </c>
    </row>
    <row r="2" spans="1:4" x14ac:dyDescent="0.3">
      <c r="A2" s="103" t="s">
        <v>169</v>
      </c>
    </row>
    <row r="3" spans="1:4" x14ac:dyDescent="0.3">
      <c r="B3" s="93" t="s">
        <v>151</v>
      </c>
      <c r="C3" s="93"/>
      <c r="D3" s="94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WP</vt:lpstr>
      <vt:lpstr>FPSC Adj</vt:lpstr>
      <vt:lpstr>Support &gt;&gt;&gt;</vt:lpstr>
      <vt:lpstr>Table</vt:lpstr>
      <vt:lpstr>Eco Dev</vt:lpstr>
      <vt:lpstr>Cocoa COC</vt:lpstr>
      <vt:lpstr>p2 FNGA</vt:lpstr>
      <vt:lpstr>p1  SDADE Amort</vt:lpstr>
      <vt:lpstr>p3 SGA</vt:lpstr>
      <vt:lpstr>Rule &gt;&gt;&gt;</vt:lpstr>
      <vt:lpstr>FPSC Rule</vt:lpstr>
      <vt:lpstr>DF_GRID_1</vt:lpstr>
      <vt:lpstr>Table!Print_Area</vt:lpstr>
      <vt:lpstr>'FPSC Adj'!Print_Titles</vt:lpstr>
      <vt:lpstr>SAPCrosstab1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2022-06-30T02:37:34Z</dcterms:created>
  <dcterms:modified xsi:type="dcterms:W3CDTF">2022-06-30T02:37:41Z</dcterms:modified>
</cp:coreProperties>
</file>