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/>
  <xr:revisionPtr revIDLastSave="0" documentId="13_ncr:1_{6B4004FA-E729-4A73-B613-0322FB00BF98}" xr6:coauthVersionLast="46" xr6:coauthVersionMax="46" xr10:uidLastSave="{00000000-0000-0000-0000-000000000000}"/>
  <bookViews>
    <workbookView xWindow="31890" yWindow="120" windowWidth="21270" windowHeight="13680" firstSheet="12" activeTab="15" xr2:uid="{C8C8315A-198C-4BA0-9945-DE13BC68F1F0}"/>
  </bookViews>
  <sheets>
    <sheet name="2022 Proration" sheetId="5" state="hidden" r:id="rId1"/>
    <sheet name="WP" sheetId="21" r:id="rId2"/>
    <sheet name="FPL Finance &gt;&gt;&gt;" sheetId="16" r:id="rId3"/>
    <sheet name="UI Load" sheetId="17" r:id="rId4"/>
    <sheet name="Capital Structure" sheetId="18" r:id="rId5"/>
    <sheet name="Monthly Proration" sheetId="19" r:id="rId6"/>
    <sheet name="FCG Proration ==&gt; " sheetId="20" r:id="rId7"/>
    <sheet name="2023 Proration" sheetId="9" r:id="rId8"/>
    <sheet name="Forecasted Depr ADIT" sheetId="6" r:id="rId9"/>
    <sheet name="UI Data ==&gt; " sheetId="7" r:id="rId10"/>
    <sheet name="Account Balances" sheetId="1" r:id="rId11"/>
    <sheet name="PreTax Timing Differences" sheetId="4" r:id="rId12"/>
    <sheet name="TAX_ (11) FERC Balance Sheet" sheetId="2" r:id="rId13"/>
    <sheet name="TAX_ (04) Schedule M Report" sheetId="3" r:id="rId14"/>
    <sheet name="Scenario Report Run" sheetId="14" r:id="rId15"/>
    <sheet name="Scenario Data" sheetId="15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A">#REF!</definedName>
    <definedName name="\b">#REF!</definedName>
    <definedName name="\C">#REF!</definedName>
    <definedName name="\P">'[1]Cost of Capital Worksheet'!#REF!</definedName>
    <definedName name="\y">#REF!</definedName>
    <definedName name="\Z">#REF!</definedName>
    <definedName name="______C44">#REF!</definedName>
    <definedName name="_____C44">#REF!</definedName>
    <definedName name="____C44">#REF!</definedName>
    <definedName name="___DAT1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'[2]EE Detail'!#REF!</definedName>
    <definedName name="__C44">#REF!</definedName>
    <definedName name="__DAT1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11C_56">[3]REPORT!$A$1:$P$56</definedName>
    <definedName name="_1C_12">[4]REPORT!$A$1:$AB$56</definedName>
    <definedName name="_2B_6">#REF!</definedName>
    <definedName name="_2C_38B">[5]REPORT!$A$1:$N$56</definedName>
    <definedName name="_3C_38B">[6]REPORT!$A$1:$N$56</definedName>
    <definedName name="_3C_56">[7]REPORT!$A$1:$P$56</definedName>
    <definedName name="_4C_12">[8]REPORT!$A$1:$AB$56</definedName>
    <definedName name="_4C_56">[9]REPORT!$A$1:$P$56</definedName>
    <definedName name="_7C_2">#REF!</definedName>
    <definedName name="_9C_38B">[10]REPORT!$A$1:$N$56</definedName>
    <definedName name="_C44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xlnm._FilterDatabase" localSheetId="10" hidden="1">'Account Balances'!$A$8:$BE$34</definedName>
    <definedName name="_xlnm._FilterDatabase" localSheetId="13" hidden="1">'TAX_ (04) Schedule M Report'!$A$6:$CG$67</definedName>
    <definedName name="_xlnm._FilterDatabase" localSheetId="12" hidden="1">'TAX_ (11) FERC Balance Sheet'!$A$6:$CD$110</definedName>
    <definedName name="_Key1" hidden="1">'[11]1999'!$D$9</definedName>
    <definedName name="_key2" hidden="1">#REF!</definedName>
    <definedName name="_Order1" hidden="1">255</definedName>
    <definedName name="_Order2" hidden="1">255</definedName>
    <definedName name="_Sort" hidden="1">'[11]1999'!#REF!</definedName>
    <definedName name="AMOUNT">'[12]~4600717'!$C$2:$C$15</definedName>
    <definedName name="Application">#REF!</definedName>
    <definedName name="baird">#REF!</definedName>
    <definedName name="BottomUDA">#REF!</definedName>
    <definedName name="BTL_06Actual_Essbase">#REF!</definedName>
    <definedName name="BUSelection">#REF!</definedName>
    <definedName name="Cap_06Actual_Essbase">#REF!</definedName>
    <definedName name="CAP_STRUCT_ITEM">'[12]~4600717'!$A$2:$A$15</definedName>
    <definedName name="capBig">#REF!,#REF!,#REF!,#REF!,#REF!,#REF!,#REF!</definedName>
    <definedName name="capData">#REF!</definedName>
    <definedName name="capSmall">#REF!,#REF!,#REF!,#REF!,#REF!,#REF!</definedName>
    <definedName name="cell_data">'[13]R-Sched Sample'!$F$8,'[13]R-Sched Sample'!$B$7:$C$11,'[13]R-Sched Sample'!$B$8:$C$12,'[13]R-Sched Sample'!$B$15:$C$19,'[13]R-Sched Sample'!$B$22:$C$26,'[13]R-Sched Sample'!$B$29:$C$30,'[13]R-Sched Sample'!$B$33:$C$37,'[13]R-Sched Sample'!$B$40:$C$43,'[13]R-Sched Sample'!$F$7:$F$11,'[13]R-Sched Sample'!$F$8:$F$12,'[13]R-Sched Sample'!$F$15:$F$19,'[13]R-Sched Sample'!$F$22:$F$26,'[13]R-Sched Sample'!$F$29:$F$30,'[13]R-Sched Sample'!$F$33:$F$37,'[13]R-Sched Sample'!$F$40:$F$43,'[13]R-Sched Sample'!$I$7:$I$11,'[13]R-Sched Sample'!$I$8:$I$12,'[13]R-Sched Sample'!$I$15:$I$19,'[13]R-Sched Sample'!$I$22:$I$26,'[13]R-Sched Sample'!$I$29:$I$30,'[13]R-Sched Sample'!$I$33:$I$37,'[13]R-Sched Sample'!$I$40:$I$43</definedName>
    <definedName name="cell_data1">'[13]R-Sched Sample'!$L$7:$L$11,'[13]R-Sched Sample'!#REF!,'[13]R-Sched Sample'!#REF!,'[13]R-Sched Sample'!$L$8:$L$12,'[13]R-Sched Sample'!#REF!,'[13]R-Sched Sample'!#REF!,'[13]R-Sched Sample'!$L$15:$L$19,'[13]R-Sched Sample'!#REF!,'[13]R-Sched Sample'!#REF!,'[13]R-Sched Sample'!$L$22:$L$26,'[13]R-Sched Sample'!#REF!,'[13]R-Sched Sample'!#REF!,'[13]R-Sched Sample'!$L$29:$L$30,'[13]R-Sched Sample'!#REF!,'[13]R-Sched Sample'!#REF!,'[13]R-Sched Sample'!$L$33:$L$37,'[13]R-Sched Sample'!#REF!,'[13]R-Sched Sample'!#REF!</definedName>
    <definedName name="cell_data2">'[13]R-Sched Sample'!#REF!,'[13]R-Sched Sample'!$L$40:$L$43,'[13]R-Sched Sample'!#REF!,'[13]R-Sched Sample'!#REF!</definedName>
    <definedName name="co_name_line1">#REF!</definedName>
    <definedName name="co_name_line2">#REF!</definedName>
    <definedName name="col_fin">'[13]R-Sched Sample'!$B$1:$B$65536,'[13]R-Sched Sample'!$C$1:$C$65536,'[13]R-Sched Sample'!#REF!,'[13]R-Sched Sample'!#REF!,'[13]R-Sched Sample'!$F$1:$F$65536,'[13]R-Sched Sample'!$I$1:$I$65536,'[13]R-Sched Sample'!$L$1:$L$65536,'[13]R-Sched Sample'!#REF!,'[13]R-Sched Sample'!#REF!</definedName>
    <definedName name="col_percent">'[13]R-Sched Sample'!$H$1:$H$65536,'[13]R-Sched Sample'!$K$1:$K$65536,'[13]R-Sched Sample'!$N$1:$N$65536,'[13]R-Sched Sample'!#REF!,'[13]R-Sched Sample'!#REF!</definedName>
    <definedName name="CorpSec_OM_06Actual_Essbase">#REF!</definedName>
    <definedName name="COS_ID">'[12]~4600717'!$B$2:$B$15</definedName>
    <definedName name="CurrentOptions">#REF!</definedName>
    <definedName name="data_FIN">'[13]R-Sched Sample'!$B$7:$F$46,'[13]R-Sched Sample'!$I$7:$I$46,'[13]R-Sched Sample'!$L$7:$L$46,'[13]R-Sched Sample'!#REF!,'[13]R-Sched Sample'!#REF!,'[13]R-Sched Sample'!#REF!</definedName>
    <definedName name="data_PER">'[13]R-Sched Sample'!$H$7:$H$46,'[13]R-Sched Sample'!$K$7:$K$46,'[13]R-Sched Sample'!$N$7:$N$46,'[13]R-Sched Sample'!#REF!,'[13]R-Sched Sample'!#REF!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efaultPageMember1">#REF!</definedName>
    <definedName name="DefaultTitle">#REF!</definedName>
    <definedName name="DefaultUDA">#REF!</definedName>
    <definedName name="detail_colB">'[13]Cal 8 Sch 1rev1'!$B$1:$B$65536,'[13]Cal 8 Sch 1rev1'!$H$1:$H$65536,'[13]Cal 8 Sch 1rev1'!#REF!,'[13]Cal 8 Sch 1rev1'!$N$1:$N$65536,'[13]Cal 8 Sch 1rev1'!$T$1:$T$65536,'[13]Cal 8 Sch 1rev1'!$Z$1:$Z$65536</definedName>
    <definedName name="detail_colS">'[13]Cal 8 Sch 1rev1'!$E$1:$E$65536,'[13]Cal 8 Sch 1rev1'!#REF!,'[13]Cal 8 Sch 1rev1'!$M$1:$M$65536,'[13]Cal 8 Sch 1rev1'!$S$1:$S$65536,'[13]Cal 8 Sch 1rev1'!$Y$1:$Y$65536</definedName>
    <definedName name="detail_data">'[13]Cal 8 Sch 1rev1'!$B$8:$Z$50,'[13]Cal 8 Sch 1rev1'!#REF!</definedName>
    <definedName name="DETAIL_EST">#REF!</definedName>
    <definedName name="DIF_DETAIL">#REF!</definedName>
    <definedName name="DIF_SUM">#REF!</definedName>
    <definedName name="DIF_SUM_SUM">#REF!</definedName>
    <definedName name="docket_no">#REF!</definedName>
    <definedName name="docket_num">#REF!</definedName>
    <definedName name="Energy_Sales">#REF!</definedName>
    <definedName name="Ess_300">#REF!</definedName>
    <definedName name="Ess_304">#REF!</definedName>
    <definedName name="Ess_Database">#REF!</definedName>
    <definedName name="FIVE">#REF!</definedName>
    <definedName name="FormatSelection">#REF!</definedName>
    <definedName name="FPLPAIDS">#REF!</definedName>
    <definedName name="GP_COMPSTUD_Sheet">'[1]Cost of Capital Worksheet'!#REF!</definedName>
    <definedName name="GP_Cost_of_Capital">#REF!</definedName>
    <definedName name="GP_Sheet1">#REF!</definedName>
    <definedName name="group">#REF!</definedName>
    <definedName name="HISTORICAL_YEAR_DATE">#REF!</definedName>
    <definedName name="HISTORICAL_YEAR_X">#REF!</definedName>
    <definedName name="JE_S">#REF!</definedName>
    <definedName name="jpg" hidden="1">{"detail305",#N/A,FALSE,"BI-305"}</definedName>
    <definedName name="JV1_38_90">#REF!</definedName>
    <definedName name="keys">#REF!</definedName>
    <definedName name="KWH_Data">#REF!</definedName>
    <definedName name="MACROS">#REF!</definedName>
    <definedName name="MIKE" hidden="1">{"detail305",#N/A,FALSE,"BI-305"}</definedName>
    <definedName name="mkwh_stats1">#REF!</definedName>
    <definedName name="mkwh_stats2">#REF!</definedName>
    <definedName name="Month">#REF!</definedName>
    <definedName name="Month2">#REF!</definedName>
    <definedName name="Net_Generation">#REF!</definedName>
    <definedName name="Net_Income">#REF!</definedName>
    <definedName name="NonUtil_06Actual_Essbase">#REF!</definedName>
    <definedName name="OldDblClickSetting">#REF!</definedName>
    <definedName name="OldOptions">#REF!</definedName>
    <definedName name="OldRMouseSetting">#REF!</definedName>
    <definedName name="OM_06Actual_Essbase">#REF!</definedName>
    <definedName name="Otl_Dims">#REF!</definedName>
    <definedName name="P1_">'[14]Overhauls, pg 2'!#REF!</definedName>
    <definedName name="PAGE_1_END">#REF!</definedName>
    <definedName name="PAGE_1_START">#REF!</definedName>
    <definedName name="PAGE_10_END">#REF!</definedName>
    <definedName name="PAGE_10_START">#REF!</definedName>
    <definedName name="PAGE_11_END">#REF!</definedName>
    <definedName name="PAGE_11_START">#REF!</definedName>
    <definedName name="PAGE_12_END">#REF!</definedName>
    <definedName name="PAGE_12_START">#REF!</definedName>
    <definedName name="PAGE_13_END">#REF!</definedName>
    <definedName name="PAGE_13_START">#REF!</definedName>
    <definedName name="PAGE_14_END">#REF!</definedName>
    <definedName name="PAGE_14_START">#REF!</definedName>
    <definedName name="PAGE_15_END">#REF!</definedName>
    <definedName name="PAGE_15_START">#REF!</definedName>
    <definedName name="PAGE_2_END">#REF!</definedName>
    <definedName name="PAGE_2_START">#REF!</definedName>
    <definedName name="PAGE_3_END">#REF!</definedName>
    <definedName name="PAGE_3_START">#REF!</definedName>
    <definedName name="PAGE_4_END">#REF!</definedName>
    <definedName name="PAGE_4_START">#REF!</definedName>
    <definedName name="PAGE_5_END">#REF!</definedName>
    <definedName name="PAGE_5_START">#REF!</definedName>
    <definedName name="PAGE_6_END">#REF!</definedName>
    <definedName name="PAGE_6_START">#REF!</definedName>
    <definedName name="PAGE_7_END">#REF!</definedName>
    <definedName name="PAGE_7_START">#REF!</definedName>
    <definedName name="PAGE_8_END">#REF!</definedName>
    <definedName name="PAGE_8_START">#REF!</definedName>
    <definedName name="PAGE_9_END">#REF!</definedName>
    <definedName name="PAGE_9_START">#REF!</definedName>
    <definedName name="page1a">'[15]1997 PSA'!#REF!</definedName>
    <definedName name="PAGE2">#N/A</definedName>
    <definedName name="PAGE2VIEWS">#REF!</definedName>
    <definedName name="PageDim1">#REF!</definedName>
    <definedName name="Password">#REF!</definedName>
    <definedName name="PGD" hidden="1">{"detail305",#N/A,FALSE,"BI-305"}</definedName>
    <definedName name="pmm" hidden="1">{"summary",#N/A,FALSE,"PCR DIRECTORY"}</definedName>
    <definedName name="PMT" hidden="1">{"detail305",#N/A,FALSE,"BI-305"}</definedName>
    <definedName name="PMX" hidden="1">{"detail305",#N/A,FALSE,"BI-305"}</definedName>
    <definedName name="Prel_Estimate_for_Final">#REF!</definedName>
    <definedName name="PRELIMINARY_DETAIL_on_Summary_data">#REF!</definedName>
    <definedName name="Preliminary_Estimate">#REF!</definedName>
    <definedName name="_xlnm.Print_Area">#REF!</definedName>
    <definedName name="Print_Area_MI">#REF!</definedName>
    <definedName name="_xlnm.Print_Titles" localSheetId="4">'Capital Structure'!$A:$A,'Capital Structure'!$3:$6</definedName>
    <definedName name="_xlnm.Print_Titles" localSheetId="13">'TAX_ (04) Schedule M Report'!$A:$G,'TAX_ (04) Schedule M Report'!$3:$6</definedName>
    <definedName name="_xlnm.Print_Titles" localSheetId="12">'TAX_ (11) FERC Balance Sheet'!$A:$D,'TAX_ (11) FERC Balance Sheet'!$3:$6</definedName>
    <definedName name="Print_Titles_MI">#REF!</definedName>
    <definedName name="PrintArea">#REF!</definedName>
    <definedName name="PRIOR_YEAR_DATE">#REF!</definedName>
    <definedName name="PRIOR_YEAR_X">#REF!</definedName>
    <definedName name="REPORT">#REF!</definedName>
    <definedName name="Report1Layout">#REF!</definedName>
    <definedName name="Report1Title">#REF!</definedName>
    <definedName name="Report2Layout">#REF!</definedName>
    <definedName name="Report2Title">#REF!</definedName>
    <definedName name="Report3Layout">#REF!</definedName>
    <definedName name="Report3Title">#REF!</definedName>
    <definedName name="Report4Layout">#REF!</definedName>
    <definedName name="Report4Title">#REF!</definedName>
    <definedName name="ReportRange">#REF!</definedName>
    <definedName name="ReportSelection">#REF!</definedName>
    <definedName name="RoundingOption">#REF!</definedName>
    <definedName name="row_blank">'[13]R-Sched Sample'!#REF!,'[13]R-Sched Sample'!$A$14:$IV$14,'[13]R-Sched Sample'!$A$21:$IV$21,'[13]R-Sched Sample'!$A$28:$IV$28,'[13]R-Sched Sample'!$A$31:$IV$31,'[13]R-Sched Sample'!$A$39:$IV$39,'[13]R-Sched Sample'!$A$45:$IV$45</definedName>
    <definedName name="row_data">'[13]R-Sched Sample'!$A$7:$IV$11,'[13]R-Sched Sample'!$A$8:$IV$12,'[13]R-Sched Sample'!$A$15:$IV$19,'[13]R-Sched Sample'!$A$22:$IV$26,'[13]R-Sched Sample'!$A$29:$IV$30,'[13]R-Sched Sample'!$A$33:$IV$37,'[13]R-Sched Sample'!$A$40:$IV$43</definedName>
    <definedName name="row_header">'[13]R-Sched Sample'!#REF!,'[13]R-Sched Sample'!#REF!,'[13]R-Sched Sample'!#REF!,'[13]R-Sched Sample'!$H$5,'[13]R-Sched Sample'!#REF!,'[13]R-Sched Sample'!$A$5:$IV$5,'[13]R-Sched Sample'!#REF!,'[13]R-Sched Sample'!#REF!,'[13]R-Sched Sample'!#REF!,'[13]R-Sched Sample'!$H$5,'[13]R-Sched Sample'!#REF!,'[13]R-Sched Sample'!$A$6:$IV$6,'[13]R-Sched Sample'!$A$32:$IV$32</definedName>
    <definedName name="rp_efoh_puf_yrs_rp_efoh_puf_yrs_List">#REF!</definedName>
    <definedName name="Rpt1_RequiredRev">#REF!</definedName>
    <definedName name="sada" hidden="1">{"summary",#N/A,FALSE,"PCR DIRECTORY"}</definedName>
    <definedName name="SAPBEXhrIndnt" hidden="1">"Wide"</definedName>
    <definedName name="SAPBEXrevision" hidden="1">1</definedName>
    <definedName name="SAPBEXsysID" hidden="1">"GP1"</definedName>
    <definedName name="SAPBEXwbID" hidden="1">"4D8X20OALWEWUQH3FZZD2Q9XJ"</definedName>
    <definedName name="SAPsysID" hidden="1">"708C5W7SBKP804JT78WJ0JNKI"</definedName>
    <definedName name="SAPwbID" hidden="1">"ARS"</definedName>
    <definedName name="SCHC22P1">#REF!</definedName>
    <definedName name="SCHC22P2">#REF!</definedName>
    <definedName name="SecOps_OM_06Actual_Essbase">#REF!</definedName>
    <definedName name="serp">#REF!</definedName>
    <definedName name="Server">#REF!</definedName>
    <definedName name="SRCA">#REF!</definedName>
    <definedName name="SRCM">#REF!</definedName>
    <definedName name="Stats_App">#REF!</definedName>
    <definedName name="Stats_Data">#REF!</definedName>
    <definedName name="Stats_DB">#REF!</definedName>
    <definedName name="Stats_EAC">#REF!</definedName>
    <definedName name="Stats_Rpt">#REF!</definedName>
    <definedName name="Stats_Title1">#REF!</definedName>
    <definedName name="Stats_Title2">#REF!</definedName>
    <definedName name="Stratification_of_Cost">#REF!</definedName>
    <definedName name="SUBSEQUENT_YEAR_DATE">#REF!</definedName>
    <definedName name="SUBSEQUENT_YEAR_X">#REF!</definedName>
    <definedName name="SumUDA">#REF!</definedName>
    <definedName name="TAMI" hidden="1">{"summary",#N/A,FALSE,"PCR DIRECTORY"}</definedName>
    <definedName name="test" hidden="1">{"detail305",#N/A,FALSE,"BI-305"}</definedName>
    <definedName name="TEST_YEAR_DATE">#REF!</definedName>
    <definedName name="TEST_YEAR_X">#REF!</definedName>
    <definedName name="TEST0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otal_Co">#REF!</definedName>
    <definedName name="unlock_NonOp">'[13]Sched 4'!$B$7:$B$23,'[13]Sched 4'!#REF!,'[13]Sched 4'!$C$7:$C$23,'[13]Sched 4'!$A$3:$IV$4</definedName>
    <definedName name="User">#REF!</definedName>
    <definedName name="UserPageMember1">#REF!</definedName>
    <definedName name="UserParameters">#REF!</definedName>
    <definedName name="xpg" hidden="1">{"detail305",#N/A,FALSE,"BI-305"}</definedName>
    <definedName name="xxx.detail" hidden="1">{"detail305",#N/A,FALSE,"BI-305"}</definedName>
    <definedName name="xxx.directory" hidden="1">{"summary",#N/A,FALSE,"PCR DIRECTORY"}</definedName>
    <definedName name="Year">#REF!</definedName>
    <definedName name="Year2">#REF!</definedName>
    <definedName name="zzz" hidden="1">{"detail305",#N/A,FALSE,"BI-305"}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52" i="18" l="1"/>
  <c r="M52" i="18"/>
  <c r="L52" i="18"/>
  <c r="K52" i="18"/>
  <c r="J52" i="18"/>
  <c r="I52" i="18"/>
  <c r="H52" i="18"/>
  <c r="G52" i="18"/>
  <c r="F52" i="18"/>
  <c r="E52" i="18"/>
  <c r="D52" i="18"/>
  <c r="C52" i="18"/>
  <c r="B52" i="18"/>
  <c r="B34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B21" i="18"/>
  <c r="B33" i="18" l="1"/>
  <c r="B50" i="18" s="1"/>
  <c r="B32" i="18"/>
  <c r="B51" i="18"/>
  <c r="B37" i="18"/>
  <c r="B54" i="18" s="1"/>
  <c r="B36" i="18"/>
  <c r="B53" i="18" s="1"/>
  <c r="BE13" i="1"/>
  <c r="BD13" i="1"/>
  <c r="BC13" i="1"/>
  <c r="BB13" i="1"/>
  <c r="BA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BE11" i="1"/>
  <c r="BD11" i="1"/>
  <c r="BC11" i="1"/>
  <c r="BB11" i="1"/>
  <c r="BA11" i="1"/>
  <c r="AZ11" i="1"/>
  <c r="AY11" i="1"/>
  <c r="AX11" i="1"/>
  <c r="AW11" i="1"/>
  <c r="AV11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H11" i="1"/>
  <c r="AG11" i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P14" i="4"/>
  <c r="B38" i="18" l="1"/>
  <c r="B49" i="18"/>
  <c r="B55" i="18" s="1"/>
  <c r="B60" i="18" s="1"/>
  <c r="S8" i="6"/>
  <c r="T8" i="6" s="1"/>
  <c r="U8" i="6" s="1"/>
  <c r="V8" i="6" s="1"/>
  <c r="W8" i="6" s="1"/>
  <c r="X8" i="6" s="1"/>
  <c r="Y8" i="6" s="1"/>
  <c r="Z8" i="6" s="1"/>
  <c r="AA8" i="6" s="1"/>
  <c r="AB8" i="6" s="1"/>
  <c r="AC8" i="6" s="1"/>
  <c r="AD8" i="6" s="1"/>
  <c r="L27" i="9"/>
  <c r="M26" i="9" s="1"/>
  <c r="A4" i="4"/>
  <c r="D8" i="6"/>
  <c r="E8" i="6" s="1"/>
  <c r="L25" i="5"/>
  <c r="M23" i="9" l="1"/>
  <c r="M25" i="9"/>
  <c r="M15" i="9"/>
  <c r="M17" i="9"/>
  <c r="M19" i="9"/>
  <c r="M21" i="9"/>
  <c r="M20" i="9"/>
  <c r="M24" i="9"/>
  <c r="M16" i="9"/>
  <c r="M22" i="9"/>
  <c r="M18" i="9"/>
  <c r="F8" i="6"/>
  <c r="G8" i="6" s="1"/>
  <c r="H8" i="6" s="1"/>
  <c r="I8" i="6" s="1"/>
  <c r="J8" i="6" s="1"/>
  <c r="K8" i="6" s="1"/>
  <c r="L8" i="6" s="1"/>
  <c r="M8" i="6" s="1"/>
  <c r="N8" i="6" s="1"/>
  <c r="O8" i="6" s="1"/>
  <c r="M19" i="5"/>
  <c r="M21" i="5"/>
  <c r="M13" i="5"/>
  <c r="M18" i="5"/>
  <c r="M23" i="5"/>
  <c r="M15" i="5"/>
  <c r="M20" i="5"/>
  <c r="M22" i="5"/>
  <c r="M14" i="5"/>
  <c r="M17" i="5"/>
  <c r="M24" i="5"/>
  <c r="M16" i="5"/>
  <c r="AP10" i="4" l="1"/>
  <c r="AQ10" i="4"/>
  <c r="AR10" i="4"/>
  <c r="AS10" i="4"/>
  <c r="AT10" i="4"/>
  <c r="AU10" i="4"/>
  <c r="AV10" i="4"/>
  <c r="AW10" i="4"/>
  <c r="AX10" i="4"/>
  <c r="AY10" i="4"/>
  <c r="AZ10" i="4"/>
  <c r="BA10" i="4"/>
  <c r="BB10" i="4"/>
  <c r="BC10" i="4"/>
  <c r="AP11" i="4"/>
  <c r="AQ11" i="4"/>
  <c r="AQ12" i="4" s="1"/>
  <c r="AQ24" i="4" s="1"/>
  <c r="AR11" i="4"/>
  <c r="AS11" i="4"/>
  <c r="AT11" i="4"/>
  <c r="AU11" i="4"/>
  <c r="AV11" i="4"/>
  <c r="AW11" i="4"/>
  <c r="AX11" i="4"/>
  <c r="AY11" i="4"/>
  <c r="AY12" i="4" s="1"/>
  <c r="AY24" i="4" s="1"/>
  <c r="AA10" i="6" s="1"/>
  <c r="AZ11" i="4"/>
  <c r="BA11" i="4"/>
  <c r="BB11" i="4"/>
  <c r="BC11" i="4"/>
  <c r="AP14" i="4"/>
  <c r="AQ14" i="4"/>
  <c r="AR14" i="4"/>
  <c r="AS14" i="4"/>
  <c r="AT14" i="4"/>
  <c r="AU14" i="4"/>
  <c r="AV14" i="4"/>
  <c r="AW14" i="4"/>
  <c r="AX14" i="4"/>
  <c r="AY14" i="4"/>
  <c r="AZ14" i="4"/>
  <c r="BA14" i="4"/>
  <c r="BB14" i="4"/>
  <c r="BC14" i="4"/>
  <c r="AP15" i="4"/>
  <c r="AQ15" i="4"/>
  <c r="AR15" i="4"/>
  <c r="AS15" i="4"/>
  <c r="AT15" i="4"/>
  <c r="AU15" i="4"/>
  <c r="AV15" i="4"/>
  <c r="AW15" i="4"/>
  <c r="AX15" i="4"/>
  <c r="AY15" i="4"/>
  <c r="AZ15" i="4"/>
  <c r="BA15" i="4"/>
  <c r="BB15" i="4"/>
  <c r="BC15" i="4"/>
  <c r="AP19" i="4"/>
  <c r="AQ19" i="4"/>
  <c r="AR19" i="4"/>
  <c r="AS19" i="4"/>
  <c r="AT19" i="4"/>
  <c r="AU19" i="4"/>
  <c r="AV19" i="4"/>
  <c r="AW19" i="4"/>
  <c r="AX19" i="4"/>
  <c r="AY19" i="4"/>
  <c r="AZ19" i="4"/>
  <c r="BA19" i="4"/>
  <c r="BB19" i="4"/>
  <c r="BC19" i="4"/>
  <c r="AP20" i="4"/>
  <c r="AQ20" i="4"/>
  <c r="AQ21" i="4" s="1"/>
  <c r="AQ30" i="4" s="1"/>
  <c r="S16" i="6" s="1"/>
  <c r="AR20" i="4"/>
  <c r="AS20" i="4"/>
  <c r="AT20" i="4"/>
  <c r="AU20" i="4"/>
  <c r="AV20" i="4"/>
  <c r="AW20" i="4"/>
  <c r="AX20" i="4"/>
  <c r="AY20" i="4"/>
  <c r="AZ20" i="4"/>
  <c r="BA20" i="4"/>
  <c r="BB20" i="4"/>
  <c r="BC20" i="4"/>
  <c r="AV21" i="4"/>
  <c r="AV30" i="4" s="1"/>
  <c r="X16" i="6" s="1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O10" i="4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E14" i="4"/>
  <c r="F14" i="4"/>
  <c r="G14" i="4"/>
  <c r="H14" i="4"/>
  <c r="I14" i="4"/>
  <c r="J14" i="4"/>
  <c r="K14" i="4"/>
  <c r="L14" i="4"/>
  <c r="M14" i="4"/>
  <c r="N14" i="4"/>
  <c r="O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E15" i="4"/>
  <c r="F15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AH15" i="4"/>
  <c r="AI15" i="4"/>
  <c r="AJ15" i="4"/>
  <c r="AK15" i="4"/>
  <c r="AL15" i="4"/>
  <c r="AM15" i="4"/>
  <c r="AN15" i="4"/>
  <c r="AO15" i="4"/>
  <c r="E19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Z19" i="4"/>
  <c r="AA19" i="4"/>
  <c r="AB19" i="4"/>
  <c r="AC19" i="4"/>
  <c r="AD19" i="4"/>
  <c r="AE19" i="4"/>
  <c r="AF19" i="4"/>
  <c r="AG19" i="4"/>
  <c r="AH19" i="4"/>
  <c r="AI19" i="4"/>
  <c r="AJ19" i="4"/>
  <c r="AK19" i="4"/>
  <c r="AL19" i="4"/>
  <c r="AM19" i="4"/>
  <c r="AN19" i="4"/>
  <c r="AO19" i="4"/>
  <c r="E20" i="4"/>
  <c r="F20" i="4"/>
  <c r="G20" i="4"/>
  <c r="H20" i="4"/>
  <c r="I20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X20" i="4"/>
  <c r="Y20" i="4"/>
  <c r="Z20" i="4"/>
  <c r="AA20" i="4"/>
  <c r="AB20" i="4"/>
  <c r="AC20" i="4"/>
  <c r="AD20" i="4"/>
  <c r="AE20" i="4"/>
  <c r="AF20" i="4"/>
  <c r="AG20" i="4"/>
  <c r="AH20" i="4"/>
  <c r="AI20" i="4"/>
  <c r="AJ20" i="4"/>
  <c r="AK20" i="4"/>
  <c r="AL20" i="4"/>
  <c r="AM20" i="4"/>
  <c r="AN20" i="4"/>
  <c r="AO20" i="4"/>
  <c r="D20" i="4"/>
  <c r="D19" i="4"/>
  <c r="D15" i="4"/>
  <c r="D14" i="4"/>
  <c r="D11" i="4"/>
  <c r="D10" i="4"/>
  <c r="A6" i="1"/>
  <c r="A6" i="6" s="1"/>
  <c r="BE28" i="1"/>
  <c r="BD28" i="1"/>
  <c r="BC28" i="1"/>
  <c r="BB28" i="1"/>
  <c r="BA28" i="1"/>
  <c r="AZ28" i="1"/>
  <c r="AY28" i="1"/>
  <c r="AX28" i="1"/>
  <c r="AW28" i="1"/>
  <c r="AV28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BE27" i="1"/>
  <c r="BD27" i="1"/>
  <c r="BC27" i="1"/>
  <c r="BB27" i="1"/>
  <c r="BA27" i="1"/>
  <c r="AZ27" i="1"/>
  <c r="AY27" i="1"/>
  <c r="AX27" i="1"/>
  <c r="AW27" i="1"/>
  <c r="AV27" i="1"/>
  <c r="AU27" i="1"/>
  <c r="AT27" i="1"/>
  <c r="AS27" i="1"/>
  <c r="AR27" i="1"/>
  <c r="AQ27" i="1"/>
  <c r="AP27" i="1"/>
  <c r="AO27" i="1"/>
  <c r="AN27" i="1"/>
  <c r="AM27" i="1"/>
  <c r="AL27" i="1"/>
  <c r="AK27" i="1"/>
  <c r="AJ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BE31" i="1"/>
  <c r="BE32" i="1" s="1"/>
  <c r="BD31" i="1"/>
  <c r="BD32" i="1" s="1"/>
  <c r="BC31" i="1"/>
  <c r="BC32" i="1" s="1"/>
  <c r="BB31" i="1"/>
  <c r="BB32" i="1" s="1"/>
  <c r="BA31" i="1"/>
  <c r="BA32" i="1" s="1"/>
  <c r="AZ31" i="1"/>
  <c r="AZ32" i="1" s="1"/>
  <c r="AY31" i="1"/>
  <c r="AY32" i="1" s="1"/>
  <c r="AX31" i="1"/>
  <c r="AX32" i="1" s="1"/>
  <c r="AW31" i="1"/>
  <c r="AW32" i="1" s="1"/>
  <c r="AV31" i="1"/>
  <c r="AV32" i="1" s="1"/>
  <c r="AU31" i="1"/>
  <c r="AU32" i="1" s="1"/>
  <c r="AT31" i="1"/>
  <c r="AT32" i="1" s="1"/>
  <c r="AS31" i="1"/>
  <c r="AS32" i="1" s="1"/>
  <c r="AR31" i="1"/>
  <c r="AR32" i="1" s="1"/>
  <c r="AQ31" i="1"/>
  <c r="AQ32" i="1" s="1"/>
  <c r="AP31" i="1"/>
  <c r="AP32" i="1" s="1"/>
  <c r="AO31" i="1"/>
  <c r="AO32" i="1" s="1"/>
  <c r="AN31" i="1"/>
  <c r="AN32" i="1" s="1"/>
  <c r="AM31" i="1"/>
  <c r="AM32" i="1" s="1"/>
  <c r="AL31" i="1"/>
  <c r="AL32" i="1" s="1"/>
  <c r="AK31" i="1"/>
  <c r="AK32" i="1" s="1"/>
  <c r="AJ31" i="1"/>
  <c r="AJ32" i="1" s="1"/>
  <c r="AI31" i="1"/>
  <c r="AI32" i="1" s="1"/>
  <c r="AH31" i="1"/>
  <c r="AH32" i="1" s="1"/>
  <c r="AG31" i="1"/>
  <c r="AG32" i="1" s="1"/>
  <c r="AF31" i="1"/>
  <c r="AF32" i="1" s="1"/>
  <c r="AE31" i="1"/>
  <c r="AE32" i="1" s="1"/>
  <c r="AD31" i="1"/>
  <c r="AD32" i="1" s="1"/>
  <c r="AC31" i="1"/>
  <c r="AC32" i="1" s="1"/>
  <c r="AB31" i="1"/>
  <c r="AB32" i="1" s="1"/>
  <c r="AA31" i="1"/>
  <c r="AA32" i="1" s="1"/>
  <c r="Z31" i="1"/>
  <c r="Z32" i="1" s="1"/>
  <c r="Y31" i="1"/>
  <c r="Y32" i="1" s="1"/>
  <c r="X31" i="1"/>
  <c r="X32" i="1" s="1"/>
  <c r="W31" i="1"/>
  <c r="W32" i="1" s="1"/>
  <c r="V31" i="1"/>
  <c r="V32" i="1" s="1"/>
  <c r="U31" i="1"/>
  <c r="U32" i="1" s="1"/>
  <c r="T31" i="1"/>
  <c r="T32" i="1" s="1"/>
  <c r="S31" i="1"/>
  <c r="S32" i="1" s="1"/>
  <c r="R31" i="1"/>
  <c r="R32" i="1" s="1"/>
  <c r="Q31" i="1"/>
  <c r="Q32" i="1" s="1"/>
  <c r="P31" i="1"/>
  <c r="P32" i="1" s="1"/>
  <c r="O31" i="1"/>
  <c r="O32" i="1" s="1"/>
  <c r="N31" i="1"/>
  <c r="N32" i="1" s="1"/>
  <c r="M31" i="1"/>
  <c r="M32" i="1" s="1"/>
  <c r="L31" i="1"/>
  <c r="L32" i="1" s="1"/>
  <c r="K31" i="1"/>
  <c r="K32" i="1" s="1"/>
  <c r="J31" i="1"/>
  <c r="J32" i="1" s="1"/>
  <c r="I31" i="1"/>
  <c r="I32" i="1" s="1"/>
  <c r="H31" i="1"/>
  <c r="H32" i="1" s="1"/>
  <c r="G31" i="1"/>
  <c r="G32" i="1" s="1"/>
  <c r="F31" i="1"/>
  <c r="F32" i="1" s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BE21" i="1"/>
  <c r="BD21" i="1"/>
  <c r="BC21" i="1"/>
  <c r="BB21" i="1"/>
  <c r="BA21" i="1"/>
  <c r="AZ21" i="1"/>
  <c r="AY21" i="1"/>
  <c r="AX21" i="1"/>
  <c r="AW21" i="1"/>
  <c r="AV21" i="1"/>
  <c r="AU21" i="1"/>
  <c r="AT21" i="1"/>
  <c r="AS21" i="1"/>
  <c r="AR21" i="1"/>
  <c r="AQ21" i="1"/>
  <c r="AP21" i="1"/>
  <c r="AO21" i="1"/>
  <c r="AN21" i="1"/>
  <c r="AM21" i="1"/>
  <c r="AL21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BE18" i="1"/>
  <c r="BD18" i="1"/>
  <c r="BC18" i="1"/>
  <c r="BB18" i="1"/>
  <c r="BA18" i="1"/>
  <c r="AZ18" i="1"/>
  <c r="AY18" i="1"/>
  <c r="AX18" i="1"/>
  <c r="AW18" i="1"/>
  <c r="AV18" i="1"/>
  <c r="AU18" i="1"/>
  <c r="AT18" i="1"/>
  <c r="AS18" i="1"/>
  <c r="AR18" i="1"/>
  <c r="AQ18" i="1"/>
  <c r="AP18" i="1"/>
  <c r="AO18" i="1"/>
  <c r="AN18" i="1"/>
  <c r="AM18" i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BE17" i="1"/>
  <c r="BD17" i="1"/>
  <c r="BC17" i="1"/>
  <c r="BB17" i="1"/>
  <c r="BA17" i="1"/>
  <c r="AZ17" i="1"/>
  <c r="AY17" i="1"/>
  <c r="AX17" i="1"/>
  <c r="AW17" i="1"/>
  <c r="AV17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BE12" i="1"/>
  <c r="BD12" i="1"/>
  <c r="BC12" i="1"/>
  <c r="BB12" i="1"/>
  <c r="BA12" i="1"/>
  <c r="AZ12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R9" i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12" i="1"/>
  <c r="F14" i="1"/>
  <c r="F10" i="1"/>
  <c r="F9" i="1"/>
  <c r="AX21" i="4" l="1"/>
  <c r="AX30" i="4" s="1"/>
  <c r="Z16" i="6" s="1"/>
  <c r="AP21" i="4"/>
  <c r="AP30" i="4" s="1"/>
  <c r="AX12" i="4"/>
  <c r="AX28" i="4" s="1"/>
  <c r="Z14" i="6" s="1"/>
  <c r="AS21" i="4"/>
  <c r="AS30" i="4" s="1"/>
  <c r="U16" i="6" s="1"/>
  <c r="AU21" i="4"/>
  <c r="AU30" i="4" s="1"/>
  <c r="W16" i="6" s="1"/>
  <c r="AS16" i="4"/>
  <c r="AS25" i="4" s="1"/>
  <c r="U11" i="6" s="1"/>
  <c r="AR16" i="4"/>
  <c r="AR25" i="4" s="1"/>
  <c r="T11" i="6" s="1"/>
  <c r="AP16" i="4"/>
  <c r="AP25" i="4" s="1"/>
  <c r="AR21" i="4"/>
  <c r="AR30" i="4" s="1"/>
  <c r="T16" i="6" s="1"/>
  <c r="AV12" i="4"/>
  <c r="AV28" i="4" s="1"/>
  <c r="X14" i="6" s="1"/>
  <c r="AW16" i="4"/>
  <c r="AW29" i="4" s="1"/>
  <c r="AQ16" i="4"/>
  <c r="AQ25" i="4" s="1"/>
  <c r="S11" i="6" s="1"/>
  <c r="AW21" i="4"/>
  <c r="AW30" i="4" s="1"/>
  <c r="Y16" i="6" s="1"/>
  <c r="BC12" i="4"/>
  <c r="BC24" i="4" s="1"/>
  <c r="AV16" i="4"/>
  <c r="AV25" i="4" s="1"/>
  <c r="X11" i="6" s="1"/>
  <c r="AU16" i="4"/>
  <c r="AU25" i="4" s="1"/>
  <c r="W11" i="6" s="1"/>
  <c r="AT16" i="4"/>
  <c r="AT29" i="4" s="1"/>
  <c r="V15" i="6" s="1"/>
  <c r="AT21" i="4"/>
  <c r="AT30" i="4" s="1"/>
  <c r="V16" i="6" s="1"/>
  <c r="AU12" i="4"/>
  <c r="AU24" i="4" s="1"/>
  <c r="BB12" i="4"/>
  <c r="BB24" i="4" s="1"/>
  <c r="AD10" i="6" s="1"/>
  <c r="AT12" i="4"/>
  <c r="AT28" i="4" s="1"/>
  <c r="AP12" i="4"/>
  <c r="AW12" i="4"/>
  <c r="AW24" i="4" s="1"/>
  <c r="Y10" i="6" s="1"/>
  <c r="BA21" i="4"/>
  <c r="BA30" i="4" s="1"/>
  <c r="AC16" i="6" s="1"/>
  <c r="AZ16" i="4"/>
  <c r="AZ25" i="4" s="1"/>
  <c r="AB11" i="6" s="1"/>
  <c r="BA12" i="4"/>
  <c r="BA24" i="4" s="1"/>
  <c r="AC10" i="6" s="1"/>
  <c r="AS12" i="4"/>
  <c r="AS24" i="4" s="1"/>
  <c r="AZ12" i="4"/>
  <c r="AZ24" i="4" s="1"/>
  <c r="AR12" i="4"/>
  <c r="AR24" i="4" s="1"/>
  <c r="AZ21" i="4"/>
  <c r="AZ30" i="4" s="1"/>
  <c r="AB16" i="6" s="1"/>
  <c r="S10" i="6"/>
  <c r="AY28" i="4"/>
  <c r="AA14" i="6" s="1"/>
  <c r="AQ28" i="4"/>
  <c r="S14" i="6" s="1"/>
  <c r="BC16" i="4"/>
  <c r="BC29" i="4" s="1"/>
  <c r="AY21" i="4"/>
  <c r="AY30" i="4" s="1"/>
  <c r="AA16" i="6" s="1"/>
  <c r="F16" i="4"/>
  <c r="F29" i="4" s="1"/>
  <c r="AG12" i="4"/>
  <c r="AG24" i="4" s="1"/>
  <c r="G10" i="6" s="1"/>
  <c r="L21" i="4"/>
  <c r="L30" i="4" s="1"/>
  <c r="BA16" i="4"/>
  <c r="BA25" i="4" s="1"/>
  <c r="AC11" i="6" s="1"/>
  <c r="AX16" i="4"/>
  <c r="AX29" i="4" s="1"/>
  <c r="AD16" i="4"/>
  <c r="AD29" i="4" s="1"/>
  <c r="D15" i="6" s="1"/>
  <c r="BB21" i="4"/>
  <c r="BB30" i="4" s="1"/>
  <c r="AD16" i="6" s="1"/>
  <c r="AO12" i="4"/>
  <c r="AO24" i="4" s="1"/>
  <c r="O10" i="6" s="1"/>
  <c r="AL12" i="4"/>
  <c r="AL28" i="4" s="1"/>
  <c r="AD12" i="4"/>
  <c r="AD28" i="4" s="1"/>
  <c r="V12" i="4"/>
  <c r="V28" i="4" s="1"/>
  <c r="N12" i="4"/>
  <c r="N28" i="4" s="1"/>
  <c r="F12" i="4"/>
  <c r="F24" i="4" s="1"/>
  <c r="AI12" i="4"/>
  <c r="AI24" i="4" s="1"/>
  <c r="I10" i="6" s="1"/>
  <c r="V16" i="4"/>
  <c r="V29" i="4" s="1"/>
  <c r="AN16" i="4"/>
  <c r="AN29" i="4" s="1"/>
  <c r="N15" i="6" s="1"/>
  <c r="AF16" i="4"/>
  <c r="AF29" i="4" s="1"/>
  <c r="X16" i="4"/>
  <c r="X29" i="4" s="1"/>
  <c r="P16" i="4"/>
  <c r="P29" i="4" s="1"/>
  <c r="H16" i="4"/>
  <c r="H29" i="4" s="1"/>
  <c r="BB16" i="4"/>
  <c r="BB25" i="4" s="1"/>
  <c r="AC21" i="4"/>
  <c r="AC30" i="4" s="1"/>
  <c r="E21" i="4"/>
  <c r="E30" i="4" s="1"/>
  <c r="AB21" i="4"/>
  <c r="AB30" i="4" s="1"/>
  <c r="T21" i="4"/>
  <c r="T30" i="4" s="1"/>
  <c r="AO16" i="4"/>
  <c r="AO25" i="4" s="1"/>
  <c r="O11" i="6" s="1"/>
  <c r="AG16" i="4"/>
  <c r="AG29" i="4" s="1"/>
  <c r="G15" i="6" s="1"/>
  <c r="Y16" i="4"/>
  <c r="Y29" i="4" s="1"/>
  <c r="Q16" i="4"/>
  <c r="Q29" i="4" s="1"/>
  <c r="I16" i="4"/>
  <c r="I29" i="4" s="1"/>
  <c r="AL16" i="4"/>
  <c r="AL29" i="4" s="1"/>
  <c r="L15" i="6" s="1"/>
  <c r="N16" i="4"/>
  <c r="N29" i="4" s="1"/>
  <c r="AI16" i="4"/>
  <c r="AA16" i="4"/>
  <c r="S16" i="4"/>
  <c r="K16" i="4"/>
  <c r="AK21" i="4"/>
  <c r="AK30" i="4" s="1"/>
  <c r="K16" i="6" s="1"/>
  <c r="M21" i="4"/>
  <c r="M30" i="4" s="1"/>
  <c r="Y12" i="4"/>
  <c r="Y28" i="4" s="1"/>
  <c r="Q12" i="4"/>
  <c r="Q24" i="4" s="1"/>
  <c r="I12" i="4"/>
  <c r="I24" i="4" s="1"/>
  <c r="U21" i="4"/>
  <c r="U30" i="4" s="1"/>
  <c r="D21" i="4"/>
  <c r="D30" i="4" s="1"/>
  <c r="BC21" i="4"/>
  <c r="BC30" i="4" s="1"/>
  <c r="AY16" i="4"/>
  <c r="AY29" i="4" s="1"/>
  <c r="W34" i="1"/>
  <c r="AE34" i="1"/>
  <c r="C31" i="6" s="1"/>
  <c r="AM34" i="1"/>
  <c r="K31" i="6" s="1"/>
  <c r="AU34" i="1"/>
  <c r="U31" i="6" s="1"/>
  <c r="BC34" i="1"/>
  <c r="AC31" i="6" s="1"/>
  <c r="O34" i="1"/>
  <c r="N34" i="1"/>
  <c r="V34" i="1"/>
  <c r="AD34" i="1"/>
  <c r="AL34" i="1"/>
  <c r="J31" i="6" s="1"/>
  <c r="AT34" i="1"/>
  <c r="T31" i="6" s="1"/>
  <c r="BB34" i="1"/>
  <c r="AB31" i="6" s="1"/>
  <c r="F34" i="1"/>
  <c r="H34" i="1"/>
  <c r="P34" i="1"/>
  <c r="X34" i="1"/>
  <c r="AF34" i="1"/>
  <c r="D31" i="6" s="1"/>
  <c r="AN34" i="1"/>
  <c r="L31" i="6" s="1"/>
  <c r="AV34" i="1"/>
  <c r="V31" i="6" s="1"/>
  <c r="BD34" i="1"/>
  <c r="AD31" i="6" s="1"/>
  <c r="AO34" i="1"/>
  <c r="M31" i="6" s="1"/>
  <c r="AH34" i="1"/>
  <c r="F31" i="6" s="1"/>
  <c r="I34" i="1"/>
  <c r="AW34" i="1"/>
  <c r="W31" i="6" s="1"/>
  <c r="J34" i="1"/>
  <c r="AP34" i="1"/>
  <c r="N31" i="6" s="1"/>
  <c r="K34" i="1"/>
  <c r="S34" i="1"/>
  <c r="AA34" i="1"/>
  <c r="AI34" i="1"/>
  <c r="G31" i="6" s="1"/>
  <c r="AQ34" i="1"/>
  <c r="O31" i="6" s="1"/>
  <c r="AY34" i="1"/>
  <c r="Y31" i="6" s="1"/>
  <c r="Q34" i="1"/>
  <c r="AG34" i="1"/>
  <c r="E31" i="6" s="1"/>
  <c r="Z34" i="1"/>
  <c r="L34" i="1"/>
  <c r="T34" i="1"/>
  <c r="AB34" i="1"/>
  <c r="AJ34" i="1"/>
  <c r="H31" i="6" s="1"/>
  <c r="AR34" i="1"/>
  <c r="R31" i="6" s="1"/>
  <c r="AZ34" i="1"/>
  <c r="Z31" i="6" s="1"/>
  <c r="G34" i="1"/>
  <c r="Y34" i="1"/>
  <c r="BE34" i="1"/>
  <c r="R34" i="1"/>
  <c r="AX34" i="1"/>
  <c r="X31" i="6" s="1"/>
  <c r="M34" i="1"/>
  <c r="U34" i="1"/>
  <c r="AC34" i="1"/>
  <c r="AK34" i="1"/>
  <c r="I31" i="6" s="1"/>
  <c r="AS34" i="1"/>
  <c r="S31" i="6" s="1"/>
  <c r="BA34" i="1"/>
  <c r="AA31" i="6" s="1"/>
  <c r="AJ21" i="4"/>
  <c r="AJ30" i="4" s="1"/>
  <c r="J16" i="6" s="1"/>
  <c r="AL21" i="4"/>
  <c r="AL30" i="4" s="1"/>
  <c r="L16" i="6" s="1"/>
  <c r="AD21" i="4"/>
  <c r="AD30" i="4" s="1"/>
  <c r="D16" i="6" s="1"/>
  <c r="V21" i="4"/>
  <c r="V30" i="4" s="1"/>
  <c r="N21" i="4"/>
  <c r="N30" i="4" s="1"/>
  <c r="F21" i="4"/>
  <c r="F30" i="4" s="1"/>
  <c r="AI21" i="4"/>
  <c r="AI30" i="4" s="1"/>
  <c r="I16" i="6" s="1"/>
  <c r="AA21" i="4"/>
  <c r="AA30" i="4" s="1"/>
  <c r="S21" i="4"/>
  <c r="S30" i="4" s="1"/>
  <c r="K21" i="4"/>
  <c r="K30" i="4" s="1"/>
  <c r="AN21" i="4"/>
  <c r="AN30" i="4" s="1"/>
  <c r="N16" i="6" s="1"/>
  <c r="AF21" i="4"/>
  <c r="AF30" i="4" s="1"/>
  <c r="F16" i="6" s="1"/>
  <c r="X21" i="4"/>
  <c r="X30" i="4" s="1"/>
  <c r="P21" i="4"/>
  <c r="P30" i="4" s="1"/>
  <c r="H21" i="4"/>
  <c r="H30" i="4" s="1"/>
  <c r="AO21" i="4"/>
  <c r="AO30" i="4" s="1"/>
  <c r="O16" i="6" s="1"/>
  <c r="AG21" i="4"/>
  <c r="AG30" i="4" s="1"/>
  <c r="G16" i="6" s="1"/>
  <c r="Y21" i="4"/>
  <c r="Y30" i="4" s="1"/>
  <c r="Q21" i="4"/>
  <c r="Q30" i="4" s="1"/>
  <c r="I21" i="4"/>
  <c r="I30" i="4" s="1"/>
  <c r="AK16" i="4"/>
  <c r="AK29" i="4" s="1"/>
  <c r="K15" i="6" s="1"/>
  <c r="AC16" i="4"/>
  <c r="AC29" i="4" s="1"/>
  <c r="U16" i="4"/>
  <c r="U29" i="4" s="1"/>
  <c r="M16" i="4"/>
  <c r="M29" i="4" s="1"/>
  <c r="E16" i="4"/>
  <c r="E25" i="4" s="1"/>
  <c r="AH16" i="4"/>
  <c r="Z16" i="4"/>
  <c r="Z29" i="4" s="1"/>
  <c r="R16" i="4"/>
  <c r="R29" i="4" s="1"/>
  <c r="J16" i="4"/>
  <c r="J29" i="4" s="1"/>
  <c r="AM16" i="4"/>
  <c r="AM29" i="4" s="1"/>
  <c r="M15" i="6" s="1"/>
  <c r="AE16" i="4"/>
  <c r="AE25" i="4" s="1"/>
  <c r="E11" i="6" s="1"/>
  <c r="W16" i="4"/>
  <c r="W29" i="4" s="1"/>
  <c r="O16" i="4"/>
  <c r="O29" i="4" s="1"/>
  <c r="G16" i="4"/>
  <c r="G29" i="4" s="1"/>
  <c r="AJ16" i="4"/>
  <c r="AJ25" i="4" s="1"/>
  <c r="J11" i="6" s="1"/>
  <c r="AB16" i="4"/>
  <c r="AB25" i="4" s="1"/>
  <c r="T16" i="4"/>
  <c r="L16" i="4"/>
  <c r="L25" i="4" s="1"/>
  <c r="AA12" i="4"/>
  <c r="AA28" i="4" s="1"/>
  <c r="S12" i="4"/>
  <c r="S28" i="4" s="1"/>
  <c r="K12" i="4"/>
  <c r="K28" i="4" s="1"/>
  <c r="AN12" i="4"/>
  <c r="AF12" i="4"/>
  <c r="AF28" i="4" s="1"/>
  <c r="F14" i="6" s="1"/>
  <c r="X12" i="4"/>
  <c r="P12" i="4"/>
  <c r="P24" i="4" s="1"/>
  <c r="H12" i="4"/>
  <c r="AK12" i="4"/>
  <c r="AK24" i="4" s="1"/>
  <c r="K10" i="6" s="1"/>
  <c r="AC12" i="4"/>
  <c r="AC28" i="4" s="1"/>
  <c r="U12" i="4"/>
  <c r="U28" i="4" s="1"/>
  <c r="M12" i="4"/>
  <c r="M28" i="4" s="1"/>
  <c r="E12" i="4"/>
  <c r="E24" i="4" s="1"/>
  <c r="AH12" i="4"/>
  <c r="AH28" i="4" s="1"/>
  <c r="H14" i="6" s="1"/>
  <c r="Z12" i="4"/>
  <c r="Z28" i="4" s="1"/>
  <c r="R12" i="4"/>
  <c r="R28" i="4" s="1"/>
  <c r="J12" i="4"/>
  <c r="J28" i="4" s="1"/>
  <c r="AM12" i="4"/>
  <c r="AE12" i="4"/>
  <c r="W12" i="4"/>
  <c r="W28" i="4" s="1"/>
  <c r="O12" i="4"/>
  <c r="O28" i="4" s="1"/>
  <c r="G12" i="4"/>
  <c r="G24" i="4" s="1"/>
  <c r="AJ12" i="4"/>
  <c r="AJ28" i="4" s="1"/>
  <c r="J14" i="6" s="1"/>
  <c r="AB12" i="4"/>
  <c r="AB28" i="4" s="1"/>
  <c r="T12" i="4"/>
  <c r="T28" i="4" s="1"/>
  <c r="L12" i="4"/>
  <c r="L28" i="4" s="1"/>
  <c r="D16" i="4"/>
  <c r="AW25" i="4"/>
  <c r="R21" i="4"/>
  <c r="R30" i="4" s="1"/>
  <c r="J21" i="4"/>
  <c r="J30" i="4" s="1"/>
  <c r="AM21" i="4"/>
  <c r="AM30" i="4" s="1"/>
  <c r="M16" i="6" s="1"/>
  <c r="AE21" i="4"/>
  <c r="AE30" i="4" s="1"/>
  <c r="E16" i="6" s="1"/>
  <c r="W21" i="4"/>
  <c r="W30" i="4" s="1"/>
  <c r="O21" i="4"/>
  <c r="O30" i="4" s="1"/>
  <c r="G21" i="4"/>
  <c r="G30" i="4" s="1"/>
  <c r="AH21" i="4"/>
  <c r="AH30" i="4" s="1"/>
  <c r="H16" i="6" s="1"/>
  <c r="Z21" i="4"/>
  <c r="Z30" i="4" s="1"/>
  <c r="D12" i="4"/>
  <c r="AP29" i="4" l="1"/>
  <c r="AS29" i="4"/>
  <c r="U15" i="6" s="1"/>
  <c r="S12" i="6"/>
  <c r="S23" i="6" s="1"/>
  <c r="AR26" i="4"/>
  <c r="AV24" i="4"/>
  <c r="X10" i="6" s="1"/>
  <c r="X12" i="6" s="1"/>
  <c r="X23" i="6" s="1"/>
  <c r="AX24" i="4"/>
  <c r="Z10" i="6" s="1"/>
  <c r="AR29" i="4"/>
  <c r="T15" i="6" s="1"/>
  <c r="AQ29" i="4"/>
  <c r="AQ31" i="4" s="1"/>
  <c r="AQ26" i="4"/>
  <c r="Z35" i="6"/>
  <c r="H35" i="6"/>
  <c r="E35" i="6"/>
  <c r="N35" i="6"/>
  <c r="AA35" i="6"/>
  <c r="AD35" i="6"/>
  <c r="AV29" i="4"/>
  <c r="X15" i="6" s="1"/>
  <c r="V24" i="4"/>
  <c r="AU29" i="4"/>
  <c r="W15" i="6" s="1"/>
  <c r="BB29" i="4"/>
  <c r="AD15" i="6" s="1"/>
  <c r="AG25" i="4"/>
  <c r="G11" i="6" s="1"/>
  <c r="G12" i="6" s="1"/>
  <c r="G23" i="6" s="1"/>
  <c r="BC28" i="4"/>
  <c r="BC31" i="4" s="1"/>
  <c r="E28" i="4"/>
  <c r="AC25" i="4"/>
  <c r="BA28" i="4"/>
  <c r="AC14" i="6" s="1"/>
  <c r="AT25" i="4"/>
  <c r="V11" i="6" s="1"/>
  <c r="R25" i="4"/>
  <c r="E29" i="4"/>
  <c r="AU28" i="4"/>
  <c r="W14" i="6" s="1"/>
  <c r="U24" i="4"/>
  <c r="K24" i="4"/>
  <c r="O25" i="4"/>
  <c r="W10" i="6"/>
  <c r="W12" i="6" s="1"/>
  <c r="W23" i="6" s="1"/>
  <c r="AU26" i="4"/>
  <c r="AE29" i="4"/>
  <c r="E15" i="6" s="1"/>
  <c r="Y24" i="4"/>
  <c r="N25" i="4"/>
  <c r="M25" i="4"/>
  <c r="AK28" i="4"/>
  <c r="K14" i="6" s="1"/>
  <c r="K17" i="6" s="1"/>
  <c r="K21" i="6" s="1"/>
  <c r="K22" i="6" s="1"/>
  <c r="BB28" i="4"/>
  <c r="AD14" i="6" s="1"/>
  <c r="AR28" i="4"/>
  <c r="T14" i="6" s="1"/>
  <c r="AI28" i="4"/>
  <c r="I14" i="6" s="1"/>
  <c r="AW28" i="4"/>
  <c r="Y14" i="6" s="1"/>
  <c r="F25" i="4"/>
  <c r="F26" i="4" s="1"/>
  <c r="F28" i="4"/>
  <c r="F31" i="4" s="1"/>
  <c r="AZ29" i="4"/>
  <c r="AB15" i="6" s="1"/>
  <c r="AF25" i="4"/>
  <c r="F11" i="6" s="1"/>
  <c r="AC12" i="6"/>
  <c r="AC23" i="6" s="1"/>
  <c r="X17" i="6"/>
  <c r="X21" i="6" s="1"/>
  <c r="X22" i="6" s="1"/>
  <c r="AT24" i="4"/>
  <c r="AJ29" i="4"/>
  <c r="J15" i="6" s="1"/>
  <c r="J17" i="6" s="1"/>
  <c r="J21" i="6" s="1"/>
  <c r="J22" i="6" s="1"/>
  <c r="V14" i="6"/>
  <c r="V17" i="6" s="1"/>
  <c r="V21" i="6" s="1"/>
  <c r="V22" i="6" s="1"/>
  <c r="AT31" i="4"/>
  <c r="AP28" i="4"/>
  <c r="AP31" i="4" s="1"/>
  <c r="AP24" i="4"/>
  <c r="AP26" i="4" s="1"/>
  <c r="AV26" i="4"/>
  <c r="AM25" i="4"/>
  <c r="M11" i="6" s="1"/>
  <c r="AB10" i="6"/>
  <c r="AB12" i="6" s="1"/>
  <c r="AB23" i="6" s="1"/>
  <c r="AZ26" i="4"/>
  <c r="U10" i="6"/>
  <c r="U12" i="6" s="1"/>
  <c r="U23" i="6" s="1"/>
  <c r="AS26" i="4"/>
  <c r="BC25" i="4"/>
  <c r="BC26" i="4" s="1"/>
  <c r="AZ28" i="4"/>
  <c r="AO29" i="4"/>
  <c r="O15" i="6" s="1"/>
  <c r="I28" i="4"/>
  <c r="I31" i="4" s="1"/>
  <c r="AG28" i="4"/>
  <c r="G14" i="6" s="1"/>
  <c r="G17" i="6" s="1"/>
  <c r="G21" i="6" s="1"/>
  <c r="G22" i="6" s="1"/>
  <c r="N24" i="4"/>
  <c r="AS28" i="4"/>
  <c r="U14" i="6" s="1"/>
  <c r="U17" i="6" s="1"/>
  <c r="U21" i="6" s="1"/>
  <c r="U22" i="6" s="1"/>
  <c r="M24" i="4"/>
  <c r="AF24" i="4"/>
  <c r="O24" i="4"/>
  <c r="X25" i="4"/>
  <c r="AJ24" i="4"/>
  <c r="AJ26" i="4" s="1"/>
  <c r="H25" i="4"/>
  <c r="I25" i="4"/>
  <c r="I26" i="4" s="1"/>
  <c r="T10" i="6"/>
  <c r="T12" i="6" s="1"/>
  <c r="T23" i="6" s="1"/>
  <c r="P28" i="4"/>
  <c r="P31" i="4" s="1"/>
  <c r="Z25" i="4"/>
  <c r="Z24" i="4"/>
  <c r="M35" i="6"/>
  <c r="AC35" i="6"/>
  <c r="BA29" i="4"/>
  <c r="O35" i="6"/>
  <c r="U35" i="6"/>
  <c r="AX25" i="4"/>
  <c r="G35" i="6"/>
  <c r="W35" i="6"/>
  <c r="K35" i="6"/>
  <c r="G28" i="4"/>
  <c r="G31" i="4" s="1"/>
  <c r="AL25" i="4"/>
  <c r="L11" i="6" s="1"/>
  <c r="AH24" i="4"/>
  <c r="H10" i="6" s="1"/>
  <c r="AB29" i="4"/>
  <c r="AB31" i="4" s="1"/>
  <c r="AD24" i="4"/>
  <c r="D10" i="6" s="1"/>
  <c r="BA26" i="4"/>
  <c r="AD25" i="4"/>
  <c r="D11" i="6" s="1"/>
  <c r="AX31" i="4"/>
  <c r="Z15" i="6"/>
  <c r="Z17" i="6" s="1"/>
  <c r="Z21" i="6" s="1"/>
  <c r="Z22" i="6" s="1"/>
  <c r="O12" i="6"/>
  <c r="O23" i="6" s="1"/>
  <c r="S24" i="4"/>
  <c r="J31" i="4"/>
  <c r="BB26" i="4"/>
  <c r="AD11" i="6"/>
  <c r="AD12" i="6" s="1"/>
  <c r="AD23" i="6" s="1"/>
  <c r="AD31" i="4"/>
  <c r="D14" i="6"/>
  <c r="D17" i="6" s="1"/>
  <c r="D21" i="6" s="1"/>
  <c r="D22" i="6" s="1"/>
  <c r="AF31" i="4"/>
  <c r="F15" i="6"/>
  <c r="F17" i="6" s="1"/>
  <c r="F21" i="6" s="1"/>
  <c r="F22" i="6" s="1"/>
  <c r="Y15" i="6"/>
  <c r="AW26" i="4"/>
  <c r="Y11" i="6"/>
  <c r="Y12" i="6" s="1"/>
  <c r="Y23" i="6" s="1"/>
  <c r="AY31" i="4"/>
  <c r="AA15" i="6"/>
  <c r="AA17" i="6" s="1"/>
  <c r="AA21" i="6" s="1"/>
  <c r="AL31" i="4"/>
  <c r="L14" i="6"/>
  <c r="L17" i="6" s="1"/>
  <c r="L21" i="6" s="1"/>
  <c r="L22" i="6" s="1"/>
  <c r="E11" i="5"/>
  <c r="O33" i="6"/>
  <c r="E13" i="9"/>
  <c r="AD33" i="6"/>
  <c r="V35" i="6"/>
  <c r="F35" i="6"/>
  <c r="L35" i="6"/>
  <c r="I35" i="6"/>
  <c r="D35" i="6"/>
  <c r="AB35" i="6"/>
  <c r="S35" i="6"/>
  <c r="T35" i="6"/>
  <c r="X35" i="6"/>
  <c r="Y35" i="6"/>
  <c r="J35" i="6"/>
  <c r="Q25" i="4"/>
  <c r="Q26" i="4" s="1"/>
  <c r="L29" i="4"/>
  <c r="L31" i="4" s="1"/>
  <c r="AA24" i="4"/>
  <c r="AO28" i="4"/>
  <c r="AO26" i="4"/>
  <c r="P25" i="4"/>
  <c r="P26" i="4" s="1"/>
  <c r="Y25" i="4"/>
  <c r="Y26" i="4" s="1"/>
  <c r="T24" i="4"/>
  <c r="J24" i="4"/>
  <c r="AK25" i="4"/>
  <c r="K11" i="6" s="1"/>
  <c r="K12" i="6" s="1"/>
  <c r="K23" i="6" s="1"/>
  <c r="AL24" i="4"/>
  <c r="AB24" i="4"/>
  <c r="AB26" i="4" s="1"/>
  <c r="R24" i="4"/>
  <c r="U25" i="4"/>
  <c r="AI29" i="4"/>
  <c r="I15" i="6" s="1"/>
  <c r="AI25" i="4"/>
  <c r="U31" i="4"/>
  <c r="AY25" i="4"/>
  <c r="W31" i="4"/>
  <c r="V25" i="4"/>
  <c r="N31" i="4"/>
  <c r="AC24" i="4"/>
  <c r="G25" i="4"/>
  <c r="G26" i="4" s="1"/>
  <c r="V31" i="4"/>
  <c r="AN25" i="4"/>
  <c r="N11" i="6" s="1"/>
  <c r="Z31" i="4"/>
  <c r="Q28" i="4"/>
  <c r="Q31" i="4" s="1"/>
  <c r="K25" i="4"/>
  <c r="K29" i="4"/>
  <c r="K31" i="4" s="1"/>
  <c r="L24" i="4"/>
  <c r="L26" i="4" s="1"/>
  <c r="S25" i="4"/>
  <c r="S29" i="4"/>
  <c r="S31" i="4" s="1"/>
  <c r="W25" i="4"/>
  <c r="AA29" i="4"/>
  <c r="AA31" i="4" s="1"/>
  <c r="AA25" i="4"/>
  <c r="Y31" i="4"/>
  <c r="D25" i="4"/>
  <c r="D29" i="4"/>
  <c r="H28" i="4"/>
  <c r="H31" i="4" s="1"/>
  <c r="H24" i="4"/>
  <c r="T25" i="4"/>
  <c r="T29" i="4"/>
  <c r="T31" i="4" s="1"/>
  <c r="J25" i="4"/>
  <c r="W24" i="4"/>
  <c r="O31" i="4"/>
  <c r="X24" i="4"/>
  <c r="X28" i="4"/>
  <c r="X31" i="4" s="1"/>
  <c r="D24" i="4"/>
  <c r="D28" i="4"/>
  <c r="E26" i="4"/>
  <c r="AN28" i="4"/>
  <c r="AN24" i="4"/>
  <c r="AH29" i="4"/>
  <c r="H15" i="6" s="1"/>
  <c r="H17" i="6" s="1"/>
  <c r="H21" i="6" s="1"/>
  <c r="H22" i="6" s="1"/>
  <c r="AH25" i="4"/>
  <c r="AE28" i="4"/>
  <c r="AE24" i="4"/>
  <c r="AM28" i="4"/>
  <c r="AM24" i="4"/>
  <c r="AC31" i="4"/>
  <c r="AJ31" i="4"/>
  <c r="M31" i="4"/>
  <c r="R31" i="4"/>
  <c r="BE29" i="1"/>
  <c r="BD29" i="1"/>
  <c r="BC29" i="1"/>
  <c r="BB29" i="1"/>
  <c r="BA29" i="1"/>
  <c r="AZ29" i="1"/>
  <c r="AY29" i="1"/>
  <c r="AX29" i="1"/>
  <c r="AW29" i="1"/>
  <c r="AV29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BE23" i="1"/>
  <c r="BD23" i="1"/>
  <c r="BC23" i="1"/>
  <c r="BB23" i="1"/>
  <c r="BA23" i="1"/>
  <c r="AZ23" i="1"/>
  <c r="AY23" i="1"/>
  <c r="AX23" i="1"/>
  <c r="AW23" i="1"/>
  <c r="AV23" i="1"/>
  <c r="AU23" i="1"/>
  <c r="AT23" i="1"/>
  <c r="AS23" i="1"/>
  <c r="AR23" i="1"/>
  <c r="AQ23" i="1"/>
  <c r="AP23" i="1"/>
  <c r="AO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BE19" i="1"/>
  <c r="BD19" i="1"/>
  <c r="BC19" i="1"/>
  <c r="BB19" i="1"/>
  <c r="BA19" i="1"/>
  <c r="AZ19" i="1"/>
  <c r="AY19" i="1"/>
  <c r="AX19" i="1"/>
  <c r="AW19" i="1"/>
  <c r="AV19" i="1"/>
  <c r="AU19" i="1"/>
  <c r="AT19" i="1"/>
  <c r="AS19" i="1"/>
  <c r="AR19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BE15" i="1"/>
  <c r="BD15" i="1"/>
  <c r="BC15" i="1"/>
  <c r="BB15" i="1"/>
  <c r="BA15" i="1"/>
  <c r="AZ15" i="1"/>
  <c r="AY15" i="1"/>
  <c r="AX15" i="1"/>
  <c r="AW15" i="1"/>
  <c r="AV15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AX26" i="4" l="1"/>
  <c r="S15" i="6"/>
  <c r="S17" i="6" s="1"/>
  <c r="S21" i="6" s="1"/>
  <c r="T17" i="6"/>
  <c r="T21" i="6" s="1"/>
  <c r="T22" i="6" s="1"/>
  <c r="E31" i="4"/>
  <c r="AV31" i="4"/>
  <c r="AG26" i="4"/>
  <c r="V26" i="4"/>
  <c r="AG31" i="4"/>
  <c r="AC26" i="4"/>
  <c r="AF26" i="4"/>
  <c r="M26" i="4"/>
  <c r="W17" i="6"/>
  <c r="W21" i="6" s="1"/>
  <c r="W22" i="6" s="1"/>
  <c r="BA31" i="4"/>
  <c r="AD17" i="6"/>
  <c r="AD21" i="6" s="1"/>
  <c r="AD22" i="6" s="1"/>
  <c r="AD24" i="6" s="1"/>
  <c r="AD36" i="6" s="1"/>
  <c r="AD37" i="6" s="1"/>
  <c r="J10" i="6"/>
  <c r="J12" i="6" s="1"/>
  <c r="J23" i="6" s="1"/>
  <c r="J24" i="6" s="1"/>
  <c r="J36" i="6" s="1"/>
  <c r="J37" i="6" s="1"/>
  <c r="U24" i="6"/>
  <c r="U36" i="6" s="1"/>
  <c r="U37" i="6" s="1"/>
  <c r="AK31" i="4"/>
  <c r="K24" i="6"/>
  <c r="K36" i="6" s="1"/>
  <c r="K37" i="6" s="1"/>
  <c r="K26" i="4"/>
  <c r="AU31" i="4"/>
  <c r="R26" i="4"/>
  <c r="AR31" i="4"/>
  <c r="U26" i="4"/>
  <c r="BB31" i="4"/>
  <c r="O26" i="4"/>
  <c r="D12" i="6"/>
  <c r="D23" i="6" s="1"/>
  <c r="D24" i="6" s="1"/>
  <c r="N26" i="4"/>
  <c r="I17" i="6"/>
  <c r="I21" i="6" s="1"/>
  <c r="I22" i="6" s="1"/>
  <c r="J26" i="4"/>
  <c r="Y17" i="6"/>
  <c r="Y21" i="6" s="1"/>
  <c r="Y22" i="6" s="1"/>
  <c r="Y24" i="6" s="1"/>
  <c r="Y36" i="6" s="1"/>
  <c r="Y37" i="6" s="1"/>
  <c r="AW31" i="4"/>
  <c r="Z11" i="6"/>
  <c r="Z12" i="6" s="1"/>
  <c r="Z23" i="6" s="1"/>
  <c r="Z24" i="6" s="1"/>
  <c r="Z36" i="6" s="1"/>
  <c r="Z37" i="6" s="1"/>
  <c r="AC15" i="6"/>
  <c r="AC17" i="6" s="1"/>
  <c r="AC21" i="6" s="1"/>
  <c r="AC22" i="6" s="1"/>
  <c r="AC24" i="6" s="1"/>
  <c r="AC36" i="6" s="1"/>
  <c r="AC37" i="6" s="1"/>
  <c r="V10" i="6"/>
  <c r="V12" i="6" s="1"/>
  <c r="V23" i="6" s="1"/>
  <c r="V24" i="6" s="1"/>
  <c r="V36" i="6" s="1"/>
  <c r="V37" i="6" s="1"/>
  <c r="AT26" i="4"/>
  <c r="AD26" i="4"/>
  <c r="X24" i="6"/>
  <c r="X36" i="6" s="1"/>
  <c r="X37" i="6" s="1"/>
  <c r="AS31" i="4"/>
  <c r="X26" i="4"/>
  <c r="H26" i="4"/>
  <c r="AK26" i="4"/>
  <c r="Z26" i="4"/>
  <c r="AB14" i="6"/>
  <c r="AB17" i="6" s="1"/>
  <c r="AB21" i="6" s="1"/>
  <c r="AZ31" i="4"/>
  <c r="F10" i="6"/>
  <c r="F12" i="6" s="1"/>
  <c r="F23" i="6" s="1"/>
  <c r="F24" i="6" s="1"/>
  <c r="F36" i="6" s="1"/>
  <c r="F37" i="6" s="1"/>
  <c r="S26" i="4"/>
  <c r="AA22" i="6"/>
  <c r="AN31" i="4"/>
  <c r="N14" i="6"/>
  <c r="N17" i="6" s="1"/>
  <c r="N21" i="6" s="1"/>
  <c r="N22" i="6" s="1"/>
  <c r="AM26" i="4"/>
  <c r="M10" i="6"/>
  <c r="M12" i="6" s="1"/>
  <c r="M23" i="6" s="1"/>
  <c r="AI26" i="4"/>
  <c r="I11" i="6"/>
  <c r="I12" i="6" s="1"/>
  <c r="I23" i="6" s="1"/>
  <c r="S22" i="6"/>
  <c r="S24" i="6" s="1"/>
  <c r="AE31" i="4"/>
  <c r="E14" i="6"/>
  <c r="E17" i="6" s="1"/>
  <c r="E21" i="6" s="1"/>
  <c r="AO31" i="4"/>
  <c r="O14" i="6"/>
  <c r="O17" i="6" s="1"/>
  <c r="O21" i="6" s="1"/>
  <c r="O22" i="6" s="1"/>
  <c r="O24" i="6" s="1"/>
  <c r="O36" i="6" s="1"/>
  <c r="O37" i="6" s="1"/>
  <c r="AM31" i="4"/>
  <c r="M14" i="6"/>
  <c r="M17" i="6" s="1"/>
  <c r="M21" i="6" s="1"/>
  <c r="M22" i="6" s="1"/>
  <c r="AN26" i="4"/>
  <c r="N10" i="6"/>
  <c r="N12" i="6" s="1"/>
  <c r="N23" i="6" s="1"/>
  <c r="AY26" i="4"/>
  <c r="AA11" i="6"/>
  <c r="AA12" i="6" s="1"/>
  <c r="AA23" i="6" s="1"/>
  <c r="AI31" i="4"/>
  <c r="T26" i="4"/>
  <c r="AE26" i="4"/>
  <c r="E10" i="6"/>
  <c r="E12" i="6" s="1"/>
  <c r="E23" i="6" s="1"/>
  <c r="G24" i="6"/>
  <c r="G36" i="6" s="1"/>
  <c r="G37" i="6" s="1"/>
  <c r="AH31" i="4"/>
  <c r="AH26" i="4"/>
  <c r="H11" i="6"/>
  <c r="H12" i="6" s="1"/>
  <c r="H23" i="6" s="1"/>
  <c r="H24" i="6" s="1"/>
  <c r="H36" i="6" s="1"/>
  <c r="H37" i="6" s="1"/>
  <c r="AL26" i="4"/>
  <c r="L10" i="6"/>
  <c r="L12" i="6" s="1"/>
  <c r="L23" i="6" s="1"/>
  <c r="L24" i="6" s="1"/>
  <c r="L36" i="6" s="1"/>
  <c r="L37" i="6" s="1"/>
  <c r="AE35" i="6"/>
  <c r="B15" i="9"/>
  <c r="I13" i="9"/>
  <c r="G15" i="9" s="1"/>
  <c r="P35" i="6"/>
  <c r="B13" i="5"/>
  <c r="I11" i="5"/>
  <c r="G13" i="5" s="1"/>
  <c r="AA26" i="4"/>
  <c r="W26" i="4"/>
  <c r="D31" i="4"/>
  <c r="D26" i="4"/>
  <c r="M25" i="1"/>
  <c r="AC25" i="1"/>
  <c r="BA25" i="1"/>
  <c r="N25" i="1"/>
  <c r="AD25" i="1"/>
  <c r="AL25" i="1"/>
  <c r="AT25" i="1"/>
  <c r="U25" i="1"/>
  <c r="AK25" i="1"/>
  <c r="AS25" i="1"/>
  <c r="F25" i="1"/>
  <c r="J25" i="1"/>
  <c r="Z25" i="1"/>
  <c r="AP25" i="1"/>
  <c r="K25" i="1"/>
  <c r="S25" i="1"/>
  <c r="AA25" i="1"/>
  <c r="AI25" i="1"/>
  <c r="AQ25" i="1"/>
  <c r="AY25" i="1"/>
  <c r="R25" i="1"/>
  <c r="AH25" i="1"/>
  <c r="AX25" i="1"/>
  <c r="L25" i="1"/>
  <c r="T25" i="1"/>
  <c r="AB25" i="1"/>
  <c r="AJ25" i="1"/>
  <c r="AR25" i="1"/>
  <c r="AZ25" i="1"/>
  <c r="G25" i="1"/>
  <c r="O25" i="1"/>
  <c r="AE25" i="1"/>
  <c r="AM25" i="1"/>
  <c r="AU25" i="1"/>
  <c r="V25" i="1"/>
  <c r="BB25" i="1"/>
  <c r="W25" i="1"/>
  <c r="BC25" i="1"/>
  <c r="H25" i="1"/>
  <c r="P25" i="1"/>
  <c r="X25" i="1"/>
  <c r="AF25" i="1"/>
  <c r="AN25" i="1"/>
  <c r="AV25" i="1"/>
  <c r="BD25" i="1"/>
  <c r="I25" i="1"/>
  <c r="Q25" i="1"/>
  <c r="Y25" i="1"/>
  <c r="AG25" i="1"/>
  <c r="AO25" i="1"/>
  <c r="AW25" i="1"/>
  <c r="BE25" i="1"/>
  <c r="T24" i="6" l="1"/>
  <c r="T36" i="6" s="1"/>
  <c r="T37" i="6" s="1"/>
  <c r="W24" i="6"/>
  <c r="W36" i="6" s="1"/>
  <c r="W37" i="6" s="1"/>
  <c r="I24" i="6"/>
  <c r="I36" i="6" s="1"/>
  <c r="I37" i="6" s="1"/>
  <c r="M24" i="6"/>
  <c r="M36" i="6" s="1"/>
  <c r="M37" i="6" s="1"/>
  <c r="AB22" i="6"/>
  <c r="AB24" i="6" s="1"/>
  <c r="AB36" i="6" s="1"/>
  <c r="AB37" i="6" s="1"/>
  <c r="AA24" i="6"/>
  <c r="AA36" i="6" s="1"/>
  <c r="AA37" i="6" s="1"/>
  <c r="N24" i="6"/>
  <c r="N36" i="6" s="1"/>
  <c r="N37" i="6" s="1"/>
  <c r="E22" i="6"/>
  <c r="E24" i="6" s="1"/>
  <c r="E36" i="6" s="1"/>
  <c r="E37" i="6" s="1"/>
  <c r="S36" i="6"/>
  <c r="S26" i="6"/>
  <c r="T26" i="6" s="1"/>
  <c r="U26" i="6" s="1"/>
  <c r="V26" i="6" s="1"/>
  <c r="W26" i="6" s="1"/>
  <c r="X26" i="6" s="1"/>
  <c r="Y26" i="6" s="1"/>
  <c r="Z26" i="6" s="1"/>
  <c r="D36" i="6"/>
  <c r="D26" i="6"/>
  <c r="AA26" i="6" l="1"/>
  <c r="AB26" i="6" s="1"/>
  <c r="AC26" i="6" s="1"/>
  <c r="AD26" i="6" s="1"/>
  <c r="C15" i="9" a="1"/>
  <c r="AE36" i="6"/>
  <c r="S37" i="6"/>
  <c r="E26" i="6"/>
  <c r="F26" i="6" s="1"/>
  <c r="G26" i="6" s="1"/>
  <c r="H26" i="6" s="1"/>
  <c r="I26" i="6" s="1"/>
  <c r="J26" i="6" s="1"/>
  <c r="K26" i="6" s="1"/>
  <c r="L26" i="6" s="1"/>
  <c r="M26" i="6" s="1"/>
  <c r="N26" i="6" s="1"/>
  <c r="O26" i="6" s="1"/>
  <c r="C13" i="5" a="1"/>
  <c r="P36" i="6"/>
  <c r="D37" i="6"/>
  <c r="AE37" i="6" l="1"/>
  <c r="D15" i="9" a="1"/>
  <c r="C13" i="5"/>
  <c r="D13" i="5" a="1"/>
  <c r="P37" i="6"/>
  <c r="C15" i="9"/>
  <c r="K26" i="9" l="1"/>
  <c r="N26" i="9"/>
  <c r="N15" i="5"/>
  <c r="K15" i="5"/>
  <c r="K22" i="5"/>
  <c r="N22" i="5"/>
  <c r="H22" i="9"/>
  <c r="D15" i="9"/>
  <c r="H19" i="9" s="1"/>
  <c r="H24" i="9" s="1"/>
  <c r="H18" i="9" s="1"/>
  <c r="H16" i="9" s="1"/>
  <c r="H20" i="9" s="1"/>
  <c r="H21" i="9" s="1"/>
  <c r="H17" i="9" s="1"/>
  <c r="H26" i="9" s="1"/>
  <c r="H23" i="9" s="1"/>
  <c r="H25" i="9" s="1"/>
  <c r="K19" i="9"/>
  <c r="N19" i="9"/>
  <c r="K21" i="5"/>
  <c r="N21" i="5"/>
  <c r="K22" i="9"/>
  <c r="N22" i="9"/>
  <c r="K20" i="9"/>
  <c r="N20" i="9"/>
  <c r="K24" i="5"/>
  <c r="N24" i="5"/>
  <c r="K24" i="9"/>
  <c r="N24" i="9"/>
  <c r="H24" i="5" s="1"/>
  <c r="H15" i="5" s="1"/>
  <c r="D13" i="5"/>
  <c r="H14" i="5" s="1"/>
  <c r="H20" i="5" s="1"/>
  <c r="H23" i="5" s="1"/>
  <c r="H18" i="5" s="1"/>
  <c r="H22" i="5" s="1"/>
  <c r="H19" i="5" s="1"/>
  <c r="H21" i="5" s="1"/>
  <c r="H16" i="5" s="1"/>
  <c r="H17" i="5" s="1"/>
  <c r="K13" i="5"/>
  <c r="P13" i="5" s="1"/>
  <c r="N13" i="5"/>
  <c r="C25" i="5"/>
  <c r="K25" i="9"/>
  <c r="N25" i="9"/>
  <c r="K21" i="9"/>
  <c r="N21" i="9"/>
  <c r="N16" i="5"/>
  <c r="K16" i="5"/>
  <c r="K20" i="5"/>
  <c r="N20" i="5"/>
  <c r="K23" i="9"/>
  <c r="N23" i="9"/>
  <c r="N23" i="5"/>
  <c r="K23" i="5"/>
  <c r="K16" i="9"/>
  <c r="N16" i="9"/>
  <c r="K19" i="5"/>
  <c r="N19" i="5"/>
  <c r="K17" i="9"/>
  <c r="N17" i="9"/>
  <c r="N18" i="5"/>
  <c r="K18" i="5"/>
  <c r="K18" i="9"/>
  <c r="N18" i="9"/>
  <c r="N15" i="9"/>
  <c r="K15" i="9"/>
  <c r="P15" i="9" s="1"/>
  <c r="C27" i="9"/>
  <c r="N17" i="5"/>
  <c r="K17" i="5"/>
  <c r="K14" i="5"/>
  <c r="N14" i="5"/>
  <c r="E13" i="5" l="1"/>
  <c r="B14" i="5" s="1"/>
  <c r="E14" i="5" s="1"/>
  <c r="B15" i="5" s="1"/>
  <c r="E15" i="5" s="1"/>
  <c r="B16" i="5" s="1"/>
  <c r="E16" i="5" s="1"/>
  <c r="B17" i="5" s="1"/>
  <c r="E17" i="5" s="1"/>
  <c r="B18" i="5" s="1"/>
  <c r="E18" i="5" s="1"/>
  <c r="B19" i="5" s="1"/>
  <c r="E19" i="5" s="1"/>
  <c r="B20" i="5" s="1"/>
  <c r="E20" i="5" s="1"/>
  <c r="B21" i="5" s="1"/>
  <c r="E21" i="5" s="1"/>
  <c r="B22" i="5" s="1"/>
  <c r="E22" i="5" s="1"/>
  <c r="B23" i="5" s="1"/>
  <c r="E23" i="5" s="1"/>
  <c r="B24" i="5" s="1"/>
  <c r="E24" i="5" s="1"/>
  <c r="E27" i="5" s="1"/>
  <c r="E29" i="5" s="1"/>
  <c r="P14" i="5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D25" i="5"/>
  <c r="H13" i="5"/>
  <c r="N25" i="5"/>
  <c r="I28" i="5" s="1"/>
  <c r="H15" i="9"/>
  <c r="D27" i="9"/>
  <c r="E15" i="9"/>
  <c r="B16" i="9" s="1"/>
  <c r="E16" i="9" s="1"/>
  <c r="B17" i="9" s="1"/>
  <c r="E17" i="9" s="1"/>
  <c r="B18" i="9" s="1"/>
  <c r="E18" i="9" s="1"/>
  <c r="B19" i="9" s="1"/>
  <c r="E19" i="9" s="1"/>
  <c r="B20" i="9" s="1"/>
  <c r="E20" i="9" s="1"/>
  <c r="B21" i="9" s="1"/>
  <c r="E21" i="9" s="1"/>
  <c r="B22" i="9" s="1"/>
  <c r="E22" i="9" s="1"/>
  <c r="B23" i="9" s="1"/>
  <c r="E23" i="9" s="1"/>
  <c r="B24" i="9" s="1"/>
  <c r="E24" i="9" s="1"/>
  <c r="B25" i="9" s="1"/>
  <c r="E25" i="9" s="1"/>
  <c r="B26" i="9" s="1"/>
  <c r="E26" i="9" s="1"/>
  <c r="E29" i="9" s="1"/>
  <c r="C37" i="9" s="1"/>
  <c r="N27" i="9"/>
  <c r="C34" i="9" s="1"/>
  <c r="P16" i="9"/>
  <c r="P17" i="9" s="1"/>
  <c r="P18" i="9" s="1"/>
  <c r="P19" i="9" s="1"/>
  <c r="P20" i="9" s="1"/>
  <c r="P21" i="9" s="1"/>
  <c r="P22" i="9" s="1"/>
  <c r="P23" i="9" s="1"/>
  <c r="P24" i="9" s="1"/>
  <c r="P25" i="9" s="1"/>
  <c r="P26" i="9" s="1"/>
  <c r="P29" i="9" s="1"/>
  <c r="K25" i="5"/>
  <c r="K27" i="9"/>
  <c r="P26" i="5" l="1"/>
  <c r="P30" i="9"/>
  <c r="N9" i="19" s="1"/>
  <c r="C12" i="19" s="1"/>
  <c r="I13" i="5"/>
  <c r="G14" i="5" s="1"/>
  <c r="I14" i="5" s="1"/>
  <c r="G15" i="5" s="1"/>
  <c r="I15" i="5" s="1"/>
  <c r="G16" i="5" s="1"/>
  <c r="I16" i="5" s="1"/>
  <c r="G17" i="5" s="1"/>
  <c r="I17" i="5" s="1"/>
  <c r="G18" i="5" s="1"/>
  <c r="I18" i="5" s="1"/>
  <c r="G19" i="5" s="1"/>
  <c r="I19" i="5" s="1"/>
  <c r="G20" i="5" s="1"/>
  <c r="I20" i="5" s="1"/>
  <c r="G21" i="5" s="1"/>
  <c r="I21" i="5" s="1"/>
  <c r="G22" i="5" s="1"/>
  <c r="I22" i="5" s="1"/>
  <c r="G23" i="5" s="1"/>
  <c r="I23" i="5" s="1"/>
  <c r="G24" i="5" s="1"/>
  <c r="I24" i="5" s="1"/>
  <c r="I27" i="5" s="1"/>
  <c r="I29" i="5" s="1"/>
  <c r="I31" i="5" s="1"/>
  <c r="H25" i="5"/>
  <c r="I15" i="9"/>
  <c r="G16" i="9" s="1"/>
  <c r="I16" i="9" s="1"/>
  <c r="G17" i="9" s="1"/>
  <c r="I17" i="9" s="1"/>
  <c r="G18" i="9" s="1"/>
  <c r="I18" i="9" s="1"/>
  <c r="G19" i="9" s="1"/>
  <c r="I19" i="9" s="1"/>
  <c r="G20" i="9" s="1"/>
  <c r="I20" i="9" s="1"/>
  <c r="G21" i="9" s="1"/>
  <c r="I21" i="9" s="1"/>
  <c r="G22" i="9" s="1"/>
  <c r="I22" i="9" s="1"/>
  <c r="G23" i="9" s="1"/>
  <c r="I23" i="9" s="1"/>
  <c r="G24" i="9" s="1"/>
  <c r="I24" i="9" s="1"/>
  <c r="G25" i="9" s="1"/>
  <c r="I25" i="9" s="1"/>
  <c r="G26" i="9" s="1"/>
  <c r="I26" i="9" s="1"/>
  <c r="I29" i="9" s="1"/>
  <c r="H27" i="9"/>
  <c r="C33" i="9" l="1"/>
  <c r="C35" i="9" s="1"/>
  <c r="C39" i="9" s="1"/>
  <c r="I32" i="9"/>
  <c r="D12" i="19"/>
  <c r="C34" i="18"/>
  <c r="C33" i="18" l="1"/>
  <c r="C51" i="18"/>
  <c r="C37" i="18"/>
  <c r="C32" i="18"/>
  <c r="C36" i="18"/>
  <c r="D6" i="17"/>
  <c r="D34" i="18"/>
  <c r="E12" i="19"/>
  <c r="D7" i="17" l="1"/>
  <c r="C53" i="18"/>
  <c r="E34" i="18"/>
  <c r="F12" i="19"/>
  <c r="D51" i="18"/>
  <c r="D37" i="18"/>
  <c r="E6" i="17"/>
  <c r="D33" i="18"/>
  <c r="D32" i="18"/>
  <c r="D36" i="18"/>
  <c r="C38" i="18"/>
  <c r="C49" i="18"/>
  <c r="D10" i="17"/>
  <c r="D8" i="17"/>
  <c r="C54" i="18"/>
  <c r="D9" i="17"/>
  <c r="C50" i="18"/>
  <c r="E8" i="17" l="1"/>
  <c r="D54" i="18"/>
  <c r="E32" i="18"/>
  <c r="F6" i="17"/>
  <c r="E51" i="18"/>
  <c r="E37" i="18"/>
  <c r="E33" i="18"/>
  <c r="E36" i="18"/>
  <c r="C55" i="18"/>
  <c r="C60" i="18" s="1"/>
  <c r="G12" i="19"/>
  <c r="F34" i="18"/>
  <c r="D53" i="18"/>
  <c r="E7" i="17"/>
  <c r="E10" i="17"/>
  <c r="D38" i="18"/>
  <c r="D49" i="18"/>
  <c r="E9" i="17"/>
  <c r="D50" i="18"/>
  <c r="H12" i="19" l="1"/>
  <c r="G34" i="18"/>
  <c r="D55" i="18"/>
  <c r="D60" i="18" s="1"/>
  <c r="F8" i="17"/>
  <c r="E54" i="18"/>
  <c r="F7" i="17"/>
  <c r="E53" i="18"/>
  <c r="F9" i="17"/>
  <c r="E50" i="18"/>
  <c r="G6" i="17"/>
  <c r="F51" i="18"/>
  <c r="F32" i="18"/>
  <c r="F33" i="18"/>
  <c r="F37" i="18"/>
  <c r="F36" i="18"/>
  <c r="E38" i="18"/>
  <c r="E49" i="18"/>
  <c r="F10" i="17"/>
  <c r="E55" i="18" l="1"/>
  <c r="E60" i="18" s="1"/>
  <c r="G8" i="17"/>
  <c r="F54" i="18"/>
  <c r="I12" i="19"/>
  <c r="H34" i="18"/>
  <c r="F53" i="18"/>
  <c r="G7" i="17"/>
  <c r="G10" i="17"/>
  <c r="F38" i="18"/>
  <c r="F49" i="18"/>
  <c r="H6" i="17"/>
  <c r="G51" i="18"/>
  <c r="G32" i="18"/>
  <c r="G37" i="18"/>
  <c r="G33" i="18"/>
  <c r="G36" i="18"/>
  <c r="G9" i="17"/>
  <c r="F50" i="18"/>
  <c r="H37" i="18" l="1"/>
  <c r="H32" i="18"/>
  <c r="H51" i="18"/>
  <c r="I6" i="17"/>
  <c r="H33" i="18"/>
  <c r="H36" i="18"/>
  <c r="G53" i="18"/>
  <c r="H7" i="17"/>
  <c r="J12" i="19"/>
  <c r="I34" i="18"/>
  <c r="H8" i="17"/>
  <c r="G54" i="18"/>
  <c r="H9" i="17"/>
  <c r="G50" i="18"/>
  <c r="G49" i="18"/>
  <c r="H10" i="17"/>
  <c r="G38" i="18"/>
  <c r="F55" i="18"/>
  <c r="F60" i="18" s="1"/>
  <c r="G55" i="18" l="1"/>
  <c r="G60" i="18" s="1"/>
  <c r="H53" i="18"/>
  <c r="I7" i="17"/>
  <c r="I9" i="17"/>
  <c r="H50" i="18"/>
  <c r="I51" i="18"/>
  <c r="I36" i="18"/>
  <c r="I33" i="18"/>
  <c r="I37" i="18"/>
  <c r="I32" i="18"/>
  <c r="J6" i="17"/>
  <c r="I10" i="17"/>
  <c r="H49" i="18"/>
  <c r="H38" i="18"/>
  <c r="J34" i="18"/>
  <c r="K12" i="19"/>
  <c r="I8" i="17"/>
  <c r="H54" i="18"/>
  <c r="H55" i="18" l="1"/>
  <c r="H60" i="18" s="1"/>
  <c r="J9" i="17"/>
  <c r="I50" i="18"/>
  <c r="K34" i="18"/>
  <c r="L12" i="19"/>
  <c r="J32" i="18"/>
  <c r="J37" i="18"/>
  <c r="K6" i="17"/>
  <c r="J51" i="18"/>
  <c r="J36" i="18"/>
  <c r="J33" i="18"/>
  <c r="J8" i="17"/>
  <c r="I54" i="18"/>
  <c r="I53" i="18"/>
  <c r="J7" i="17"/>
  <c r="J10" i="17"/>
  <c r="I49" i="18"/>
  <c r="I38" i="18"/>
  <c r="I55" i="18" l="1"/>
  <c r="I60" i="18" s="1"/>
  <c r="K8" i="17"/>
  <c r="J54" i="18"/>
  <c r="L34" i="18"/>
  <c r="M12" i="19"/>
  <c r="K36" i="18"/>
  <c r="K33" i="18"/>
  <c r="K51" i="18"/>
  <c r="L6" i="17"/>
  <c r="K37" i="18"/>
  <c r="K32" i="18"/>
  <c r="K9" i="17"/>
  <c r="J50" i="18"/>
  <c r="K10" i="17"/>
  <c r="J38" i="18"/>
  <c r="J49" i="18"/>
  <c r="K7" i="17"/>
  <c r="J53" i="18"/>
  <c r="J55" i="18" l="1"/>
  <c r="J60" i="18" s="1"/>
  <c r="L9" i="17"/>
  <c r="K50" i="18"/>
  <c r="K53" i="18"/>
  <c r="L7" i="17"/>
  <c r="L51" i="18"/>
  <c r="M6" i="17"/>
  <c r="L36" i="18"/>
  <c r="L32" i="18"/>
  <c r="L37" i="18"/>
  <c r="L33" i="18"/>
  <c r="K38" i="18"/>
  <c r="K49" i="18"/>
  <c r="L10" i="17"/>
  <c r="M34" i="18"/>
  <c r="N12" i="19"/>
  <c r="L8" i="17"/>
  <c r="K54" i="18"/>
  <c r="K55" i="18" l="1"/>
  <c r="K60" i="18" s="1"/>
  <c r="L53" i="18"/>
  <c r="M7" i="17"/>
  <c r="M10" i="17"/>
  <c r="L49" i="18"/>
  <c r="L38" i="18"/>
  <c r="M32" i="18"/>
  <c r="M37" i="18"/>
  <c r="M36" i="18"/>
  <c r="M51" i="18"/>
  <c r="M33" i="18"/>
  <c r="N6" i="17"/>
  <c r="N34" i="18"/>
  <c r="N14" i="19"/>
  <c r="M9" i="17"/>
  <c r="L50" i="18"/>
  <c r="M8" i="17"/>
  <c r="L54" i="18"/>
  <c r="N7" i="17" l="1"/>
  <c r="M53" i="18"/>
  <c r="N8" i="17"/>
  <c r="M54" i="18"/>
  <c r="M49" i="18"/>
  <c r="N10" i="17"/>
  <c r="M38" i="18"/>
  <c r="O6" i="17"/>
  <c r="N36" i="18"/>
  <c r="N32" i="18"/>
  <c r="N51" i="18"/>
  <c r="N33" i="18"/>
  <c r="N37" i="18"/>
  <c r="L55" i="18"/>
  <c r="L60" i="18" s="1"/>
  <c r="N9" i="17"/>
  <c r="M50" i="18"/>
  <c r="M55" i="18" l="1"/>
  <c r="M60" i="18" s="1"/>
  <c r="N49" i="18"/>
  <c r="N38" i="18"/>
  <c r="O10" i="17"/>
  <c r="O8" i="17"/>
  <c r="N54" i="18"/>
  <c r="O9" i="17"/>
  <c r="N50" i="18"/>
  <c r="O7" i="17"/>
  <c r="N53" i="18"/>
  <c r="N55" i="18" l="1"/>
  <c r="N60" i="1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<sst xmlns="http://schemas.openxmlformats.org/spreadsheetml/2006/main" count="1659" uniqueCount="667">
  <si>
    <t>Planning Entity</t>
  </si>
  <si>
    <t>SAP FERC Account: SAP Business Area of SAP FERC Account</t>
  </si>
  <si>
    <t>SAP FERC Account: SAP GAAP Account of SAP FERC Account</t>
  </si>
  <si>
    <t>SAP FERC Account</t>
  </si>
  <si>
    <t>2707000: DEFERRED TAX ASSETS: Federal</t>
  </si>
  <si>
    <t>A04: Fuel</t>
  </si>
  <si>
    <t>2707100: DEFERRED TAX ASSETS: State</t>
  </si>
  <si>
    <t>A01: Base</t>
  </si>
  <si>
    <t>3600000: DEF TAX LIABILITY: Federal</t>
  </si>
  <si>
    <t>9190120: Accm Deferred Income Taxes-Fed-Storm Fd</t>
  </si>
  <si>
    <t>3600100: DEFERRED TAX LIABILITY: State</t>
  </si>
  <si>
    <t>9190220: Accm Deferred Income Taxes-St-Storm Fd</t>
  </si>
  <si>
    <t>Jan - 2020</t>
  </si>
  <si>
    <t>Feb - 2020</t>
  </si>
  <si>
    <t>Mar - 2020</t>
  </si>
  <si>
    <t>Apr - 2020</t>
  </si>
  <si>
    <t>May - 2020</t>
  </si>
  <si>
    <t>Jun - 2020</t>
  </si>
  <si>
    <t>Jul - 2020</t>
  </si>
  <si>
    <t>Aug - 2020</t>
  </si>
  <si>
    <t>Sep - 2020</t>
  </si>
  <si>
    <t>Oct - 2020</t>
  </si>
  <si>
    <t>Nov - 2020</t>
  </si>
  <si>
    <t>Dec - 2020</t>
  </si>
  <si>
    <t>2020</t>
  </si>
  <si>
    <t>Jan - 2021</t>
  </si>
  <si>
    <t>Feb - 2021</t>
  </si>
  <si>
    <t>Mar - 2021</t>
  </si>
  <si>
    <t>Apr - 2021</t>
  </si>
  <si>
    <t>May - 2021</t>
  </si>
  <si>
    <t>Jun - 2021</t>
  </si>
  <si>
    <t>Jul - 2021</t>
  </si>
  <si>
    <t>Aug - 2021</t>
  </si>
  <si>
    <t>Sep - 2021</t>
  </si>
  <si>
    <t>Oct - 2021</t>
  </si>
  <si>
    <t>Nov - 2021</t>
  </si>
  <si>
    <t>Dec - 2021</t>
  </si>
  <si>
    <t>2021</t>
  </si>
  <si>
    <t>Jan - 2022</t>
  </si>
  <si>
    <t>Feb - 2022</t>
  </si>
  <si>
    <t>Mar - 2022</t>
  </si>
  <si>
    <t>Apr - 2022</t>
  </si>
  <si>
    <t>May - 2022</t>
  </si>
  <si>
    <t>Jun - 2022</t>
  </si>
  <si>
    <t>Jul - 2022</t>
  </si>
  <si>
    <t>Aug - 2022</t>
  </si>
  <si>
    <t>Sep - 2022</t>
  </si>
  <si>
    <t>Oct - 2022</t>
  </si>
  <si>
    <t>Nov - 2022</t>
  </si>
  <si>
    <t>Dec - 2022</t>
  </si>
  <si>
    <t>2022</t>
  </si>
  <si>
    <t>Jan - 2023</t>
  </si>
  <si>
    <t>Feb - 2023</t>
  </si>
  <si>
    <t>Mar - 2023</t>
  </si>
  <si>
    <t>Apr - 2023</t>
  </si>
  <si>
    <t>May - 2023</t>
  </si>
  <si>
    <t>Jun - 2023</t>
  </si>
  <si>
    <t>Jul - 2023</t>
  </si>
  <si>
    <t>Aug - 2023</t>
  </si>
  <si>
    <t>Sep - 2023</t>
  </si>
  <si>
    <t>Oct - 2023</t>
  </si>
  <si>
    <t>Nov - 2023</t>
  </si>
  <si>
    <t>Dec - 2023</t>
  </si>
  <si>
    <t>2023</t>
  </si>
  <si>
    <t>3600006: DEF TAX LIAB: Accm Def Inc Tax-Fed Oth Def Tax Cr</t>
  </si>
  <si>
    <t>3600300: ACCUMULATED DEFERRED INVEST TAX CREDITS</t>
  </si>
  <si>
    <t>3602750: OTHER REG LIAB: FAS 109</t>
  </si>
  <si>
    <t>2801017: OTHER REG ASSETS: FAS 109 Federal</t>
  </si>
  <si>
    <t>FERC Acct</t>
  </si>
  <si>
    <t>Jan - 2018</t>
  </si>
  <si>
    <t>Feb - 2018</t>
  </si>
  <si>
    <t>Mar - 2018</t>
  </si>
  <si>
    <t>Apr - 2018</t>
  </si>
  <si>
    <t>May - 2018</t>
  </si>
  <si>
    <t>Jun - 2018</t>
  </si>
  <si>
    <t>Jul - 2018</t>
  </si>
  <si>
    <t>Aug - 2018</t>
  </si>
  <si>
    <t>Sep - 2018</t>
  </si>
  <si>
    <t>Oct - 2018</t>
  </si>
  <si>
    <t>Nov - 2018</t>
  </si>
  <si>
    <t>Dec - 2018</t>
  </si>
  <si>
    <t>2018</t>
  </si>
  <si>
    <t>Jan - 2019</t>
  </si>
  <si>
    <t>Feb - 2019</t>
  </si>
  <si>
    <t>Mar - 2019</t>
  </si>
  <si>
    <t>Apr - 2019</t>
  </si>
  <si>
    <t>May - 2019</t>
  </si>
  <si>
    <t>Jun - 2019</t>
  </si>
  <si>
    <t>Jul - 2019</t>
  </si>
  <si>
    <t>Aug - 2019</t>
  </si>
  <si>
    <t>Sep - 2019</t>
  </si>
  <si>
    <t>Oct - 2019</t>
  </si>
  <si>
    <t>Nov - 2019</t>
  </si>
  <si>
    <t>Dec - 2019</t>
  </si>
  <si>
    <t>2019</t>
  </si>
  <si>
    <t>2000300: ACCOUNTS RECEIVABLE: Intercompany-Arms Length</t>
  </si>
  <si>
    <t>3810000: ADDITIONAL PAID IN CAPITAL</t>
  </si>
  <si>
    <t>3820000: RETAINED EARNINGS</t>
  </si>
  <si>
    <t>9216000: Unappropriated Retained Earnings-FERC</t>
  </si>
  <si>
    <t>9216999: Current Year Retained Earnings(BI Only)</t>
  </si>
  <si>
    <t>2006050: ACCUM PROV FOR UNCOLLECTIBLE ACCTS: Customer (DP)</t>
  </si>
  <si>
    <t>2802000: OTHER ASSETS</t>
  </si>
  <si>
    <t>3100210: ACCOUNTS PAYABLE: Intercompany-Fed Income Tax</t>
  </si>
  <si>
    <t>3100300: ACCOUNTS PAYABLE: Intercompany-Armslength</t>
  </si>
  <si>
    <t>3320000: OTHER ACCRUED LIABILITIES</t>
  </si>
  <si>
    <t>3100220: ACCTS PAYABLE: I/C-State Income Tax-NEE</t>
  </si>
  <si>
    <t>3309000: ACCRUED TAXES: Property</t>
  </si>
  <si>
    <t>~: ~</t>
  </si>
  <si>
    <t>9146600: Accounts Receivable frm Associated Co's-Gas</t>
  </si>
  <si>
    <t>1400000: CASH: Consolidated NextEra Energy Resources</t>
  </si>
  <si>
    <t>1810000: CASH: Temporary Investments</t>
  </si>
  <si>
    <t>2000070: ACCOUNTS RECEIVABLE: Non-Trade</t>
  </si>
  <si>
    <t>2000400: ACCOUNTS RECEIVABLE: I/C - Adv in lieu of div</t>
  </si>
  <si>
    <t>2005100: ACCOUNTS RECEIVABLE: Unbilled Rev Retail</t>
  </si>
  <si>
    <t>2300000: INVENTORY: Fuel</t>
  </si>
  <si>
    <t>2305100: INVENTORY: M &amp; S Power Systems (ECC 6)</t>
  </si>
  <si>
    <t>2404000: DEPOSITS</t>
  </si>
  <si>
    <t>2510700: UNDERREC EXP: Franchise &amp; Other</t>
  </si>
  <si>
    <t>2512000: OTHER REG ASSET: CURRENT</t>
  </si>
  <si>
    <t>2520005: OTHER CURRENT ASSETS: Job Orders</t>
  </si>
  <si>
    <t>9174100: Misc Current &amp; Accrued Assets</t>
  </si>
  <si>
    <t>2602300: UTIL PLNT N REV-WORK ORDER PROBLEMS</t>
  </si>
  <si>
    <t>2602351: Right of Use Asset-Financing Lease</t>
  </si>
  <si>
    <t>2602352: Right of Use Asset-Operating Lease</t>
  </si>
  <si>
    <t>2602400: UTILITY PLANT IN REVIEW</t>
  </si>
  <si>
    <t>2602600: ELEC PLT ACQUISITION ADJUSTMENT</t>
  </si>
  <si>
    <t>2608160: NON-UTILITY PROPERTY GENERAL</t>
  </si>
  <si>
    <t>2609300: CONSTRUCTION WORK IN PROGRESS - PowerPlant</t>
  </si>
  <si>
    <t>2650270: ACC. AMORTIZATION: Elec Pl-Acquisition Adj</t>
  </si>
  <si>
    <t>2650280: ACC. AMORTIZATION: Financing Lease</t>
  </si>
  <si>
    <t>2708100: LONG TERM TAX RECEIVABLE: Federal</t>
  </si>
  <si>
    <t>2802087: OTHER ASSETS:Deferred 2016 Rate Case</t>
  </si>
  <si>
    <t>2802100: DEFERRED PENSION ASSET</t>
  </si>
  <si>
    <t>2902100: UNAMORTIZED LOSS ON REACQUIRED DEBT</t>
  </si>
  <si>
    <t>2905250: SERP Fund Unqualified</t>
  </si>
  <si>
    <t>3100096: ACCOUNTS PAYABLE: Tax Coll-Municipal</t>
  </si>
  <si>
    <t>3199995: ACCOUNTS PAYABLE RECLASS: Construction</t>
  </si>
  <si>
    <t>3300250: ACCRUED INTEREST: Customer Deposits</t>
  </si>
  <si>
    <t>3302000: ACCRUED VACATION</t>
  </si>
  <si>
    <t>3303000: ACCRUED BONUS</t>
  </si>
  <si>
    <t>3309100: ACCRUED TAXES: Regulatory Assessment Fee</t>
  </si>
  <si>
    <t>3309600: ACCR TAXES: Employer Payroll-FICA Payroll</t>
  </si>
  <si>
    <t>3309615: ACCRUED TAXES: Federal Unemployment</t>
  </si>
  <si>
    <t>3309700: ACCRUED TAXES: Gross Receipts</t>
  </si>
  <si>
    <t>3320900: OTHER ACCRUED LIABILITIES: Construction Accrual</t>
  </si>
  <si>
    <t>3322000: CUSTOMER DEPOSITS (DP)</t>
  </si>
  <si>
    <t>3327620: CURRENT REGULATORY LIAB-Deferred Clause Revenue</t>
  </si>
  <si>
    <t>3500200: NOTES PAYABLE: Current Intercompany</t>
  </si>
  <si>
    <t>3501001: Short-term Lease Obligation: Financing</t>
  </si>
  <si>
    <t>3501002: Short-term Lease Obligation: Operating</t>
  </si>
  <si>
    <t>3710001: Long-term Lease Obligation: Financing</t>
  </si>
  <si>
    <t>3710002: Long-term Lease Obligation: Operating</t>
  </si>
  <si>
    <t>3749120: Post Employment FAS 112 Liability</t>
  </si>
  <si>
    <t>3749600: RESERVES: Post-Retirement Benefits</t>
  </si>
  <si>
    <t>3749800: STORM DAMAGE RESERVE</t>
  </si>
  <si>
    <t>9228100: Accm Prov Property Insur-Storm FD</t>
  </si>
  <si>
    <t>3800500: DIVIDENDS DECLARED TO NEE</t>
  </si>
  <si>
    <t>A02: ECCR</t>
  </si>
  <si>
    <t>2005156: ACCOUNTS RECEIVABLE: Deferred Clause Revenue</t>
  </si>
  <si>
    <t>2610106: Gas Plant In Service (Power Plan)</t>
  </si>
  <si>
    <t>9101060: Plt in Svc-Gas</t>
  </si>
  <si>
    <t>2650281: ACC. AMORTIZATION: Operating Lease</t>
  </si>
  <si>
    <t>9211600: Miscellaneous Paid-in Capital-Gas</t>
  </si>
  <si>
    <t>9223600: Advances from Assoc Cos-I/CO Notes Pay-Gas</t>
  </si>
  <si>
    <t>3730662: OTH DEF CR-Exec Comp</t>
  </si>
  <si>
    <t>FM - Planning Entity</t>
  </si>
  <si>
    <t>FM - TAX - Tax Juris</t>
  </si>
  <si>
    <t>FM - TAX - Schedule M Group</t>
  </si>
  <si>
    <t>Schedule M: ATL/BTL of FM - TAX - Schedule M</t>
  </si>
  <si>
    <t>Schedule M: Tax Juris Allocator of FM - TAX - Schedule M</t>
  </si>
  <si>
    <t>Schedule M: Schedule M Type of FM - TAX - Schedule M</t>
  </si>
  <si>
    <t>FM - TAX - Schedule M</t>
  </si>
  <si>
    <t>a-Jan - 2018</t>
  </si>
  <si>
    <t>a-Feb - 2018</t>
  </si>
  <si>
    <t>a-Mar - 2018</t>
  </si>
  <si>
    <t>a-Apr - 2018</t>
  </si>
  <si>
    <t>a-May - 2018</t>
  </si>
  <si>
    <t>a-Jun - 2018</t>
  </si>
  <si>
    <t>a-Jul - 2018</t>
  </si>
  <si>
    <t>a-Aug - 2018</t>
  </si>
  <si>
    <t>a-Sep - 2018</t>
  </si>
  <si>
    <t>a-Oct - 2018</t>
  </si>
  <si>
    <t>a-Nov - 2018</t>
  </si>
  <si>
    <t>a-Dec - 2018</t>
  </si>
  <si>
    <t>a-2018</t>
  </si>
  <si>
    <t>a-Jan - 2019</t>
  </si>
  <si>
    <t>a-Feb - 2019</t>
  </si>
  <si>
    <t>a-Mar - 2019</t>
  </si>
  <si>
    <t>a-Apr - 2019</t>
  </si>
  <si>
    <t>a-May - 2019</t>
  </si>
  <si>
    <t>a-Jun - 2019</t>
  </si>
  <si>
    <t>a-Jul - 2019</t>
  </si>
  <si>
    <t>a-Aug - 2019</t>
  </si>
  <si>
    <t>a-Sep - 2019</t>
  </si>
  <si>
    <t>a-Oct - 2019</t>
  </si>
  <si>
    <t>a-Nov - 2019</t>
  </si>
  <si>
    <t>a-Dec - 2019</t>
  </si>
  <si>
    <t>a-2019</t>
  </si>
  <si>
    <t>a-Jan - 2020</t>
  </si>
  <si>
    <t>a-Feb - 2020</t>
  </si>
  <si>
    <t>a-Mar - 2020</t>
  </si>
  <si>
    <t>a-Apr - 2020</t>
  </si>
  <si>
    <t>a-May - 2020</t>
  </si>
  <si>
    <t>a-Jun - 2020</t>
  </si>
  <si>
    <t>a-Jul - 2020</t>
  </si>
  <si>
    <t>a-Aug - 2020</t>
  </si>
  <si>
    <t>a-Sep - 2020</t>
  </si>
  <si>
    <t>FED: Federal</t>
  </si>
  <si>
    <t>PERM: Permanent</t>
  </si>
  <si>
    <t>ATL</t>
  </si>
  <si>
    <t>ALL: Federal and State</t>
  </si>
  <si>
    <t>None Assigned</t>
  </si>
  <si>
    <t>EMPA01: Section 162(M) Disallowance</t>
  </si>
  <si>
    <t>MEL101: Business Meals</t>
  </si>
  <si>
    <t>MISC01: Misc Perm Diff</t>
  </si>
  <si>
    <t>FEDERAL_ONLY: Federal Only</t>
  </si>
  <si>
    <t>SIT201: State Tax Deduction</t>
  </si>
  <si>
    <t>BTL</t>
  </si>
  <si>
    <t>POL101: Nondeductible Penalties</t>
  </si>
  <si>
    <t>POL201: Nondeductible Club Dues And Political Contributions</t>
  </si>
  <si>
    <t>TEMP: Temporary</t>
  </si>
  <si>
    <t>FL: Florida</t>
  </si>
  <si>
    <t>FLORIDA_ONLY: Florida Only</t>
  </si>
  <si>
    <t xml:space="preserve">          Total Pre-tax Book Depreciation</t>
  </si>
  <si>
    <t xml:space="preserve">          Total Pre-tax Tax Depreciation</t>
  </si>
  <si>
    <t xml:space="preserve">          Total Pre-tax Tax Depreciation State Only</t>
  </si>
  <si>
    <t>Pre-tax</t>
  </si>
  <si>
    <t xml:space="preserve">     Book Depreciation</t>
  </si>
  <si>
    <t xml:space="preserve">     Tax Depreciation</t>
  </si>
  <si>
    <t xml:space="preserve">          Total Federal Timing Differences</t>
  </si>
  <si>
    <t xml:space="preserve">     Tax Depreciation - State Mod</t>
  </si>
  <si>
    <t xml:space="preserve">          Total State Timing Differences</t>
  </si>
  <si>
    <t>Federal and State Timing Differences</t>
  </si>
  <si>
    <t>Florida Only Timing Differences</t>
  </si>
  <si>
    <t>Proration of Depreciation Related ADIT</t>
  </si>
  <si>
    <t>CALCULATION OF PRORATION ACTIVITY</t>
  </si>
  <si>
    <t>PER BOOKS</t>
  </si>
  <si>
    <t>Per Books</t>
  </si>
  <si>
    <t>Prorated</t>
  </si>
  <si>
    <t>PROOF</t>
  </si>
  <si>
    <t>Beginning</t>
  </si>
  <si>
    <t>Projected</t>
  </si>
  <si>
    <t>Ending</t>
  </si>
  <si>
    <t>ADIT Balance</t>
  </si>
  <si>
    <t xml:space="preserve">Future </t>
  </si>
  <si>
    <t xml:space="preserve">Balance of </t>
  </si>
  <si>
    <t>ADIT</t>
  </si>
  <si>
    <t>Depr ADIT</t>
  </si>
  <si>
    <t>Other ADIT</t>
  </si>
  <si>
    <t xml:space="preserve">Subject to </t>
  </si>
  <si>
    <t>Days to</t>
  </si>
  <si>
    <t>Days in</t>
  </si>
  <si>
    <t>Month</t>
  </si>
  <si>
    <t>Balance</t>
  </si>
  <si>
    <t>Activity</t>
  </si>
  <si>
    <t>13 month Avg</t>
  </si>
  <si>
    <t>Prorate</t>
  </si>
  <si>
    <t>Test Period</t>
  </si>
  <si>
    <t>ADIT Activity</t>
  </si>
  <si>
    <t>13 month average</t>
  </si>
  <si>
    <t>Prorated balance vs. 13 mth avg</t>
  </si>
  <si>
    <t>13 Month Average</t>
  </si>
  <si>
    <t>Prorated Activity</t>
  </si>
  <si>
    <t>Adjusted ADIT</t>
  </si>
  <si>
    <t>Proration Adjustment</t>
  </si>
  <si>
    <t>Forecasted ADIT Activity - Depreciation Related Only</t>
  </si>
  <si>
    <t>Description</t>
  </si>
  <si>
    <t>Pre-Tax</t>
  </si>
  <si>
    <t>Total Federal Timing Differences</t>
  </si>
  <si>
    <t xml:space="preserve">     Tax Depreciation - Fed &amp; State</t>
  </si>
  <si>
    <t>Total State Timing Differences</t>
  </si>
  <si>
    <t>Deferred Taxes:</t>
  </si>
  <si>
    <t>State</t>
  </si>
  <si>
    <t>FBOS</t>
  </si>
  <si>
    <t>Federal</t>
  </si>
  <si>
    <t>ADIT - Depr Activity</t>
  </si>
  <si>
    <t>ADIT Balance - Depr Forecasted Activity</t>
  </si>
  <si>
    <t>13 month Average - Annual - Total Activity</t>
  </si>
  <si>
    <t>Total Monthly Activity</t>
  </si>
  <si>
    <t>Depreciation Activity</t>
  </si>
  <si>
    <t>Other Activity</t>
  </si>
  <si>
    <t>Book and Tax Depreciation Related Timing Differences</t>
  </si>
  <si>
    <t>ADIT, FAS109 and ITC Account Balances</t>
  </si>
  <si>
    <t>Years 2022-2023</t>
  </si>
  <si>
    <t>Forecasted 2022 ADIT</t>
  </si>
  <si>
    <t>Forecasted 2023 ADIT</t>
  </si>
  <si>
    <t>Florida City Gas</t>
  </si>
  <si>
    <t>FPLM: 2022 FCG Rate Case</t>
  </si>
  <si>
    <t>a-Oct - 2020</t>
  </si>
  <si>
    <t>a-Nov - 2020</t>
  </si>
  <si>
    <t>a-Dec - 2020</t>
  </si>
  <si>
    <t>a-2020</t>
  </si>
  <si>
    <t>a-Jan - 2021</t>
  </si>
  <si>
    <t>a-Feb - 2021</t>
  </si>
  <si>
    <t>a-Mar - 2021</t>
  </si>
  <si>
    <t>a-Apr - 2021</t>
  </si>
  <si>
    <t>a-May - 2021</t>
  </si>
  <si>
    <t>a-Jun - 2021</t>
  </si>
  <si>
    <t>a-Jul - 2021</t>
  </si>
  <si>
    <t>a-Aug - 2021</t>
  </si>
  <si>
    <t>a-Sep - 2021</t>
  </si>
  <si>
    <t>a-Oct - 2021</t>
  </si>
  <si>
    <t>a-Nov - 2021</t>
  </si>
  <si>
    <t>a-Dec - 2021</t>
  </si>
  <si>
    <t>a-2021</t>
  </si>
  <si>
    <t>9190610/9190710</t>
  </si>
  <si>
    <t>BAD101FCG: Bad Debt Expense - FCG</t>
  </si>
  <si>
    <t>EMP201FCG: Employee Bonus Accrual - FCG</t>
  </si>
  <si>
    <t>EMP202FCG: Accrued FICA Taxes - FCG</t>
  </si>
  <si>
    <t>EMP802FCG: Post Retirement SFAS 112 - NC - FCG</t>
  </si>
  <si>
    <t>EMP807FCG: Post Retirement Benefits - FAS106 NC - FCG</t>
  </si>
  <si>
    <t>EMP901FCG: Def Compensation</t>
  </si>
  <si>
    <t>INJ101FCG: Injuries and Damages - FCG</t>
  </si>
  <si>
    <t>LES205FCG: Financing Leases - Liabilities - FCG</t>
  </si>
  <si>
    <t>RES128FCG: Accrued Medical Expenses - FCG</t>
  </si>
  <si>
    <t>9282610/9282710</t>
  </si>
  <si>
    <t>CAC101FCG: Method Life CIAC - FCG</t>
  </si>
  <si>
    <t>DEP101FCG: Tax Depreciation - FCG</t>
  </si>
  <si>
    <t>DEP103FCG: Reversal of Book Depreciation - FCG</t>
  </si>
  <si>
    <t>DEP148FCG: Relocation Costs - FCG</t>
  </si>
  <si>
    <t>EMP803FCG: Welfare Capitalized - FCG</t>
  </si>
  <si>
    <t>INT101FCG: Method Life CPI - FCG</t>
  </si>
  <si>
    <t>REM101FCG: Cost of Removal - FCG</t>
  </si>
  <si>
    <t>SAL101FCG: Tax Gain/Loss - FCG</t>
  </si>
  <si>
    <t>SAL203FCG: Book Gain/Loss Sale of Assets</t>
  </si>
  <si>
    <t>9283610/9283710</t>
  </si>
  <si>
    <t>AMO326FCG: Reg Asset - Deferred Conversion and Piping - FCG</t>
  </si>
  <si>
    <t>CAP301FCG: Rate Case Expenses - FCG</t>
  </si>
  <si>
    <t>EMP102FCG: Pension SFAS 87 - FCG</t>
  </si>
  <si>
    <t>EMP107FCG: FAS158 Other Reg. Asset Pension - NC - FCG</t>
  </si>
  <si>
    <t>LES202FCG: Financing Leases - Assets - FCG</t>
  </si>
  <si>
    <t>STM409FCG: Storm-Reg Asset - Regulated - FCG</t>
  </si>
  <si>
    <t>DEP101STFCG: State Tax Depreciation - FCG</t>
  </si>
  <si>
    <t>SAL101STFCG: State Tax Gain/Loss - FCG</t>
  </si>
  <si>
    <t>PE_FCG: Florida City Gas</t>
  </si>
  <si>
    <t>9131600: Cash-Gas</t>
  </si>
  <si>
    <t>9136601: Temporary Cash Investments-Gas</t>
  </si>
  <si>
    <t>9143900: Other Accounts Receivable-Gas</t>
  </si>
  <si>
    <t>2000085: ACCOUNTS RECEIVABLE: Trade-Starnik</t>
  </si>
  <si>
    <t>9142600: Customer Accounts Receivable-Gas</t>
  </si>
  <si>
    <t>9123099: Investment in Associated Companies-Gas</t>
  </si>
  <si>
    <t>9173600: Accrued Utility Revenue-Unbld Rev-FPSC-Gas</t>
  </si>
  <si>
    <t>9173228: Accrued Utility Rev-Deferred Clause Revenue-GAS</t>
  </si>
  <si>
    <t>9144700: Accum Prov Uncollectible Accounts Cr - Gas</t>
  </si>
  <si>
    <t>9164600: Gas Stored-Fuel-Current-Gas</t>
  </si>
  <si>
    <t>9154600: Plant Materials &amp; Oper Supplies-Inv M&amp;S-Gas</t>
  </si>
  <si>
    <t>2400200: PREPAID: Insurance-Intercompany</t>
  </si>
  <si>
    <t>9165620: Prepayments-Insurance-Gas</t>
  </si>
  <si>
    <t>9134600: Other Special Deposits-Gas</t>
  </si>
  <si>
    <t>2510321: UNDERREC EXP: PGA</t>
  </si>
  <si>
    <t>9191601: Undercovered Costs-PGA-Gas</t>
  </si>
  <si>
    <t>2510322: UNDERREC EXP: AEP</t>
  </si>
  <si>
    <t>9191602: Undercovered Costs-AEP-Gas</t>
  </si>
  <si>
    <t>2510325: UNDERREC EXP: Competive Rate Adj (CRA)</t>
  </si>
  <si>
    <t>9191603: Undercovered Costs-CRA-Gas</t>
  </si>
  <si>
    <t>9191600: Undercovered Purchased Gas Costs-Gas</t>
  </si>
  <si>
    <t>9106060: Compl Const Not Classifed-WO Problems-Gas</t>
  </si>
  <si>
    <t>9101111: Plant-Capital Leases-Financing-Gas</t>
  </si>
  <si>
    <t>9101112: Plant-Capital Leases-Operating-Gas</t>
  </si>
  <si>
    <t>9106600: Comp Const Not Class-Gas</t>
  </si>
  <si>
    <t>9114601: Pant Acquistion Adjs-Gas</t>
  </si>
  <si>
    <t>9121600: Non Utility Property-Gas</t>
  </si>
  <si>
    <t>9107600: Construction Work in Progress-Gas</t>
  </si>
  <si>
    <t>2650255: ACC. AMORTIZATION: Capital Software</t>
  </si>
  <si>
    <t>9111600: Accm Prov Amortiz-Util Plant-Gas</t>
  </si>
  <si>
    <t>9115600: Accm Prov Amort-Plt Acqu Adjmt-Gas</t>
  </si>
  <si>
    <t>9111601: Accm Prov Amortization-Fin Leases-Gas</t>
  </si>
  <si>
    <t>9111602: Accm Prov Amortization-Oper Leases-Gas</t>
  </si>
  <si>
    <t>2651006: ACC. DEPRECIATION: PowerPlan Gas Pipeline &amp; Comp</t>
  </si>
  <si>
    <t>9108600: Accum Prov Deprec Plant - Gas</t>
  </si>
  <si>
    <t>9190610: Accm Deferred Income Taxes-Federal-Gas</t>
  </si>
  <si>
    <t>2707050: DEFERRED TAX ASSETS: Federal - Storm Fund</t>
  </si>
  <si>
    <t>9190620: Accm Deferred Income Taxes-Fed-Storm Fd-Gas</t>
  </si>
  <si>
    <t>9190710: Accm Deferred Income Taxes-State-Gas</t>
  </si>
  <si>
    <t>2707150: DEFERRED TAX ASSETS: State-Storm Fund</t>
  </si>
  <si>
    <t>9190720: Accm Deferred Income Taxes-St-Storm Fd-Gas</t>
  </si>
  <si>
    <t>9143930: Oth Accounts Recv -Federal Income Tax-Gas</t>
  </si>
  <si>
    <t>9182600: Oth Reg Assets-FAS 109-Gas</t>
  </si>
  <si>
    <t>2801049: OTHER REG ASSET:Conversion &amp; Piping Costs</t>
  </si>
  <si>
    <t>9182338: Other Regulatory Assets-Gas</t>
  </si>
  <si>
    <t>2801258: Other Reg Assets-Under Recovered ECP</t>
  </si>
  <si>
    <t>9182602: Other Reg Assets-Underrecovered -ECP-Gas</t>
  </si>
  <si>
    <t>2801720: OTHER REG ASSETS: NON-CURR FAS 158 PENSION</t>
  </si>
  <si>
    <t>9182339: Other Reg Assets-NonCur FAS 158 Pension-Gas</t>
  </si>
  <si>
    <t>9165610: Prepayments-Gas</t>
  </si>
  <si>
    <t>2802042: OTHER ASSETS:Accum Amort Cloud Implementation</t>
  </si>
  <si>
    <t>9111603: Accm Provision Amort-Cloud-Gas</t>
  </si>
  <si>
    <t>2802044: OTHER ASSETS:Prepaid Cloud Implement-FERC 106</t>
  </si>
  <si>
    <t>9106601: Completed Const Not Class-Ppd Cloud-Gas</t>
  </si>
  <si>
    <t>9182601: Oth Reg Assets-Rate Case-Gas</t>
  </si>
  <si>
    <t>2802092: Other Assets: Deferred 2022 FCG Rate Case</t>
  </si>
  <si>
    <t>9186932: Other Assets: Deferred 2022 FCG Rate Case</t>
  </si>
  <si>
    <t>9186700: Misc Deferred Debits-Gas</t>
  </si>
  <si>
    <t>2802115: Post Retirement Asset</t>
  </si>
  <si>
    <t>9186701: Misc Deferred Debits-Defer Pension-Gas</t>
  </si>
  <si>
    <t>9189600: Unamortized Loss on Reacquired Debt-Gas</t>
  </si>
  <si>
    <t>9128601: Other Special Funds-SERP Fund UnQual-Gas</t>
  </si>
  <si>
    <t>9241600: Tax Collections Payable-Gas</t>
  </si>
  <si>
    <t>9236600: Taxes Accr-Federal Inc Tax-Gas</t>
  </si>
  <si>
    <t>9236610: Taxes Accr-State Inc Tax-Gas</t>
  </si>
  <si>
    <t>9234600: Accounts Payable to Associated Co's-Gas</t>
  </si>
  <si>
    <t>3100606: GR/IR SES ESTIMATED ACCRUAL OFFSET</t>
  </si>
  <si>
    <t>9232770: Accts Pay - Trade &amp; GRIR &amp; Disc &amp; Freight Clr-Gas</t>
  </si>
  <si>
    <t>9232700: Accounts Payable-Gas</t>
  </si>
  <si>
    <t>3300200: ACCRUED INTEREST: Intercompany</t>
  </si>
  <si>
    <t>9237901: Interest Accrued-Intercompany-Gas</t>
  </si>
  <si>
    <t>9237900: Interest Accrued-Gas</t>
  </si>
  <si>
    <t>9242900: Misc Curr &amp; Accr Liab-Accrued Expenses-Gas</t>
  </si>
  <si>
    <t>9242937: Misc Curr &amp; Accr Liab-Bonus-Gas</t>
  </si>
  <si>
    <t>9236705: Taxes Accrued-Real &amp; Personal Property-Gas</t>
  </si>
  <si>
    <t>9236615: Taxes Accrued-Regulatory Assessment Fee-Gas</t>
  </si>
  <si>
    <t>9236613: Taxes Accr-FICA-Gas</t>
  </si>
  <si>
    <t>9236611: Taxes Accr-FUTA-Gas</t>
  </si>
  <si>
    <t>3309620: ACCRUED TAXES: State Unemployment</t>
  </si>
  <si>
    <t>9236612: Taxes Accr-SUTA-Gas</t>
  </si>
  <si>
    <t>9236614: Taxes Accrued-Gross Receipts Tax-Gas</t>
  </si>
  <si>
    <t>9242920: Misc Curr &amp; Accr Liab-Other-Gas</t>
  </si>
  <si>
    <t>9242680: Misc Curr &amp; Accr Liab-Capital-Gas</t>
  </si>
  <si>
    <t>9235700: Customer Deposits-Gas</t>
  </si>
  <si>
    <t>9254665: Oth Reg Liab-Deferred Clause Revenue-GAS</t>
  </si>
  <si>
    <t>3327900: Current Regulatory Liability</t>
  </si>
  <si>
    <t>9254660: Other Regulatory Liabilities-GAS</t>
  </si>
  <si>
    <t>9233600: Notes Payable to Associated Co's-Gas</t>
  </si>
  <si>
    <t>9243003: Obligations Capital Lease Cur-Financing-Gas</t>
  </si>
  <si>
    <t>9243004: Obligations Capital Lease Cur-Operting-Gas</t>
  </si>
  <si>
    <t>9283610: Accm Defer Income Taxes- Other-Fed-Gas</t>
  </si>
  <si>
    <t>3600007: DEF TAX LIAB: Federal FAS 109 - Other Property</t>
  </si>
  <si>
    <t>9282610: Accm Defer Income Taxes-Oth Prop-Fed-Gas</t>
  </si>
  <si>
    <t>9282710: Accm Defer Income Taxes-Oth Prop-St-Gas</t>
  </si>
  <si>
    <t>3600180: DEF TAX LIAB: Accm Def Inc Tx-ST-Oth Def Tax Credt</t>
  </si>
  <si>
    <t>9283710: Accm Deferred Income Taxes- Other-St-Gas</t>
  </si>
  <si>
    <t>9254661: Other Regulatory Liabilities-FAS 109-GAS</t>
  </si>
  <si>
    <t>9227003: Oblig Capital Lease NonCur-Financing-Gas</t>
  </si>
  <si>
    <t>9227004: Oblig Capital Lease NonCur-Operating-Gas</t>
  </si>
  <si>
    <t>9253950: Oth Def Credits-Miscellaneous-Gas</t>
  </si>
  <si>
    <t>3749000: RESERVES: Injuries &amp; Damages</t>
  </si>
  <si>
    <t>9228210: Accm Provision for Injuries &amp; Damages-Gas</t>
  </si>
  <si>
    <t>9228350: Accm Provision Pensions &amp; Benefits-SERP-Gas</t>
  </si>
  <si>
    <t>9228301: Accm Provision Pensions &amp; Benefits-Gas</t>
  </si>
  <si>
    <t>9228600: Accm Prov Property Insur-Storm FD-GAS</t>
  </si>
  <si>
    <t>3750200: LONG TERM DEBT: Intercompany</t>
  </si>
  <si>
    <t>9438400: Dividends Declared-Gas</t>
  </si>
  <si>
    <t>CY_REBS: Current Year Earnings Balance Sheet</t>
  </si>
  <si>
    <t>2510326: UNDERREC EXP: ECP</t>
  </si>
  <si>
    <t>9182614: Other Reg Assets-ECP Clause-Gas</t>
  </si>
  <si>
    <t>3327700: OVERRECOVERED REVS: ECP</t>
  </si>
  <si>
    <t>9254662: Other Regulatory Liabilities-ECP-Gas</t>
  </si>
  <si>
    <t>2510327: UNDERREC EXP: PGA</t>
  </si>
  <si>
    <t>9182615: Other Reg Assets-PGA Clause-Gas</t>
  </si>
  <si>
    <t>3327701: OVERRECOVERED REVS: PGA</t>
  </si>
  <si>
    <t>9254663: Other Regulatory Liabilities-PGA-Gas</t>
  </si>
  <si>
    <t>A15: Franchise Tax</t>
  </si>
  <si>
    <t>9182610: Other Reg Assets-Underrecov Franchise-Gas</t>
  </si>
  <si>
    <t>A24: Area Expansion Programs</t>
  </si>
  <si>
    <t>2801259: Other Reg Assets-Under Recovered AEP</t>
  </si>
  <si>
    <t>9182612: Other Reg Assets-AEP Clause-Gas</t>
  </si>
  <si>
    <t>A25: SAFE</t>
  </si>
  <si>
    <t>2510701: UNDERREC EXP: SAFE Clause</t>
  </si>
  <si>
    <t>9182611: Other Reg Assets-SAFE Clause-Gas</t>
  </si>
  <si>
    <t>2650218: ACC. DEPRECIATION: SAFE Clause</t>
  </si>
  <si>
    <t>9108601: Accum Prov Deprec SAFE Clause-Gas</t>
  </si>
  <si>
    <t>3327702: OVERRECOVERED REVS: SAFE</t>
  </si>
  <si>
    <t>9254664: Other Regulatory Liabilities-SAFE-Gas</t>
  </si>
  <si>
    <t>9182613: Other Reg Assets-CRA Clause-Gas</t>
  </si>
  <si>
    <t>9182419: Oth Reg Assets-Accrued Vacation-FSG-Gas</t>
  </si>
  <si>
    <t>TOTAL FCG  - ADIT</t>
  </si>
  <si>
    <t>TOTAL FCG - FAS 109</t>
  </si>
  <si>
    <t>TOTAL FCG - ITC</t>
  </si>
  <si>
    <t>FCG - ADIT &amp; FAS109</t>
  </si>
  <si>
    <t>Proration Adjustment:</t>
  </si>
  <si>
    <t>NonProrated Balance - 13 mth avg</t>
  </si>
  <si>
    <t>Prorated Balance</t>
  </si>
  <si>
    <t>Total ADIT Allowed</t>
  </si>
  <si>
    <t>13 mth avg - Total Projected activity</t>
  </si>
  <si>
    <t>Prorated vs 13 mth avg</t>
  </si>
  <si>
    <t xml:space="preserve">          Total ADIT/FAS109 Ledger Balance</t>
  </si>
  <si>
    <t>Scenario Data</t>
  </si>
  <si>
    <t>Scenario</t>
  </si>
  <si>
    <t>FPLM: 2022 FCG Rate Case</t>
  </si>
  <si>
    <t>Software Release</t>
  </si>
  <si>
    <t>20.08.7</t>
  </si>
  <si>
    <t>Version ID</t>
  </si>
  <si>
    <t>1</t>
  </si>
  <si>
    <t>Scenario Comments</t>
  </si>
  <si>
    <t/>
  </si>
  <si>
    <t>Date &amp; Time of Shared Run</t>
  </si>
  <si>
    <t>Run executed live at time of report</t>
  </si>
  <si>
    <t>Date &amp; Time Exported</t>
  </si>
  <si>
    <t>03/08/2022 10:18:57</t>
  </si>
  <si>
    <t xml:space="preserve">Time Data Cases: Actuals / Multidim / [ Time Data ] </t>
  </si>
  <si>
    <t>FPLM: Actuals (Empty) / FPLM: 2022 FCG Rate Case v2 - Multidim / FPLM: FP&amp;A Time Data - 2022 FCG Rate Case v2 / FPLM: FCG Actual Adjustments - 2022 FCG Rate Case v2 / FPLM: Tax Time Data - 2022 FCG Rate Case v2 / RA: History - FPL 2021 Pre-Merger / RA: History Merged Live / RA: History - FCG Live</t>
  </si>
  <si>
    <t>Base-Attribute / Formula / Tree / [ Attribute Overlays ]</t>
  </si>
  <si>
    <t>Base Attribute Case - 2022 FCG Rate Case / Formula Case - 2022 FCG Rate Case / Tree Case - 2022 FCG Rate Case v2 / CDR: Interface Attributes Live - 2022 FCG Rate Case / FPLM: Overlay Attributes - 2022 FCG Rate Case v2</t>
  </si>
  <si>
    <t>Start Year</t>
  </si>
  <si>
    <t>Actuals Through</t>
  </si>
  <si>
    <t>12/2021</t>
  </si>
  <si>
    <t>Years to Run/Run Monthly</t>
  </si>
  <si>
    <t>8 (Monthly: 8)</t>
  </si>
  <si>
    <t>Scenario Type &amp; User-Defined Scenario Type</t>
  </si>
  <si>
    <t>Detailed Model</t>
  </si>
  <si>
    <t>Report Data</t>
  </si>
  <si>
    <t>Cash Flow Walk</t>
  </si>
  <si>
    <t>Clause Income Statement - Base</t>
  </si>
  <si>
    <t>TAX: (01) Pre-Tax Book Income</t>
  </si>
  <si>
    <t>TAX: (02a) Federal Income Tax - FPL</t>
  </si>
  <si>
    <t>TAX: (03a) State Income Tax - FPL</t>
  </si>
  <si>
    <t>TAX: (04) Schedule M Report</t>
  </si>
  <si>
    <t>TAX: (05) NOL Carryforward PE Detail</t>
  </si>
  <si>
    <t>TAX: (06) Tax Credit Carryforward</t>
  </si>
  <si>
    <t>TAX: (07) ITC Amortization</t>
  </si>
  <si>
    <t>TAX: (08) Historical ITC Amort</t>
  </si>
  <si>
    <t>TAX: (09a) ARAM Spread by PTBI - FPL</t>
  </si>
  <si>
    <t>TAX: (10) FERC Income Statement</t>
  </si>
  <si>
    <t>TAX: (10a) Summary IS - FPL</t>
  </si>
  <si>
    <t>TAX: (11) FERC Balance Sheet</t>
  </si>
  <si>
    <t>TAX: (12a) Federal Tax Pmts - FPL</t>
  </si>
  <si>
    <t>TAX: (13a) State Tax Pmts - FPL</t>
  </si>
  <si>
    <t>TAX: (14a) Summary of Results - FPL</t>
  </si>
  <si>
    <t>TAX: (15a) Federal ETR -  FPL</t>
  </si>
  <si>
    <t>TAX: (16a) State ETR - FPL</t>
  </si>
  <si>
    <t>Sequence Set</t>
  </si>
  <si>
    <t>Financial Model</t>
  </si>
  <si>
    <t>View Name</t>
  </si>
  <si>
    <t>FMI - Cash Flow Walk</t>
  </si>
  <si>
    <t>FMD - RESULTS - Clause Income Statement</t>
  </si>
  <si>
    <t>FMD - RESULTS - Income Tax</t>
  </si>
  <si>
    <t>FMD - RESULTS - Schedule Ms</t>
  </si>
  <si>
    <t>FMD - PRELIM - TAX - NOL/Credit Carryforwards</t>
  </si>
  <si>
    <t>FMD - RESULTS - TAX - ITC Amortization</t>
  </si>
  <si>
    <t>FMI - TAX - Calculated Schedule M</t>
  </si>
  <si>
    <t>FMI - Spread ARAM Sch M by PTBI</t>
  </si>
  <si>
    <t>FMD - Ledger by SAP FERC Account</t>
  </si>
  <si>
    <t>FMD - Ledger</t>
  </si>
  <si>
    <t>112) FMI - TAX Income Tax Payments - Step 2</t>
  </si>
  <si>
    <t>FM - TAX - Tax Summary of Results</t>
  </si>
  <si>
    <t>FMI - TAX - Federal Effective Tax Rate</t>
  </si>
  <si>
    <t>FMI - TAX - State Effective Tax Rate</t>
  </si>
  <si>
    <t>Dataset/Calc</t>
  </si>
  <si>
    <t>315) FMI - Cash Flow Walk</t>
  </si>
  <si>
    <t>247) FMD - RESULTS - Clause IS</t>
  </si>
  <si>
    <t>159) FMD - RESULTS - TAX - Income Tax</t>
  </si>
  <si>
    <t>155) FMD - RESULTS - TAX - Schedule Ms</t>
  </si>
  <si>
    <t>157) FMD - RESULTS - TAX - NOL/Credit Carryforwards</t>
  </si>
  <si>
    <t>158) FMD - RESULTS - TAX - ITC Amortization</t>
  </si>
  <si>
    <t>61) FMI - TAX - Calculated Schedule M</t>
  </si>
  <si>
    <t>110) FMI - Spread ARAM Sch M by PTBI</t>
  </si>
  <si>
    <t>224) FMD - Ledger by SAP FERC Account</t>
  </si>
  <si>
    <t>1) FMD - Ledger</t>
  </si>
  <si>
    <t>140) FMI - TAX - Income Tax Payments - Step 2 - Calc</t>
  </si>
  <si>
    <t>299) FMI - TAX - Tax Summary of Results</t>
  </si>
  <si>
    <t>297) FMI - TAX - Federal Effective Tax Rate</t>
  </si>
  <si>
    <t>298) FMI - TAX - State Effective Tax Rate</t>
  </si>
  <si>
    <t>Row Headers</t>
  </si>
  <si>
    <t>Line</t>
  </si>
  <si>
    <t>SAP Business Area: SAP Clauses of SAP Business Area,SAP FERC Account in Level 1 of FERC Hierarchy,SAP FERC Account in Level 2 of FERC Hierarchy,SAP FERC Account in Level 3 of FERC Hierarchy,SAP FERC Account in Level 4 of FERC Hierarchy,SAP FERC Account</t>
  </si>
  <si>
    <t>FM - CMN - Planning Entity,FM - TAX - Tax Item</t>
  </si>
  <si>
    <t>FM - CMN - Planning Entity,FM - TAX - Tax Juris,Tax Item: ATL/BTL of FM - TAX - Tax Item,FM - TAX - Tax Item</t>
  </si>
  <si>
    <t>FM - Planning Entity,FM - TAX - Tax Juris,FM - TAX - Schedule M Group,Schedule M: ATL/BTL of FM - TAX - Schedule M,Schedule M: Tax Juris Allocator of FM - TAX - Schedule M,Schedule M: Schedule M Type of FM - TAX - Schedule M,FM - TAX - Schedule M</t>
  </si>
  <si>
    <t>FM - CMN - Planning Entity,FM - TAX - Tax Juris,FM - TAX - Vintage,FM - TAX - Tax Item</t>
  </si>
  <si>
    <t>FM - CMN - Planning Entity,FM - TAX - Tax Juris,FM - TAX - Tax Item,FM - TAX - NOL/Credits</t>
  </si>
  <si>
    <t>FM - CMN - Planning Entity,FM - TAX - Tax Juris,Generated Vintage,Generated Vintage Month,Utilized Vintage,Utilized Vintage Month,FM - TAX - NOL/Credits,FM - TAX - Tax Item</t>
  </si>
  <si>
    <t>FM - Planning Entity,Line</t>
  </si>
  <si>
    <t>Planning Entity,SAP FERC Account: SAP Business Area of SAP FERC Account,Ledger Account in Level 2 of Default Ledger Tree,SAP FERC Account: SAP GAAP Account of SAP FERC Account,SAP FERC Account</t>
  </si>
  <si>
    <t>Planning Entity,Account in Level 0 of Default Ledger Tree,Account in Level 1 of Default Ledger Tree,Account in Level 2 of Default Ledger Tree</t>
  </si>
  <si>
    <t>Planning Entity,SAP FERC Account: SAP Business Area of SAP FERC Account,SAP FERC Account: SAP GAAP Account of SAP FERC Account,SAP FERC Account</t>
  </si>
  <si>
    <t>FM - CMN - Planning Entity,FM - TAX - Tax Juris,Line</t>
  </si>
  <si>
    <t>Column Headers</t>
  </si>
  <si>
    <t>FM 2021 - 2026 Annual</t>
  </si>
  <si>
    <t>FM 2021 - 2026 Monthly with Annual</t>
  </si>
  <si>
    <t>FM 2018 - 2026 Monthly with Annual</t>
  </si>
  <si>
    <t>Time Setting</t>
  </si>
  <si>
    <t>Filters</t>
  </si>
  <si>
    <t xml:space="preserve">FM - Planning Entity is limited to this element: PE_FCG: Florida City Gas
Excluding lines C:[Depreciation and Amortization (hide)],D:[Nuclear Fuel Amortization (hide)],E:[Storm Cost Amortization (hide)],F:[Other Amortization (hide)],H:[Federal Income Taxes Received (paid) (hide)],I:[State Income Taxes Received (paid) (hide)],J:[Current Income Taxes (hide)],K:[Deferred Income Taxes and Related Reg. Cr. (hide)],T:[Storm Payments Adjustments - Recoverable (hide)],U:[Storm Payment Amounts - Recoverable (hide)],V:[Storm Payments Adjustments - Non-Recoverable (hide)],W:[Storm Payment Amounts - Non-Recoverable (hide)],AG:[M&amp;S (hide)],AH:[Fossil Fuel (hide)],AJ:[Customer Receivables (hide)],AK:[Accumulated provision for uncollectibles (hide)],AL:[Accrued revenues (hide)],AM:[DOE O&amp;M Receivable (hide)],AN:[Other receivables (hide)],AP:[A/P (hide)],AQ:[Fuel Accrual (hide)],AR:[Customer Deposits (hide)],AV:[Accrued Interest (hide)],AW:[Other Taxes (hide)],AY:[Other Current Assets (hide)],AZ:[Other Current Liabilities (hide)],BA:[Other Working Capital (hide)],BB:[MGMT CF Adj - Other Current Liabilities],BE:[ICL Buyout (hide)],BF:[SJRPP Buyout (hide)],BG:[Change in Prepaid Option Premiums (hide)],BH:[Recoverable storm related costs-net of insur deposits (hide)],BI:[Margin Cash Collateral (hide)],BJ:[Regulatory Reversal of Decomm Earnings (hide)],BK:[PPE AFUDC Equity - other (hide)],BL:[Other Assets (hide)],BM:[Other Liabilities (hide)],BN:[Non-Cash Activity (hide)],BO:[Other (hide)],BP:[MGMT CF Adj - Other],BU:[Capital Expenditures - FPL (hide)],BV:[Change in construction accrual (hide)],BW:[Change in Construction A/P (hide)],BX:[Change in deferred construction charges (hide)],CE:[Storm Fund Withdrawal (hide)],CF:[Spent Fuel Settlements (hide)],CG:[Withdrawal from special use funds (hide)],CH:[Non-Utility Property (hide)],CI:[FPL Sale of Property (hide)],CJ:[FPL GE turbines &amp; payment from FL SE Connection (hide)],CK:[Other (hide)]
</t>
  </si>
  <si>
    <t xml:space="preserve">SAP Business Area is limited to elements whose 'SAP Business Area: SAP Clauses' is '01: Base'
SAP FERC Account is limited to elements at or below 'FPLGRUF57903: Net Income Clause' in tree 'FERC Hierarchy: FERC Hierarchy'
Planning Entity is limited to these elements: FERCELIMCOMP: FERC Elimination Company,FPLENSER: FPL Energy Services,FPLGASRES: FPL Gas Reserves,PE_FPL: Florida Power &amp; Light
</t>
  </si>
  <si>
    <t xml:space="preserve">FM - TAX - Tax Item is limited to these elements: CIT_PTBI_ATL: Pretax Book Income - ATL,CIT_PTBI_ATL_ADD_INC_TAX: Addback: Income Taxes - ATL,CIT_PTBI_ATL_ADD_OTHER: Addback: Other - ATL,CIT_PTBI_ATL_DED_OTHER: Deduct: Other - ATL,CIT_PTBI_ATL_NET_INCOME: Net Income - ATL,CIT_PTBI_ATL_YTD: Pretax Book Income - ATL - YTD,CIT_PTBI_BTL: Pretax Book Income - BTL,CIT_PTBI_BTL_ADD_EQ_EARN: Addback: Equity Earnings - BTL,CIT_PTBI_BTL_ADD_INC_TAX: Addback: Income Taxes - BTL,CIT_PTBI_BTL_ADD_OTHER: Addback: Other - BTL,CIT_PTBI_BTL_DED_OTHER: Deduct: Other - BTL,CIT_PTBI_BTL_NET_INCOME: Net Income - BTL,CIT_PTBI_TOT: Pretax Book Income
FM - TAX - Tax Juris is limited to this element: FED: Federal
FM - CMN - Planning Entity is limited to these elements: FPLENSER: FPL Energy Services,FPLGASRES: FPL Gas Reserves,PE_FCG: Florida City Gas,PE_FCG_ACQ: FCG Acquisition,PE_FPL: Florida Power &amp; Light,PE_GULF: Gulf Power
Iteration is limited to records from the final iteration.
</t>
  </si>
  <si>
    <t xml:space="preserve">lib-Federal Tax - Standalone Rpt
FM - CMN - Planning Entity is limited to these elements: FPLENSER: FPL Energy Services,FPLGASRES: FPL Gas Reserves,PE_FCG: Florida City Gas,PE_FCG_ACQ: FCG Acquisition,PE_FPL: Florida Power &amp; Light
Iteration is limited to records from the final iteration.
</t>
  </si>
  <si>
    <t xml:space="preserve">lib-State Tax - Standalone Rpt
FM - CMN - Planning Entity is limited to these elements: FPLENSER: FPL Energy Services,FPLGASRES: FPL Gas Reserves,PE_FCG: Florida City Gas,PE_FCG_ACQ: FCG Acquisition,PE_FPL: Florida Power &amp; Light
FM - TAX - Tax Item is limited to elements whose 'Tax Item: ATL/BTL' is 'TOT: Total'
Iteration is limited to records from the final iteration.
</t>
  </si>
  <si>
    <t xml:space="preserve">FM - TAX - Item is limited to this element: TR_SM_ACT: Schedule M - Activity
FM - Planning Entity is limited to these elements: FPLENSER: FPL Energy Services,FPLGASRES: FPL Gas Reserves,PE_FCG: Florida City Gas,PE_FCG_ACQ: FCG Acquisition,PE_FPL: Florida Power &amp; Light,PE_GULF: Gulf Power
Iteration is limited to records from the final iteration.
</t>
  </si>
  <si>
    <t xml:space="preserve">lib-Tax - NOL Rpt
FM - CMN - Planning Entity is limited to these elements: FPLENSER: FPL Energy Services,FPLGASRES: FPL Gas Reserves,PE_FCG: Florida City Gas,PE_FPL: Florida Power &amp; Light,PE_GULF: Gulf Power
Iteration is limited to records from the final iteration.
</t>
  </si>
  <si>
    <t xml:space="preserve">lib-Tax - Credit Rpt
FM - CMN - Planning Entity is limited to these elements: PE_FPL: Florida Power &amp; Light,PE_GULF: Gulf Power
Iteration is limited to records from the final iteration.
</t>
  </si>
  <si>
    <t xml:space="preserve">sys-Iteration is limited to records from the final iteration.
</t>
  </si>
  <si>
    <t xml:space="preserve">FM - Planning Entity is limited to these elements: PE_FPL: Florida Power &amp; Light,PE_GULF: Gulf Power
Excluding lines A:[],B:[Current Iteration],C:[Previous Iteration],D:[Current Period],E:[Last Actual Period],K:[],O:[FICA ACCRUAL - BONUS],P:[if],Q:[9242491],R:[9242531],S:[Account Change 9242491],T:[FICA 9242491 .0765 - Federal],U:[FICA 9242491 .0765 - State],Z:[end if],AA:[],AB:[FLEET DEPRECIATION],AC:[if],AD:[Non Production Plant],AE:[Hammock Solar],AF:[Total],AG:[DEP103 - Federal],AH:[DEP103 - State],AM:[end if],AN:[],AP:[if]
</t>
  </si>
  <si>
    <t xml:space="preserve">FM - Planning Entity is limited to these elements: PE_FCG: Florida City Gas,PE_FPL: Florida Power &amp; Light
Excluding lines E:[Current Iteration],F:[Planning Entity],G:[Current Period],H:[Current Date],I:[Last Actual Period],J:[Current Year],K:[Current Month],L:[YYYYMM of Last Actuals Period],M:[First Forecast Month],N:[Year with Last Actual],O:[January of Current Year],P:[December of Current Year],Q:[Federal Statutory Rate],R:[],S:[Current Planning Entity],T:[Planning Entity - FPL],U:[Planning Entity - Gulf],V:[Planning Entity - FPLES],W:[Planning Entity - GRCO],X:[Planning Entity - FCG],Y:[],BC:[AEP TESTING],BD:[PTBI - FPL],BE:[PTBI - FPL - YTD],BF:[Annual Total PTBI - FPL],BG:[PTBI - FPLES],BH:[PTBI - FPLES - YTD],BI:[Annual Total PTBI - FPLES],BJ:[PTBI - GRCO],BK:[PTBI - GRCO - YTD],BL:[Annual Total PTBI - GRCO],BM:[PTBI - Gulf],BN:[PTBI - Gulf - YTD],BO:[Annual Total PTBI - Gulf],BP:[PTBI - FCG],BQ:[PTBI - FCG - YTD],BR:[Annual Total PTBI - FCG],BS:[PTBI TOT for FPL Current],BT:[PTBI YTD for FPL current],BU:[Annual Total for FPL current],BV:[PTBI - YTD % - for FPL current],BW:[END AEP TESTING],BX:[],BZ:[PTBI Iteration to Use],CA:[if],CV:[else],DQ:[end if],EB:[if],EE:[end if],EH:[if],EM:[Else],EP:[end if],ER:[FINAL POSTING],ES:[if],ET:[State SATTD_DEPRARAM - Current Month],EU:[Federal ATTD_DEPRARAM - Current Month],EV:[ARAM FBOS],EW:[end if],EX:[],EY:[if],EZ:[State SATTD_DEPRARAM- Actuals],FA:[Federal ATTD_DEPRARAM - Actuals],FB:[ARAM FBOS - Actuals],FC:[end if],FD:[]
</t>
  </si>
  <si>
    <t xml:space="preserve">FERC Account = Income Statement
Planning Entity is limited to these elements: FERCELIMCOMP: FERC Elimination Company,FPLENSER: FPL Energy Services,FPLGASRES: FPL Gas Reserves,PE_FCG: Florida City Gas,PE_FCG_ACQ: FCG Acquisition,PE_FPL: Florida Power &amp; Light,PE_GULF: Gulf Power
</t>
  </si>
  <si>
    <t xml:space="preserve">lib-Accounts = Income Statement
Planning Entity is limited to these elements: FPLENSER: FPL Energy Services,FPLGASRES: FPL Gas Reserves,PE_FCG: Florida City Gas,PE_FCG_ACQ: FCG Acquisition,PE_FPL: Florida Power &amp; Light
Iteration is limited to records from the final iteration.
</t>
  </si>
  <si>
    <t xml:space="preserve">FERC Account = Asset or Liability
Planning Entity is limited to these elements: FERCELIMCOMP: FERC Elimination Company,FPLENSER: FPL Energy Services,FPLGASRES: FPL Gas Reserves,PE_FCG: Florida City Gas,PE_FCG_ACQ: FCG Acquisition,PE_FPL: Florida Power &amp; Light,PE_GULF: Gulf Power
</t>
  </si>
  <si>
    <t xml:space="preserve">FM - CMN - Planning Entity is limited to this element: PE_FPL: Florida Power &amp; Light
FM - TAX - Tax Juris is limited to this element: FED: Federal
Excluding lines A:[],B:[Current Iteration],C:[Previous Iteration],D:[],E:[Current Period],F:[Current Period - 1],G:[Date for Current Period - 1],H:[Current Month],I:[December],J:[Last Actual Period],K:[Last Actual Date],L:[Last Actual Month],M:[Last Actual Year],N:[if],O:[Last Actual Year (add 1 in Dec)],P:[else],Q:[Last Actual Year (still more months in the year)],R:[end if],S:[Last Actual Year (to use)],T:[Current Year],U:[Current Year January (YYYYMM)],V:[Current Year December (YYYYMM)],W:[Prior Year December (YYYYMM)],X:[Current Date],Y:[Current Month],Z:[Zero],AA:[Twelve],AB:[Top Level Consol ID],AC:[Planning Entity],AD:[FPL],AE:[Gulf Power],AF:[Current Tax Juris],AG:[Tax Juris - FL],AH:[Current Iteration],AI:[Previous Iteration],AJ:[],AK:[System Total],AL:[Scenario Type],AM:[COMBINED],AN:[Separate Last December],AO:[3],AP:[First March of Combined],AQ:[Current Date],AR:[],AS:[Taxable Income / NOL - for Annual Calculation],AY:[FPL Taxable Income before NOL],AZ:[FPLES Taxable Income before NOL],BC:[FCG Tax Liability for State - total],BD:[FCG Tax Liability for State to Use],BG:[FCG Tax Liability for State - CY Annual Total],BH:[FCG Tax Liability for State - CY Annual to Use],BI:[Gulf Taxable Income before NOL],BJ:[FPL Taxable Income before NOL - CY Annual],BK:[FPLES Taxable Income before NOL - CY Annual],BL:[Gulf Taxable Income before NOL - CY Annual],BM:[FPL NOL Generated - stand-alone],BN:[FPL NOL Utilized - stand-alone],BO:[FPL NOL Utilized - stand-alone input (already in NOL Utilized number)],BP:[Gulf NOL Generated - stand-alone],BQ:[Gulf NOL Utilized - stand-alone],BR:[Gulf NOL Utilized - stand-alone input (already in NOL Utilized number)],CD:[FPL Tax Liability],CE:[FPLES Tax Liability],CF:[Gulf Tax Liability],CG:[FPL NOL Generated - stand-alone - CY Annual],CH:[FPL NOL Utilized - stand-alone - CY Annual],CI:[FPL NOL Utilized - stand-alone input - CY Annual],CJ:[Gulf NOL Generated - stand-alone - CY Annual],CK:[Gulf NOL Utilized - stand-alone - CY Annual],CL:[Gulf NOL Utilized - stand-alone input - CY Annual],CM:[FPL Tax Liability - CY Annual],CN:[FPLES Tax Liability - CY Annual],CO:[Gulf Tax Liability - CY Annual],CP:[],CQ:[Other Tax Payments],CR:[Passes Filter(lib-Tax Juris = State (Locked),No)],CS:[if],CT:[Final Distribution - State],CU:[Other Tax Payments - State],CV:[Final and Other Tax Payments - State (Post to Ledger)],CW:[end if],CX:[Passes Filter(Tax Juris = Federal Only (Locked),No)],CY:[if],DC:[end if],DD:[],DE:[Credits Utilized],DF:[Credits Utilized],DG:[if],DH:[],DI:[State Income Tax Payment],DJ:[Passes Filter(lib-Tax Juris = State (Locked),No)],DK:[],DL:[if],DM:[Annualization],DN:[Current Year State Tax Liability],DO:[if],DP:[Current Year State Tax Liability - FPLES],DQ:[Current Year State Tax Liability - GRCO],DR:[if],DS:[Current Year StateTax Liability - FCG (FPL only)],DT:[end if],DU:[end if],DV:[Current Year State Tax Liability - Total],DW:[Current Year StateTax Liability - Total - 90%],DX:[Prior Year State Tax Liability],DY:[if],DZ:[Prior Year State Tax Liability - FPLES],EA:[Prior Year State Tax Liability - GRCO],EB:[if],EC:[Prior Year State Tax Liability - FCG (FPL Only)],ED:[end if],EE:[end if],EF:[Prior Year State Tax Liability - Total],EG:[Lesser of the two],EH:[if],EI:[Current Year Tax Liability - Total - 90%],EJ:[Else],EK:[Prior Year State Tax Liability - Total],EL:[end if],EM:[Current Year Payment Required],EN:[],EO:[],EP:[State Payment Pattern],EQ:[State Cumulative Payment Percent],ER:[],ES:[Current Income Tax Expense Before Credits],ET:[Current Income Tax Expense Before Credits - YTD],EU:[],EV:[Taxable Income - YTD],EW:[],EX:[Total Tax Credits Utilized],EY:[Total Tax Credits Utilized - YTD],EZ:[],FA:[Current Year Tax Payments],FB:[Current Year Tax Payments - YTD],FC:[],FD:[if],FE:[State Payment Pattern (to use)],FF:[State Payment Pattern - YYYYMM (to use)],FG:[Taxable Income (to use)],FH:[Annualized Taxable Income (to use)],FI:[],FJ:[YTD Taxable Income Payment Due],FK:[Real Property Tax Deduction],FL:[Adjusted Taxable Income],FM:[State Tax Rate],FN:[YTD Tax Liability before credits],FO:[YTD Tax Credits Utilized],FP:[YTD Tax Liability],FQ:[Less: Prior Payments],FR:[Current Payment Calculated],FS:[],FT:[With Annualization],FU:[Annualized Accrual],FV:[YTD Payment Due],FW:[Less: Prior Payments],FX:[Current Payment Calculated],FY:[],FZ:[],GA:[Override Payment],GB:[if],GC:[Override Payment],GD:[else],GE:[Current Payment Calculated],GF:[end if],GG:[],GH:[],GI:[if],GJ:[State Current Payment (to use)],GK:[State Current Payment (to use) - Post to Consol],GL:[else],GM:[State Current Payment - Actual Periods],GN:[end if],GO:[State Current Payment - Actual/Forecast],GP:[State Current Payment to Ledger],GQ:[end if],GR:[],GS:[State Extension Payment:],GT:[State Extension Payment Override],GU:[if],GV:[State Extension Payment Override],GW:[else],GX:[if],GY:[YTD Taxable Income],GZ:[if],HA:[YTD Taxable Income - FPLES],HB:[YTD Taxable Income - GRCO],HC:[if],HD:[YTD Taxable Income - FCG],HE:[end if],HF:[],HG:[end if],HH:[YTD Taxable Income],HI:[State Tax Rate],HJ:[YTD State Tax],HK:[YTD Total Tax Credits Utilized],HL:[Above not used - FF pulls directly from BM],HM:[YTD State Tax After Credits],HN:[YTD State Payment made towards current year accrual],HO:[Carryover Unpaid Amount],HP:[end if],HQ:[if],HR:[State Extension Payment in March - Calculated],HS:[end if],HT:[end if],HU:[],HV:[State Extension Payment in March (to use)],HW:[State Extension Payment in March (to use) - Post to Consol],HX:[State Extension Payment in March to Ledger],HY:[end if],HZ:[end if],IA:[],IB:[State Income Tax Payment],IC:[if],ID:[],IE:[State Payment Pattern],IG:[State Cumulative Payment Percent],IH:[],II:[State Income Tax and NOL Generation by PE:],IJ:[if],IK:[],IL:[FPL],IM:[FPL Taxable Income before NOL],IN:[FPL Taxable Income before NOL - CY Annual],IO:[FPL NOL Generated - stand-alone],IP:[FPL NOL Generated - stand-alone - CY Annual],IQ:[FPL NOL Utilized - stand-alone],IR:[FPL NOL Utilized - stand-alone input],IS:[FPL NOL Utilized - stand-alone - CY Annual],IT:[FPL NOL Utilized - stand-alone input - CY Annual],IU:[FPL Tax Liability],IV:[FPL Tax Liability - CY Annual],IW:[],IX:[FPLES],IY:[FPLES Taxable Income before NOL],IZ:[FPLES Taxable Income before NOL - CY Annual],JA:[FPLES NOL Generated - stand-alone],JB:[FPLES Tax Liability],JC:[FPLES Tax Liability - CY Annual],JD:[],JE:[FCG],JF:[FCG Tax Liability],JG:[FCG Tax Liability - CY Annual],JH:[],JI:[Sub-total FPL + Entities],JJ:[FPL + Entities Taxable Income before NOL],JK:[FPL + Entities Taxable Income before NOL - CY Annual],JL:[FPL + Entities NOL Generated - stand-alone],JM:[FPL + Entities NOL Generated - stand-alone - CY Annual],JN:[FPL + Entities NOL Utilized - stand-alone],JO:[FPL + Entities NOL Utilized - stand-alone input],JP:[FPL + Entities NOL Utilized - stand-alone - CY Annual],JQ:[FPL + Entities NOL Utilized - stand-alone input - CY Annual],JR:[FPL + Entities Tax Liability],JS:[FPL + Entities Tax Liability - CY Annual],JT:[elseif],JU:[],JV:[Gulf Power],JW:[Gulf Taxable Income before NOL],JX:[Gulf Taxable Income before NOL - CY Annual],JY:[Gulf NOL Generated - stand-alone],JZ:[Gulf NOL Generated - stand-alone - CY Annual],KA:[Gulf NOL Utilized - stand-alone],KB:[Gulf NOL Utilized - stand-alone input],KC:[Gulf NOL Utilized - stand-alone - CY Annual],KD:[Gulf NOL Utilized - stand-alone input - CY Annual],KE:[Gulf Tax Liability],KF:[Gulf Tax Liability - CY Annual],KG:[end if],KH:[State Income Tax Rate],KI:[State Tax Liability - CY],KJ:[State Tax Liability - PY],KK:[],KL:[State Tax Liability - CY Annual],KM:[State Tax Liability - PY Annual],KN:[],KO:[Current Year Tax Payments],KP:[Current Year Tax Payments - YTD],KQ:[],KR:[Tax Liability:],KS:[State Tax Liability - CY],KT:[State Tax Liability - CY Annual],KU:[],KV:[State Tax Liability - PY],KW:[State Tax Liability - PY Annual],KX:[],KY:[Payment Pattern Logic:],KZ:[State Payment Pattern],LA:[State Payment Pattern - YYYYMM],LB:[],LC:[if],LD:[Quarterly Payments],LE:[State Tax Liability - CY Annual],LF:[Forecast Percentage],LG:[90% of Annual State Tax Liability - CY],LH:[],LI:[State Tax Liability - PY Annual],LJ:[],LK:[Quarterly Payment Based on Lesser of (0 if negative):],LL:[90% of Annual State Tax Liability - CY],LM:[State Tax Liability - PY Annual],LN:[],LO:[State Tax Liability to Use],LP:[State Payment Percent],LQ:[Payment Due - YTD],LR:[Less Payments Already Made],LS:[Quarterly Payment Due - Calculated],LT:[Quartery Payments - Actuals],LU:[if],LV:[Extension actuals data],LW:[else],LX:[Non-Extension Actuals],LY:[end if],LZ:[Quarterly Payments (act + forecast)],MA:[],MB:[Income Tax Payment:],MC:[Override Payment],MD:[if],ME:[State Current Payment - (to use)],MF:[State Current Payment - (POST to Consol)],MG:[else],MH:[State Current Payment - Actual Periods],MI:[end if],MJ:[Total Quarterly Payment Due],MK:[State Current Payment - (POST to Ledger)],ML:[Quarterly Payments - YTD],MM:[end if],MN:[],MO:[Extension Payment:],MP:[if],MQ:[State Extension Payment Override],MR:[if],MS:[FL Tax Liability - Final Provision],MT:[Less Payments Already Made],MZ:[Extension Payment Due],NA:[end if],NB:[if],NC:[State Extension Payment in April - Calculated],ND:[end if],NE:[State Forecast Extension Payment],NF:[else],NG:[State Extension Payments - Actual Periods],NH:[end if],NI:[State Extension Payment in April - (to use)],NJ:[State Extension Payment in April - (POST to Consol)],NK:[State Extension Payment in April - (POST to Ledger)],NL:[end if],NN:[Passes Filter(Tax Juris = Federal Only (Locked),No)],NO:[],NP:[if],NQ:[],NT:[],NU:[Income Tax and NOL Generation by PE:],NV:[if],NW:[],OA:[],OE:[],OI:[],ON:[],OS:[elseif],OT:[],OU:[Gulf Power],OV:[Gulf Income Tax before NOL],OW:[Gulf NOL Generated - stand-alone],OX:[end if],OY:[],PB:[],PL:[Depreciation Adjustment - Annual Total],PM:[Depreciation Adjustment],PN:[Depreciation Deduction Adjustment - CY vs PY - YTD],PO:[],PS:[Bonus Tax Depr (Spread) Adjustment],PT:[Bonus Tax Depr (Spread) Adjustment - YTD],PU:[],PV:[Tax Credits Utilized],PW:[Tax Credits Utilized - Activity],PX:[Tax Credits Utilized - YTD],PY:[],PZ:[Current Year Tax Payments],QA:[Current Year Tax Payments - YTD],QH:[],QI:[if],QJ:[],QK:[Payment Pattern Logic:],QL:[Federal Payment Pattern],QM:[Federal Payment Pattern - YYYYMM],RP:[if],RQ:[Federal Tax Liability before credits (test)],RR:[end if],SA:[if],SB:[Federal Current Payment - (to use)],SC:[Federal Current Payment - (POST to Ledger)],SD:[Federal Current Payment - (POST to Consol)],SE:[else],SF:[Federal Current Payment - Actual Periods],SG:[end if],SJ:[end if],SN:[if],TD:[end if],TE:[if],TG:[end if],TH:[],TJ:[Federal Extension Payment in March - (POST to Consol)],TK:[Federal Extension Payment in March - (POST to Ledger)],TL:[],TM:[end if],TN:[Financial Loop Reporting:],TO:[Cash Chg - State Income Tax Payment],TP:[Cash Chg - Federal Income Tax Payment],TQ:[],TR:[State Payment Summary],TS:[State Quarterly Payments],TT:[State Extension Payment],TU:[State Final Tax Distribution],TV:[State Other Payments],TW:[Federal Payment Summary],TX:[Federal Quarterly Payments],TY:[Federal Extension Payment],TZ:[Federal Final Tax Distribution],UA:[Federal Other Payments]
</t>
  </si>
  <si>
    <t xml:space="preserve">FM - CMN - Planning Entity is limited to this element: PE_FPL: Florida Power &amp; Light
FM - TAX - Tax Juris is limited to this element: FL: Florida
Excluding lines A:[],B:[Current Iteration],C:[Previous Iteration],D:[],E:[Current Period],F:[Current Period - 1],G:[Date for Current Period - 1],H:[Current Month],I:[December],J:[Last Actual Period],K:[Last Actual Date],L:[Last Actual Month],M:[Last Actual Year],N:[if],O:[Last Actual Year (add 1 in Dec)],P:[else],Q:[Last Actual Year (still more months in the year)],R:[end if],S:[Last Actual Year (to use)],T:[Current Year],U:[Current Year January (YYYYMM)],V:[Current Year December (YYYYMM)],W:[Prior Year December (YYYYMM)],X:[Current Date],Y:[Current Month],Z:[Zero],AA:[Twelve],AB:[Top Level Consol ID],AC:[Planning Entity],AD:[FPL],AE:[Gulf Power],AF:[Current Tax Juris],AG:[Tax Juris - FL],AH:[Current Iteration],AI:[Previous Iteration],AJ:[],AK:[System Total],AL:[Scenario Type],AM:[COMBINED],AN:[Separate Last December],AO:[3],AP:[First March of Combined],AQ:[Current Date],AR:[],AS:[Taxable Income / NOL - for Annual Calculation],AY:[FPL Taxable Income before NOL],AZ:[FPLES Taxable Income before NOL],BD:[FCG Tax Liability for State to Use],BH:[FCG Tax Liability for State - CY Annual to Use],BI:[Gulf Taxable Income before NOL],BJ:[FPL Taxable Income before NOL - CY Annual],BK:[FPLES Taxable Income before NOL - CY Annual],BL:[Gulf Taxable Income before NOL - CY Annual],BM:[FPL NOL Generated - stand-alone],BN:[FPL NOL Utilized - stand-alone],BO:[FPL NOL Utilized - stand-alone input (already in NOL Utilized number)],BP:[Gulf NOL Generated - stand-alone],BQ:[Gulf NOL Utilized - stand-alone],BR:[Gulf NOL Utilized - stand-alone input (already in NOL Utilized number)],CD:[FPL Tax Liability],CF:[Gulf Tax Liability],CG:[FPL NOL Generated - stand-alone - CY Annual],CH:[FPL NOL Utilized - stand-alone - CY Annual],CI:[FPL NOL Utilized - stand-alone input - CY Annual],CJ:[Gulf NOL Generated - stand-alone - CY Annual],CK:[Gulf NOL Utilized - stand-alone - CY Annual],CL:[Gulf NOL Utilized - stand-alone input - CY Annual],CM:[FPL Tax Liability - CY Annual],CO:[Gulf Tax Liability - CY Annual],CP:[],CQ:[Other Tax Payments],CR:[Passes Filter(lib-Tax Juris = State (Locked),No)],CS:[if],CW:[end if],CX:[Passes Filter(Tax Juris = Federal Only (Locked),No)],CY:[if],CZ:[Final Distribution - Federal],DA:[Other Tax Payments - Federal],DB:[Final and Other Tax Payments - Federal (Post to Ledger)],DC:[end if],DD:[],DE:[Credits Utilized],DF:[Credits Utilized],DG:[if],DH:[],DI:[State Income Tax Payment],DJ:[Passes Filter(lib-Tax Juris = State (Locked),No)],DK:[],DL:[if],DM:[Annualization],DN:[Current Year State Tax Liability],DO:[if],DP:[Current Year State Tax Liability - FPLES],DQ:[Current Year State Tax Liability - GRCO],DR:[if],DS:[Current Year StateTax Liability - FCG (FPL only)],DT:[end if],DU:[end if],DV:[Current Year State Tax Liability - Total],DW:[Current Year StateTax Liability - Total - 90%],DX:[Prior Year State Tax Liability],DY:[if],DZ:[Prior Year State Tax Liability - FPLES],EA:[Prior Year State Tax Liability - GRCO],EB:[if],EC:[Prior Year State Tax Liability - FCG (FPL Only)],ED:[end if],EE:[end if],EF:[Prior Year State Tax Liability - Total],EG:[Lesser of the two],EH:[if],EI:[Current Year Tax Liability - Total - 90%],EJ:[Else],EK:[Prior Year State Tax Liability - Total],EL:[end if],EM:[Current Year Payment Required],EN:[],EO:[],EP:[State Payment Pattern],EQ:[State Cumulative Payment Percent],ER:[],ES:[Current Income Tax Expense Before Credits],ET:[Current Income Tax Expense Before Credits - YTD],EU:[],EV:[Taxable Income - YTD],EW:[],EX:[Total Tax Credits Utilized],EY:[Total Tax Credits Utilized - YTD],EZ:[],FA:[Current Year Tax Payments],FB:[Current Year Tax Payments - YTD],FC:[],FD:[if],FE:[State Payment Pattern (to use)],FF:[State Payment Pattern - YYYYMM (to use)],FG:[Taxable Income (to use)],FH:[Annualized Taxable Income (to use)],FI:[],FJ:[YTD Taxable Income Payment Due],FK:[Real Property Tax Deduction],FL:[Adjusted Taxable Income],FM:[State Tax Rate],FN:[YTD Tax Liability before credits],FO:[YTD Tax Credits Utilized],FP:[YTD Tax Liability],FQ:[Less: Prior Payments],FR:[Current Payment Calculated],FS:[],FT:[With Annualization],FU:[Annualized Accrual],FV:[YTD Payment Due],FW:[Less: Prior Payments],FX:[Current Payment Calculated],FY:[],FZ:[],GA:[Override Payment],GB:[if],GC:[Override Payment],GD:[else],GE:[Current Payment Calculated],GF:[end if],GG:[],GH:[],GI:[if],GJ:[State Current Payment (to use)],GK:[State Current Payment (to use) - Post to Consol],GL:[else],GM:[State Current Payment - Actual Periods],GN:[end if],GO:[State Current Payment - Actual/Forecast],GP:[State Current Payment to Ledger],GQ:[end if],GR:[],GS:[State Extension Payment:],GT:[State Extension Payment Override],GU:[if],GV:[State Extension Payment Override],GW:[else],GX:[if],GY:[YTD Taxable Income],GZ:[if],HA:[YTD Taxable Income - FPLES],HB:[YTD Taxable Income - GRCO],HC:[if],HD:[YTD Taxable Income - FCG],HE:[end if],HF:[],HG:[end if],HH:[YTD Taxable Income],HI:[State Tax Rate],HJ:[YTD State Tax],HK:[YTD Total Tax Credits Utilized],HL:[Above not used - FF pulls directly from BM],HM:[YTD State Tax After Credits],HN:[YTD State Payment made towards current year accrual],HO:[Carryover Unpaid Amount],HP:[end if],HQ:[if],HR:[State Extension Payment in March - Calculated],HS:[end if],HT:[end if],HU:[],HV:[State Extension Payment in March (to use)],HW:[State Extension Payment in March (to use) - Post to Consol],HX:[State Extension Payment in March to Ledger],HY:[end if],HZ:[end if],IA:[],IC:[if],ID:[],IH:[],II:[State Income Tax and NOL Generation by PE:],IJ:[if],IK:[],IL:[FPL],IM:[FPL Taxable Income before NOL],IN:[FPL Taxable Income before NOL - CY Annual],IO:[FPL NOL Generated - stand-alone],IP:[FPL NOL Generated - stand-alone - CY Annual],IQ:[FPL NOL Utilized - stand-alone],IR:[FPL NOL Utilized - stand-alone input],IS:[FPL NOL Utilized - stand-alone - CY Annual],IT:[FPL NOL Utilized - stand-alone input - CY Annual],IU:[FPL Tax Liability],IV:[FPL Tax Liability - CY Annual],IW:[],IX:[FPLES],IY:[FPLES Taxable Income before NOL],IZ:[FPLES Taxable Income before NOL - CY Annual],JA:[FPLES NOL Generated - stand-alone],JB:[FPLES Tax Liability],JC:[FPLES Tax Liability - CY Annual],JD:[],JE:[FCG],JF:[FCG Tax Liability],JG:[FCG Tax Liability - CY Annual],JH:[],JI:[Sub-total FPL + Entities],JJ:[FPL + Entities Taxable Income before NOL],JK:[FPL + Entities Taxable Income before NOL - CY Annual],JL:[FPL + Entities NOL Generated - stand-alone],JM:[FPL + Entities NOL Generated - stand-alone - CY Annual],JN:[FPL + Entities NOL Utilized - stand-alone],JO:[FPL + Entities NOL Utilized - stand-alone input],JP:[FPL + Entities NOL Utilized - stand-alone - CY Annual],JQ:[FPL + Entities NOL Utilized - stand-alone input - CY Annual],JR:[FPL + Entities Tax Liability],JS:[FPL + Entities Tax Liability - CY Annual],JT:[elseif],JU:[],JV:[Gulf Power],JW:[Gulf Taxable Income before NOL],JX:[Gulf Taxable Income before NOL - CY Annual],JY:[Gulf NOL Generated - stand-alone],JZ:[Gulf NOL Generated - stand-alone - CY Annual],KA:[Gulf NOL Utilized - stand-alone],KB:[Gulf NOL Utilized - stand-alone input],KC:[Gulf NOL Utilized - stand-alone - CY Annual],KD:[Gulf NOL Utilized - stand-alone input - CY Annual],KE:[Gulf Tax Liability],KF:[Gulf Tax Liability - CY Annual],KG:[end if],KH:[State Income Tax Rate],KI:[State Tax Liability - CY],KJ:[State Tax Liability - PY],KK:[],KL:[State Tax Liability - CY Annual],KM:[State Tax Liability - PY Annual],KN:[],KO:[Current Year Tax Payments],KP:[Current Year Tax Payments - YTD],KX:[],KY:[Payment Pattern Logic:],KZ:[State Payment Pattern],LA:[State Payment Pattern - YYYYMM],LC:[if],LT:[Quartery Payments - Actuals],LU:[if],LV:[Extension actuals data],LW:[else],LY:[end if],LZ:[Quarterly Payments (act + forecast)],MA:[],MB:[Income Tax Payment:],MD:[if],ME:[State Current Payment - (to use)],MF:[State Current Payment - (POST to Consol)],MG:[else],MH:[State Current Payment - Actual Periods],MI:[end if],MK:[State Current Payment - (POST to Ledger)],MM:[end if],MP:[if],MR:[if],NA:[end if],NB:[if],NC:[State Extension Payment in April - Calculated],ND:[end if],NF:[else],NH:[end if],NJ:[State Extension Payment in April - (POST to Consol)],NK:[State Extension Payment in April - (POST to Ledger)],NL:[end if],NM:[Federal Income Tax Payment],NN:[Passes Filter(Tax Juris = Federal Only (Locked),No)],NO:[],NP:[if],NQ:[],NR:[Federal Payment Pattern],NS:[Federal Cumulative Payment Percent],NT:[],NU:[Income Tax and NOL Generation by PE:],NV:[if],NW:[],NX:[FPL],NY:[FPL Income Tax before NOL],NZ:[FPL NOL Generated - stand-alone],OA:[],OB:[FPLES],OC:[FPLES Income Tax before NOL],OD:[FPLES NOL Generated - stand-alone],OE:[],OF:[Gas Reserves],OG:[Gas Reserves Income Tax before NOL],OH:[Gas Reserves NOL Generated - stand-alone],OI:[],OJ:[FCG],OK:[FCG Income Tax before NOL],OM:[FCG NOL Generated - stand-alone],ON:[],OO:[Sub-total FPL + Entities],OP:[FPL + Entities Income Tax before NOL],OQ:[FPL + Entities NOL Generated - stand-alone],OS:[elseif],OT:[],OU:[Gulf Power],OV:[Gulf Income Tax before NOL],OW:[Gulf NOL Generated - stand-alone],OX:[end if],OY:[],OZ:[Income Tax before NOL - to Use],PA:[NOL Generated - stand-alone - to Use],PB:[],PC:[Tax Depreciation CY vs. PY Adjustment:],PD:[Tax Depreciation - Current Year],PE:[Tax Depreciation - Current Year - YTD],PF:[Tax Depreciation - Current Year - Annual Total],PG:[Tax Depreciation - Prior Year @ 90%],PH:[Tax Depreciation - Prior Year - YTD @ 90%],PI:[Tax Depreciation - Prior Year - Annual Total @ 90%],PJ:[Tax Depr - Prior less Current],PK:[Tax Depr - Prior less Current - Annual Total],PL:[Depreciation Adjustment - Annual Total],PM:[Depreciation Adjustment],PN:[Depreciation Deduction Adjustment - CY vs PY - YTD],PO:[],PP:[Tax Depreciation Spread Adjustment:],PQ:[Reverse Current Month Tax Depreciation],PR:[Deduct 1/12 of Total Annual Tax Depreciation],PS:[Bonus Tax Depr (Spread) Adjustment],PT:[Bonus Tax Depr (Spread) Adjustment - YTD],PU:[],PV:[Tax Credits Utilized],PW:[Tax Credits Utilized - Activity],PX:[Tax Credits Utilized - YTD],PY:[],PZ:[Current Year Tax Payments],QA:[Current Year Tax Payments - YTD],QB:[],QC:[Taxable Income with NOL Generation:],QD:[Federal Taxable Income - before NOL],QE:[NOL Generated - stand-alone],QF:[Taxable Income after NOL Generation],QG:[Taxable Income after NOL Gen - YTD],QH:[],QI:[if],QJ:[],QK:[Payment Pattern Logic:],QL:[Federal Payment Pattern],QM:[Federal Payment Pattern - YYYYMM],QN:[],QO:[Taxable Income - from Pattern:],QP:[Taxable Income - Based on Pattern],QQ:[],QR:[Adjustments:],QS:[Tax Depreciation - CY vs PY Deduction],QT:[Tax Depreciation - Spread],QU:[Total Adjustments],QV:[],QW:[Annualization:],QX:[Taxable Income after Adjustments],QY:[Annualization Factor],QZ:[Annualized Taxable Income before NOL Utilization],RA:[],RB:[NOL Utilization:],RC:[NOL Utilized - Calander Year Total],RD:[],RE:[Adjusted Federal Taxable Income - YTD (for Comparison)],RF:[Adjusted Fed Taxable Income - YTD],RG:[],RH:[Income Tax Liability:],RI:[Adjusted Federal Taxable Income - Annualized],RJ:[Annual Taxable Income after NOLs],RK:[Adjusted Federal Taxable Income - lesser of Annual and Annualized (DEC Only)],RL:[Adjusted Federal Taxable Income - to Use],RM:[Federal Cumulative Payment Percent],RN:[YTD Taxable Income],RO:[Federal Tax Rate],RP:[if],RQ:[Federal Tax Liability before credits (test)],RR:[end if],RS:[Federal Tax Liability before Credits],RT:[Tax Credits Utilized - YTD],RU:[Federal Tax Liability],RV:[Less: Prior Payments],RW:[Remaining Federal Tax Liability],RX:[],RY:[Income Tax Payment:],RZ:[Override Payment],SA:[if],SB:[Federal Current Payment - (to use)],SC:[Federal Current Payment - (POST to Ledger)],SD:[Federal Current Payment - (POST to Consol)],SE:[else],SF:[Federal Current Payment - Actual Periods],SG:[end if],SH:[Federal Current Payment - Actual/Forecast],SI:[Federal Current Payment - Actual/Forecast - YTD],SJ:[end if],SK:[],SL:[Extension Payment:],SM:[Federal Extension Payment Override],SN:[if],SO:[Annual Taxable Income after NOL Gen],SP:[Annual Tax Depreciation Adjustment - Spread],SQ:[Annual NOL Utilization],SR:[Annual Taxable Income after NOLs and Adjustments],SS:[Federal Tax Rate],ST:[Annual Federal Tax after NOL Utilization],SU:[Annual Total Tax Credits Utilized],SV:[Annual Federal Tax After Credits],SW:[Federal Payment - YTD],TC:[Carryover Unpaid Amount - to use],TD:[end if],TE:[if],TF:[Federal Extension Payment in March - Calculated],TG:[end if],TH:[],TI:[Federal Extension Payment in March - (to use)],TJ:[Federal Extension Payment in March - (POST to Consol)],TK:[Federal Extension Payment in March - (POST to Ledger)],TL:[],TM:[end if],TN:[Financial Loop Reporting:],TO:[Cash Chg - State Income Tax Payment],TP:[Cash Chg - Federal Income Tax Payment],TQ:[],TR:[State Payment Summary],TS:[State Quarterly Payments],TT:[State Extension Payment],TU:[State Final Tax Distribution],TV:[State Other Payments],TW:[Federal Payment Summary],TX:[Federal Quarterly Payments],TY:[Federal Extension Payment],TZ:[Federal Final Tax Distribution],UA:[Federal Other Payments]
</t>
  </si>
  <si>
    <t xml:space="preserve">FM - Planning Entity is limited to these elements: FPLENSER: FPL Energy Services,FPLGASRES: FPL Gas Reserves,PE_FCG: Florida City Gas,PE_FCG_ACQ: FCG Acquisition,PE_FPL: Florida Power &amp; Light
Excluding lines A:[Final Iteration],C:[Current Planning Entity],D:[Planning Entity - FPL],E:[Planning Entity - FPLES],F:[Planning Entity - GRCO],G:[Planning Entity - GULF],H:[],I:[Tax Juris - Florida],J:[Tax Juris - Oklahoma],K:[Tax Juris - Georgia],L:[],M:[IF],N:[Florida],O:[Else],P:[Oklahoma],Q:[end if],R:[],S:[Tax Juris],T:[],AV:[Tax Depreciation - Bonus - DEP130 (hide)],AW:[Tax Depreciation - Bonus - DEP130B (hide)],BU:[ITC 10 Yr - Generated (hide)],BV:[ITC 10 Yr - Utilized (hide)],BW:[ITC 30 Yr - Generated (hide)],BX:[ITC 30 Yr - Utilized (hide)],BY:[ITC 5 Yr - Generated (hide)],BZ:[ITC 5 Yr - Utilized (hide)],CA:[ITC - Generated (hide)],CB:[ITC - Utilized (hide)],CQ:[Equity Earnings],CU:[IF],DK:[end if],EL:[IF],EP:[end if]
</t>
  </si>
  <si>
    <t xml:space="preserve">FM - Planning Entity is limited to these elements: FPLENSER: FPL Energy Services,FPLGASRES: FPL Gas Reserves,PE_FCG: Florida City Gas,PE_FCG_ACQ: FCG Acquisition,PE_FPL: Florida Power &amp; Light
Excluding lines A:[Final Iteration],BX:[CALCS ( To Hide)],BY:[IT FED - DEP156 - ATL],BZ:[IT State - DEP156 ATL],CA:[Back out FBOS - DEP156],CB:[IT FED - DEP156 - ATL - to Use],CC:[IT FED - MEL103 - ATL],CD:[IT State - ME103 - ATL],CE:[Back out FBOS - MEL103],CF:[IT FED - MEL103 - ATL - to Use],CH:[ITC Amortization - Historical],CI:[ITC Amortization - ITC],CJ:[ITC Amortization - Panels],CK:[ITC Amortization - Battery],CL:[ITC Amortization - Solar]
</t>
  </si>
  <si>
    <t xml:space="preserve">FM - Planning Entity is limited to these elements: FPLENSER: FPL Energy Services,FPLGASRES: FPL Gas Reserves,PE_FCG: Florida City Gas,PE_FCG_ACQ: FCG Acquisition,PE_FPL: Florida Power &amp; Light
Excluding lines A:[Final Iteration],C:[Current Planning Entiy],D:[Planning Entity - FPL],E:[Planning Entity - FPLES],F:[Planning Entity - GRCO],G:[Planning Entity - GULF],H:[],I:[Tax Juris - Florida],J:[Tax Juris - Oklahoma],K:[Tax Juris - Florida],L:[],M:[If],N:[Florida],O:[Else],P:[Oklahoma],Q:[end if],S:[],T:[Prep Section -- Lines to Hide],U:[Florida Tax Rate Change - P&amp;L Impacts of Temps],V:[Florida Tax Rate - Current],W:[Florida Tax Rate - Deferred],X:[Rate Difference],Y:[Above the Line (ATL):],Z:[Temporary Differences - Fed &amp; State - ATL],AA:[Temporary Differences - State Only - ATL],AB:[IF],AC:[State NOL - Gulf],AD:[end if],AE:[Total ATL Temporary Differences],AF:[Below the Line (BTL):],AG:[Temporary Differences - Fed &amp; State - BTL],AH:[Temporary Differences - State Only - BTL],AI:[Total BTL Temporary Differences],AJ:[P&amp;L Impact for State Effective Tax Rate Report],AK:[Florida Tax Rate Change - P&amp;L Impact of Temps - ATL],AL:[Florida Tax Rate Change - P&amp;L Impact of Temps - BTL],AM:[--Lines to Hide---],DC:[If],DE:[end if],DL:[If],DN:[end if]
</t>
  </si>
  <si>
    <t>Row #</t>
  </si>
  <si>
    <t>COS ID</t>
  </si>
  <si>
    <t>Plant Site</t>
  </si>
  <si>
    <t>Jan 2023 </t>
  </si>
  <si>
    <t>Feb 2023 </t>
  </si>
  <si>
    <t>Mar 2023 </t>
  </si>
  <si>
    <t>Apr 2023 </t>
  </si>
  <si>
    <t>May 2023 </t>
  </si>
  <si>
    <t>Jun 2023 </t>
  </si>
  <si>
    <t>Jul 2023 </t>
  </si>
  <si>
    <t>Aug 2023 </t>
  </si>
  <si>
    <t>Sep 2023 </t>
  </si>
  <si>
    <t>Oct 2023 </t>
  </si>
  <si>
    <t>Nov 2023 </t>
  </si>
  <si>
    <t>Dec 2023 </t>
  </si>
  <si>
    <t>000: NON-PRODUCTION PLANT </t>
  </si>
  <si>
    <t xml:space="preserve">RAF: 52A Hist Rate Base/Capital Structure Report </t>
  </si>
  <si>
    <t>UNADJUSTED CAPITAL STRUCTURE</t>
  </si>
  <si>
    <t>Monthly</t>
  </si>
  <si>
    <t>Capital Structure Balances</t>
  </si>
  <si>
    <t>JURCAPTOT</t>
  </si>
  <si>
    <t>Company per Book</t>
  </si>
  <si>
    <t>COMMON_EQUITY: COMMON EQUITY</t>
  </si>
  <si>
    <t>CUSTOMER_DEPOSITS: CUSTOMER DEPOSITS</t>
  </si>
  <si>
    <t>DEFERRED_INCOME_TAX: DEFERRED INCOME TAX</t>
  </si>
  <si>
    <t>FAS_109_DEF_INC_TAX: FAS 109 DEFERRED INCOME TAX</t>
  </si>
  <si>
    <t>LONG_TERM_DEBT: LONG TERM DEBT</t>
  </si>
  <si>
    <t>SHORT_TERM_DEBT: SHORT TERM DEBT</t>
  </si>
  <si>
    <t>ADIT PRORATION ADJUSTMENT</t>
  </si>
  <si>
    <t>Total Adjustment</t>
  </si>
  <si>
    <t>ADJUSTED CAPITAL STRUCTURE</t>
  </si>
  <si>
    <t>Total Adjusted</t>
  </si>
  <si>
    <t>Check</t>
  </si>
  <si>
    <t>FCG</t>
  </si>
  <si>
    <t>Per Tax Accounting</t>
  </si>
  <si>
    <t>13-Mth Average</t>
  </si>
  <si>
    <t>G-ADJ000001: ADIT - PRORATION - ADIT </t>
  </si>
  <si>
    <t>G-ADJ000002: ADIT - PRORATION - LTD </t>
  </si>
  <si>
    <t>G-ADJ000003: ADIT - PRORATION - STD </t>
  </si>
  <si>
    <t>G-ADJ000004: ADIT - PRORATION - CUSTOMER DEPOSITS </t>
  </si>
  <si>
    <t>G-ADJ000005: ADIT - PRORATION - COMMON EQUITY </t>
  </si>
  <si>
    <t>RUN AS OF 3/14/2022, 11:00AM</t>
  </si>
  <si>
    <t>FPLM: 2022 FCG Rate Case - RSAM</t>
  </si>
  <si>
    <t xml:space="preserve">PE_FCG - RAF: 52C Hist Rate Base/Capital Structure Report </t>
  </si>
  <si>
    <t>Total</t>
  </si>
  <si>
    <t>LONG TERM DEBT</t>
  </si>
  <si>
    <t>SHORT TERM DEBT</t>
  </si>
  <si>
    <t>COMMON EQUITY</t>
  </si>
  <si>
    <t>CUSTOMER DEPOSITS</t>
  </si>
  <si>
    <t>DEFERRED INCOME TAX</t>
  </si>
  <si>
    <t>FAS 109 DEFERRED INCOME TAX</t>
  </si>
  <si>
    <t>Annual</t>
  </si>
  <si>
    <t>Non Utility per Book Adjustment Detail</t>
  </si>
  <si>
    <t>G-ADJ000001: ADIT - PRORATION - ADIT</t>
  </si>
  <si>
    <t>G-ADJ000002: ADIT - PRORATION - LTD</t>
  </si>
  <si>
    <t>G-ADJ000003: ADIT - PRORATION - STD</t>
  </si>
  <si>
    <t>G-ADJ000004: ADIT - PRORATION - CUSTOMER DEPOSITS</t>
  </si>
  <si>
    <t>G-ADJ000005: ADIT - PRORATION - COMMON EQUITY</t>
  </si>
  <si>
    <t>2022 FCG Rate Case - RSAM</t>
  </si>
  <si>
    <t>ADIT Proration</t>
  </si>
  <si>
    <t>20220069-GU</t>
  </si>
  <si>
    <t>FCG 002851</t>
  </si>
  <si>
    <t>FCG 002852</t>
  </si>
  <si>
    <t>FCG 002853</t>
  </si>
  <si>
    <t>FCG 002854</t>
  </si>
  <si>
    <t>FCG 002855</t>
  </si>
  <si>
    <t>FCG 002856</t>
  </si>
  <si>
    <t>FCG 002857</t>
  </si>
  <si>
    <t>FCG 002858</t>
  </si>
  <si>
    <t>FCG 002859</t>
  </si>
  <si>
    <t>FCG 002860</t>
  </si>
  <si>
    <t>FCG 002861</t>
  </si>
  <si>
    <t>FCG 002862</t>
  </si>
  <si>
    <t>FCG 002863</t>
  </si>
  <si>
    <t>FCG 002864</t>
  </si>
  <si>
    <t>FCG 002865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</si>
</sst>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_);[Red]\(#,##0\);&quot; &quot;"/>
    <numFmt numFmtId="165" formatCode="mmm\ yyyy"/>
    <numFmt numFmtId="166" formatCode="_(* #,##0_);_(* \(#,##0\);_(* &quot;-&quot;??_);_(@_)"/>
    <numFmt numFmtId="167" formatCode="[$-409]mmm\-yy;@"/>
    <numFmt numFmtId="168" formatCode="_(&quot;$&quot;* #,##0_);_(&quot;$&quot;* \(#,##0\);_(&quot;$&quot;* &quot;-&quot;??_);_(@_)"/>
  </numFmts>
  <fonts count="4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name val="Calibri"/>
      <family val="2"/>
      <scheme val="minor"/>
    </font>
    <font>
      <b/>
      <i/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9"/>
      <color theme="1"/>
      <name val="Calibri"/>
      <family val="2"/>
    </font>
    <font>
      <b/>
      <i/>
      <sz val="9"/>
      <color theme="1"/>
      <name val="Calibri"/>
      <family val="2"/>
    </font>
    <font>
      <sz val="9"/>
      <color theme="1"/>
      <name val="Calibri"/>
      <family val="2"/>
    </font>
    <font>
      <sz val="9"/>
      <color theme="0" tint="-0.14999847407452621"/>
      <name val="Calibri"/>
      <family val="2"/>
    </font>
    <font>
      <b/>
      <sz val="9"/>
      <color rgb="FF0000FF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b/>
      <sz val="10"/>
      <color rgb="FFFF0000"/>
      <name val="Calibri"/>
      <family val="2"/>
    </font>
    <font>
      <b/>
      <sz val="9"/>
      <color rgb="FFFF0000"/>
      <name val="Calibri"/>
      <family val="2"/>
    </font>
    <font>
      <b/>
      <i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i/>
      <sz val="10"/>
      <color rgb="FFFF0000"/>
      <name val="Arial"/>
      <family val="2"/>
    </font>
    <font>
      <b/>
      <sz val="14"/>
      <color rgb="FFFF0000"/>
      <name val="Calibri"/>
      <family val="2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  <scheme val="minor"/>
    </font>
    <font>
      <i/>
      <sz val="11"/>
      <color indexed="8"/>
      <name val="Calibri"/>
      <family val="2"/>
      <scheme val="minor"/>
    </font>
    <font>
      <b/>
      <u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u/>
      <sz val="10"/>
      <name val="Arial"/>
      <family val="2"/>
    </font>
    <font>
      <b/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2EFDA"/>
      </patternFill>
    </fill>
    <fill>
      <patternFill patternType="solid">
        <fgColor rgb="FFC6E0B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8"/>
      </top>
      <bottom/>
      <diagonal/>
    </border>
  </borders>
  <cellStyleXfs count="13">
    <xf numFmtId="0" fontId="0" fillId="0" borderId="0"/>
    <xf numFmtId="0" fontId="7" fillId="0" borderId="0"/>
    <xf numFmtId="0" fontId="12" fillId="0" borderId="0"/>
    <xf numFmtId="0" fontId="6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3" fillId="0" borderId="0"/>
    <xf numFmtId="0" fontId="1" fillId="0" borderId="0"/>
    <xf numFmtId="43" fontId="33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</cellStyleXfs>
  <cellXfs count="17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37" fontId="2" fillId="0" borderId="0" xfId="0" applyNumberFormat="1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center"/>
    </xf>
    <xf numFmtId="37" fontId="2" fillId="0" borderId="2" xfId="0" applyNumberFormat="1" applyFont="1" applyBorder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37" fontId="3" fillId="0" borderId="2" xfId="0" applyNumberFormat="1" applyFont="1" applyBorder="1"/>
    <xf numFmtId="37" fontId="3" fillId="0" borderId="0" xfId="0" applyNumberFormat="1" applyFont="1"/>
    <xf numFmtId="0" fontId="4" fillId="2" borderId="3" xfId="0" applyFont="1" applyFill="1" applyBorder="1"/>
    <xf numFmtId="0" fontId="3" fillId="2" borderId="3" xfId="0" applyFont="1" applyFill="1" applyBorder="1" applyAlignment="1">
      <alignment horizontal="center"/>
    </xf>
    <xf numFmtId="37" fontId="4" fillId="2" borderId="3" xfId="0" applyNumberFormat="1" applyFont="1" applyFill="1" applyBorder="1"/>
    <xf numFmtId="0" fontId="5" fillId="0" borderId="0" xfId="0" applyFont="1"/>
    <xf numFmtId="0" fontId="8" fillId="0" borderId="4" xfId="1" applyFont="1" applyBorder="1"/>
    <xf numFmtId="0" fontId="8" fillId="0" borderId="0" xfId="1" applyFont="1"/>
    <xf numFmtId="0" fontId="2" fillId="0" borderId="0" xfId="0" applyFont="1" applyFill="1" applyAlignment="1">
      <alignment horizontal="left" indent="1"/>
    </xf>
    <xf numFmtId="0" fontId="2" fillId="0" borderId="0" xfId="0" applyFont="1" applyAlignment="1">
      <alignment horizontal="left" indent="1"/>
    </xf>
    <xf numFmtId="0" fontId="5" fillId="2" borderId="3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left"/>
    </xf>
    <xf numFmtId="164" fontId="4" fillId="0" borderId="0" xfId="0" applyNumberFormat="1" applyFont="1" applyFill="1" applyAlignment="1">
      <alignment horizontal="left"/>
    </xf>
    <xf numFmtId="164" fontId="3" fillId="0" borderId="0" xfId="0" applyNumberFormat="1" applyFont="1" applyFill="1" applyAlignment="1">
      <alignment horizontal="left"/>
    </xf>
    <xf numFmtId="164" fontId="3" fillId="0" borderId="0" xfId="0" applyNumberFormat="1" applyFont="1" applyFill="1" applyAlignment="1">
      <alignment horizontal="left" indent="1"/>
    </xf>
    <xf numFmtId="164" fontId="4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37" fontId="4" fillId="0" borderId="5" xfId="0" applyNumberFormat="1" applyFont="1" applyBorder="1" applyAlignment="1">
      <alignment horizontal="left"/>
    </xf>
    <xf numFmtId="37" fontId="3" fillId="0" borderId="6" xfId="0" applyNumberFormat="1" applyFont="1" applyBorder="1"/>
    <xf numFmtId="0" fontId="4" fillId="0" borderId="0" xfId="0" applyFont="1" applyFill="1" applyBorder="1"/>
    <xf numFmtId="0" fontId="3" fillId="0" borderId="0" xfId="0" applyFont="1" applyFill="1" applyBorder="1" applyAlignment="1">
      <alignment horizontal="center"/>
    </xf>
    <xf numFmtId="37" fontId="4" fillId="0" borderId="0" xfId="0" applyNumberFormat="1" applyFont="1" applyFill="1" applyBorder="1"/>
    <xf numFmtId="0" fontId="3" fillId="0" borderId="0" xfId="0" applyFont="1" applyFill="1"/>
    <xf numFmtId="0" fontId="3" fillId="0" borderId="0" xfId="0" applyFont="1" applyFill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37" fontId="2" fillId="0" borderId="0" xfId="0" applyNumberFormat="1" applyFont="1" applyFill="1" applyBorder="1" applyAlignment="1">
      <alignment horizontal="right"/>
    </xf>
    <xf numFmtId="0" fontId="11" fillId="0" borderId="0" xfId="2" applyFont="1"/>
    <xf numFmtId="0" fontId="13" fillId="0" borderId="0" xfId="2" applyFont="1"/>
    <xf numFmtId="0" fontId="11" fillId="0" borderId="0" xfId="3" applyFont="1"/>
    <xf numFmtId="0" fontId="11" fillId="3" borderId="7" xfId="3" applyFont="1" applyFill="1" applyBorder="1"/>
    <xf numFmtId="0" fontId="11" fillId="3" borderId="7" xfId="3" applyFont="1" applyFill="1" applyBorder="1" applyAlignment="1">
      <alignment horizontal="center"/>
    </xf>
    <xf numFmtId="0" fontId="11" fillId="3" borderId="0" xfId="3" applyFont="1" applyFill="1"/>
    <xf numFmtId="0" fontId="11" fillId="3" borderId="0" xfId="3" applyFont="1" applyFill="1" applyAlignment="1">
      <alignment horizontal="center"/>
    </xf>
    <xf numFmtId="0" fontId="14" fillId="3" borderId="0" xfId="3" applyFont="1" applyFill="1" applyAlignment="1">
      <alignment horizontal="center"/>
    </xf>
    <xf numFmtId="0" fontId="15" fillId="3" borderId="0" xfId="3" applyFont="1" applyFill="1" applyAlignment="1">
      <alignment horizontal="center"/>
    </xf>
    <xf numFmtId="0" fontId="13" fillId="3" borderId="0" xfId="3" applyFont="1" applyFill="1" applyAlignment="1">
      <alignment horizontal="center"/>
    </xf>
    <xf numFmtId="0" fontId="13" fillId="3" borderId="9" xfId="3" applyFont="1" applyFill="1" applyBorder="1" applyAlignment="1">
      <alignment horizontal="center"/>
    </xf>
    <xf numFmtId="165" fontId="11" fillId="0" borderId="0" xfId="2" applyNumberFormat="1" applyFont="1" applyAlignment="1">
      <alignment horizontal="left" wrapText="1"/>
    </xf>
    <xf numFmtId="166" fontId="11" fillId="0" borderId="0" xfId="4" applyNumberFormat="1" applyFont="1" applyBorder="1" applyAlignment="1"/>
    <xf numFmtId="43" fontId="11" fillId="0" borderId="0" xfId="5" applyFont="1"/>
    <xf numFmtId="167" fontId="11" fillId="0" borderId="0" xfId="2" applyNumberFormat="1" applyFont="1" applyAlignment="1">
      <alignment horizontal="left" wrapText="1"/>
    </xf>
    <xf numFmtId="166" fontId="11" fillId="0" borderId="0" xfId="4" applyNumberFormat="1" applyFont="1" applyBorder="1" applyAlignment="1">
      <alignment horizontal="right"/>
    </xf>
    <xf numFmtId="166" fontId="11" fillId="0" borderId="0" xfId="4" applyNumberFormat="1" applyFont="1" applyBorder="1" applyAlignment="1">
      <alignment horizontal="center"/>
    </xf>
    <xf numFmtId="166" fontId="11" fillId="0" borderId="0" xfId="2" applyNumberFormat="1" applyFont="1"/>
    <xf numFmtId="166" fontId="17" fillId="0" borderId="0" xfId="4" applyNumberFormat="1" applyFont="1" applyBorder="1" applyAlignment="1">
      <alignment horizontal="center"/>
    </xf>
    <xf numFmtId="0" fontId="11" fillId="0" borderId="0" xfId="2" applyFont="1" applyAlignment="1">
      <alignment horizontal="left"/>
    </xf>
    <xf numFmtId="166" fontId="11" fillId="0" borderId="2" xfId="4" applyNumberFormat="1" applyFont="1" applyBorder="1" applyAlignment="1"/>
    <xf numFmtId="37" fontId="11" fillId="0" borderId="2" xfId="2" applyNumberFormat="1" applyFont="1" applyBorder="1"/>
    <xf numFmtId="166" fontId="18" fillId="0" borderId="0" xfId="2" applyNumberFormat="1" applyFont="1"/>
    <xf numFmtId="37" fontId="11" fillId="0" borderId="0" xfId="2" applyNumberFormat="1" applyFont="1"/>
    <xf numFmtId="37" fontId="11" fillId="0" borderId="6" xfId="2" applyNumberFormat="1" applyFont="1" applyBorder="1"/>
    <xf numFmtId="0" fontId="19" fillId="4" borderId="0" xfId="2" applyFont="1" applyFill="1" applyAlignment="1">
      <alignment horizontal="left" indent="6"/>
    </xf>
    <xf numFmtId="0" fontId="19" fillId="4" borderId="0" xfId="2" applyFont="1" applyFill="1"/>
    <xf numFmtId="37" fontId="13" fillId="4" borderId="0" xfId="2" applyNumberFormat="1" applyFont="1" applyFill="1"/>
    <xf numFmtId="0" fontId="20" fillId="0" borderId="0" xfId="2" applyFont="1"/>
    <xf numFmtId="0" fontId="22" fillId="0" borderId="0" xfId="2" applyFont="1"/>
    <xf numFmtId="0" fontId="23" fillId="0" borderId="0" xfId="2" applyFont="1" applyAlignment="1">
      <alignment horizontal="center"/>
    </xf>
    <xf numFmtId="0" fontId="20" fillId="0" borderId="3" xfId="2" applyFont="1" applyBorder="1" applyAlignment="1">
      <alignment horizontal="center"/>
    </xf>
    <xf numFmtId="165" fontId="20" fillId="0" borderId="3" xfId="2" applyNumberFormat="1" applyFont="1" applyBorder="1" applyAlignment="1">
      <alignment horizontal="center"/>
    </xf>
    <xf numFmtId="0" fontId="24" fillId="0" borderId="0" xfId="2" applyFont="1" applyAlignment="1">
      <alignment horizontal="left"/>
    </xf>
    <xf numFmtId="165" fontId="20" fillId="0" borderId="0" xfId="2" applyNumberFormat="1" applyFont="1" applyAlignment="1">
      <alignment horizontal="center"/>
    </xf>
    <xf numFmtId="0" fontId="22" fillId="0" borderId="0" xfId="2" applyFont="1" applyAlignment="1">
      <alignment horizontal="left" indent="1"/>
    </xf>
    <xf numFmtId="37" fontId="25" fillId="0" borderId="0" xfId="2" applyNumberFormat="1" applyFont="1"/>
    <xf numFmtId="0" fontId="21" fillId="0" borderId="0" xfId="2" applyFont="1" applyAlignment="1">
      <alignment horizontal="center"/>
    </xf>
    <xf numFmtId="37" fontId="22" fillId="0" borderId="6" xfId="2" applyNumberFormat="1" applyFont="1" applyBorder="1"/>
    <xf numFmtId="37" fontId="22" fillId="0" borderId="0" xfId="2" applyNumberFormat="1" applyFont="1"/>
    <xf numFmtId="0" fontId="21" fillId="0" borderId="0" xfId="2" applyFont="1" applyAlignment="1">
      <alignment horizontal="left" indent="1"/>
    </xf>
    <xf numFmtId="37" fontId="20" fillId="0" borderId="6" xfId="2" applyNumberFormat="1" applyFont="1" applyBorder="1"/>
    <xf numFmtId="41" fontId="22" fillId="0" borderId="0" xfId="6" applyFont="1"/>
    <xf numFmtId="0" fontId="20" fillId="2" borderId="3" xfId="2" applyFont="1" applyFill="1" applyBorder="1" applyAlignment="1">
      <alignment horizontal="left" indent="1"/>
    </xf>
    <xf numFmtId="37" fontId="26" fillId="2" borderId="3" xfId="2" applyNumberFormat="1" applyFont="1" applyFill="1" applyBorder="1"/>
    <xf numFmtId="37" fontId="20" fillId="2" borderId="3" xfId="2" applyNumberFormat="1" applyFont="1" applyFill="1" applyBorder="1"/>
    <xf numFmtId="166" fontId="22" fillId="0" borderId="0" xfId="5" applyNumberFormat="1" applyFont="1"/>
    <xf numFmtId="0" fontId="22" fillId="0" borderId="5" xfId="2" applyFont="1" applyBorder="1"/>
    <xf numFmtId="166" fontId="22" fillId="0" borderId="5" xfId="5" applyNumberFormat="1" applyFont="1" applyBorder="1"/>
    <xf numFmtId="166" fontId="22" fillId="0" borderId="0" xfId="5" applyNumberFormat="1" applyFont="1" applyBorder="1"/>
    <xf numFmtId="37" fontId="24" fillId="2" borderId="3" xfId="2" applyNumberFormat="1" applyFont="1" applyFill="1" applyBorder="1"/>
    <xf numFmtId="0" fontId="4" fillId="0" borderId="0" xfId="0" applyFont="1"/>
    <xf numFmtId="0" fontId="5" fillId="0" borderId="0" xfId="0" applyFont="1" applyFill="1" applyBorder="1" applyAlignment="1">
      <alignment horizontal="left"/>
    </xf>
    <xf numFmtId="0" fontId="4" fillId="5" borderId="3" xfId="0" applyFont="1" applyFill="1" applyBorder="1"/>
    <xf numFmtId="0" fontId="3" fillId="5" borderId="3" xfId="0" applyFont="1" applyFill="1" applyBorder="1" applyAlignment="1">
      <alignment horizontal="center"/>
    </xf>
    <xf numFmtId="37" fontId="4" fillId="5" borderId="3" xfId="0" applyNumberFormat="1" applyFont="1" applyFill="1" applyBorder="1"/>
    <xf numFmtId="0" fontId="22" fillId="5" borderId="0" xfId="2" applyFont="1" applyFill="1"/>
    <xf numFmtId="166" fontId="22" fillId="5" borderId="0" xfId="5" applyNumberFormat="1" applyFont="1" applyFill="1"/>
    <xf numFmtId="0" fontId="27" fillId="0" borderId="0" xfId="2" applyFont="1"/>
    <xf numFmtId="0" fontId="28" fillId="0" borderId="0" xfId="2" applyFont="1"/>
    <xf numFmtId="0" fontId="8" fillId="0" borderId="0" xfId="0" applyFo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164" fontId="2" fillId="0" borderId="0" xfId="0" applyNumberFormat="1" applyFont="1" applyAlignment="1">
      <alignment horizontal="right"/>
    </xf>
    <xf numFmtId="0" fontId="8" fillId="0" borderId="4" xfId="0" applyFont="1" applyBorder="1"/>
    <xf numFmtId="0" fontId="2" fillId="6" borderId="0" xfId="0" applyFont="1" applyFill="1" applyAlignment="1">
      <alignment horizontal="left"/>
    </xf>
    <xf numFmtId="37" fontId="2" fillId="6" borderId="0" xfId="0" applyNumberFormat="1" applyFont="1" applyFill="1" applyAlignment="1">
      <alignment horizontal="right"/>
    </xf>
    <xf numFmtId="37" fontId="8" fillId="0" borderId="0" xfId="1" applyNumberFormat="1" applyFont="1"/>
    <xf numFmtId="166" fontId="3" fillId="0" borderId="0" xfId="7" applyNumberFormat="1" applyFont="1"/>
    <xf numFmtId="0" fontId="3" fillId="0" borderId="0" xfId="0" applyFont="1" applyAlignment="1">
      <alignment horizontal="left" indent="2"/>
    </xf>
    <xf numFmtId="166" fontId="3" fillId="0" borderId="0" xfId="0" applyNumberFormat="1" applyFont="1"/>
    <xf numFmtId="166" fontId="3" fillId="0" borderId="6" xfId="0" applyNumberFormat="1" applyFont="1" applyBorder="1"/>
    <xf numFmtId="37" fontId="3" fillId="0" borderId="10" xfId="0" applyNumberFormat="1" applyFont="1" applyBorder="1"/>
    <xf numFmtId="0" fontId="29" fillId="2" borderId="0" xfId="0" applyFont="1" applyFill="1" applyAlignment="1">
      <alignment horizontal="left" indent="2"/>
    </xf>
    <xf numFmtId="0" fontId="3" fillId="2" borderId="0" xfId="0" applyFont="1" applyFill="1"/>
    <xf numFmtId="166" fontId="5" fillId="2" borderId="10" xfId="0" applyNumberFormat="1" applyFont="1" applyFill="1" applyBorder="1"/>
    <xf numFmtId="0" fontId="30" fillId="0" borderId="0" xfId="0" applyFont="1" applyAlignment="1">
      <alignment horizontal="left"/>
    </xf>
    <xf numFmtId="37" fontId="13" fillId="2" borderId="0" xfId="2" applyNumberFormat="1" applyFont="1" applyFill="1"/>
    <xf numFmtId="166" fontId="13" fillId="2" borderId="2" xfId="4" applyNumberFormat="1" applyFont="1" applyFill="1" applyBorder="1" applyAlignment="1"/>
    <xf numFmtId="0" fontId="30" fillId="0" borderId="0" xfId="0" applyFont="1"/>
    <xf numFmtId="37" fontId="11" fillId="0" borderId="0" xfId="2" applyNumberFormat="1" applyFont="1" applyBorder="1"/>
    <xf numFmtId="0" fontId="11" fillId="0" borderId="0" xfId="2" applyFont="1" applyBorder="1"/>
    <xf numFmtId="43" fontId="11" fillId="0" borderId="0" xfId="5" applyFont="1" applyBorder="1"/>
    <xf numFmtId="0" fontId="9" fillId="0" borderId="0" xfId="1" applyFont="1"/>
    <xf numFmtId="0" fontId="31" fillId="7" borderId="0" xfId="1" applyFont="1" applyFill="1" applyAlignment="1">
      <alignment indent="1"/>
    </xf>
    <xf numFmtId="0" fontId="2" fillId="0" borderId="0" xfId="1" applyFont="1" applyAlignment="1">
      <alignment indent="1"/>
    </xf>
    <xf numFmtId="0" fontId="9" fillId="8" borderId="0" xfId="1" applyFont="1" applyFill="1" applyAlignment="1">
      <alignment indent="1"/>
    </xf>
    <xf numFmtId="0" fontId="33" fillId="0" borderId="0" xfId="8"/>
    <xf numFmtId="0" fontId="34" fillId="0" borderId="0" xfId="8" applyFont="1"/>
    <xf numFmtId="0" fontId="1" fillId="0" borderId="0" xfId="9" applyAlignment="1">
      <alignment horizontal="center"/>
    </xf>
    <xf numFmtId="0" fontId="1" fillId="0" borderId="0" xfId="9" applyAlignment="1">
      <alignment horizontal="right"/>
    </xf>
    <xf numFmtId="0" fontId="1" fillId="0" borderId="0" xfId="9" applyAlignment="1">
      <alignment horizontal="left"/>
    </xf>
    <xf numFmtId="166" fontId="1" fillId="0" borderId="0" xfId="10" applyNumberFormat="1" applyFont="1" applyAlignment="1">
      <alignment horizontal="right"/>
    </xf>
    <xf numFmtId="0" fontId="7" fillId="0" borderId="4" xfId="1" applyBorder="1"/>
    <xf numFmtId="0" fontId="7" fillId="0" borderId="0" xfId="1"/>
    <xf numFmtId="0" fontId="33" fillId="0" borderId="1" xfId="1" applyFont="1" applyBorder="1" applyAlignment="1">
      <alignment horizontal="center" vertical="center" wrapText="1"/>
    </xf>
    <xf numFmtId="0" fontId="33" fillId="0" borderId="0" xfId="1" applyFont="1" applyAlignment="1">
      <alignment horizontal="center" vertical="center" wrapText="1"/>
    </xf>
    <xf numFmtId="0" fontId="37" fillId="10" borderId="0" xfId="1" applyFont="1" applyFill="1" applyAlignment="1">
      <alignment horizontal="left" vertical="center" wrapText="1"/>
    </xf>
    <xf numFmtId="0" fontId="37" fillId="10" borderId="0" xfId="1" applyFont="1" applyFill="1" applyAlignment="1">
      <alignment horizontal="center" vertical="center" wrapText="1"/>
    </xf>
    <xf numFmtId="0" fontId="32" fillId="10" borderId="0" xfId="1" applyFont="1" applyFill="1"/>
    <xf numFmtId="164" fontId="33" fillId="0" borderId="0" xfId="1" applyNumberFormat="1" applyFont="1" applyAlignment="1">
      <alignment horizontal="right"/>
    </xf>
    <xf numFmtId="0" fontId="38" fillId="0" borderId="0" xfId="1" applyFont="1" applyAlignment="1">
      <alignment horizontal="left" indent="1"/>
    </xf>
    <xf numFmtId="0" fontId="38" fillId="0" borderId="0" xfId="1" applyFont="1" applyAlignment="1">
      <alignment horizontal="left" indent="2"/>
    </xf>
    <xf numFmtId="0" fontId="38" fillId="0" borderId="0" xfId="1" applyFont="1" applyAlignment="1">
      <alignment horizontal="left" indent="3"/>
    </xf>
    <xf numFmtId="0" fontId="36" fillId="0" borderId="0" xfId="1" applyFont="1" applyAlignment="1">
      <alignment horizontal="left" indent="4"/>
    </xf>
    <xf numFmtId="0" fontId="33" fillId="0" borderId="0" xfId="1" applyFont="1" applyAlignment="1">
      <alignment horizontal="left" indent="5"/>
    </xf>
    <xf numFmtId="0" fontId="40" fillId="0" borderId="0" xfId="1" applyFont="1"/>
    <xf numFmtId="164" fontId="40" fillId="0" borderId="0" xfId="1" applyNumberFormat="1" applyFont="1"/>
    <xf numFmtId="0" fontId="33" fillId="0" borderId="0" xfId="1" applyFont="1" applyAlignment="1">
      <alignment horizontal="left" indent="4"/>
    </xf>
    <xf numFmtId="164" fontId="33" fillId="0" borderId="11" xfId="1" applyNumberFormat="1" applyFont="1" applyBorder="1" applyAlignment="1">
      <alignment horizontal="right"/>
    </xf>
    <xf numFmtId="0" fontId="41" fillId="11" borderId="0" xfId="1" applyFont="1" applyFill="1"/>
    <xf numFmtId="164" fontId="41" fillId="11" borderId="0" xfId="1" applyNumberFormat="1" applyFont="1" applyFill="1"/>
    <xf numFmtId="0" fontId="42" fillId="12" borderId="0" xfId="1" applyFont="1" applyFill="1"/>
    <xf numFmtId="0" fontId="43" fillId="12" borderId="0" xfId="1" applyFont="1" applyFill="1"/>
    <xf numFmtId="168" fontId="40" fillId="9" borderId="0" xfId="11" applyNumberFormat="1" applyFont="1" applyFill="1"/>
    <xf numFmtId="168" fontId="7" fillId="0" borderId="0" xfId="1" applyNumberFormat="1"/>
    <xf numFmtId="168" fontId="40" fillId="0" borderId="12" xfId="1" applyNumberFormat="1" applyFont="1" applyBorder="1"/>
    <xf numFmtId="0" fontId="1" fillId="0" borderId="0" xfId="9" applyFill="1" applyAlignment="1">
      <alignment horizontal="right"/>
    </xf>
    <xf numFmtId="0" fontId="36" fillId="0" borderId="0" xfId="1" applyFont="1" applyFill="1"/>
    <xf numFmtId="0" fontId="35" fillId="0" borderId="4" xfId="1" applyFont="1" applyFill="1" applyBorder="1"/>
    <xf numFmtId="0" fontId="36" fillId="0" borderId="0" xfId="1" applyFont="1" applyFill="1" applyAlignment="1">
      <alignment horizontal="left"/>
    </xf>
    <xf numFmtId="164" fontId="39" fillId="0" borderId="0" xfId="12" applyNumberFormat="1" applyFont="1" applyAlignment="1">
      <alignment horizontal="right"/>
    </xf>
    <xf numFmtId="164" fontId="39" fillId="0" borderId="11" xfId="12" applyNumberFormat="1" applyFont="1" applyBorder="1" applyAlignment="1">
      <alignment horizontal="right"/>
    </xf>
    <xf numFmtId="0" fontId="7" fillId="0" borderId="4" xfId="1" applyBorder="1"/>
    <xf numFmtId="0" fontId="39" fillId="0" borderId="1" xfId="1" applyFont="1" applyBorder="1" applyAlignment="1">
      <alignment horizontal="center" vertical="center" wrapText="1"/>
    </xf>
    <xf numFmtId="0" fontId="39" fillId="0" borderId="0" xfId="1" applyFont="1" applyAlignment="1">
      <alignment horizontal="left"/>
    </xf>
    <xf numFmtId="164" fontId="39" fillId="0" borderId="0" xfId="1" applyNumberFormat="1" applyFont="1" applyAlignment="1">
      <alignment horizontal="right"/>
    </xf>
    <xf numFmtId="0" fontId="44" fillId="0" borderId="0" xfId="1" applyFont="1" applyAlignment="1">
      <alignment horizontal="left" indent="1"/>
    </xf>
    <xf numFmtId="0" fontId="44" fillId="0" borderId="0" xfId="1" applyFont="1" applyAlignment="1">
      <alignment horizontal="left" indent="2"/>
    </xf>
    <xf numFmtId="0" fontId="39" fillId="0" borderId="0" xfId="1" applyFont="1" applyAlignment="1">
      <alignment horizontal="left" indent="3"/>
    </xf>
    <xf numFmtId="0" fontId="45" fillId="0" borderId="0" xfId="1" applyFont="1" applyAlignment="1">
      <alignment horizontal="left" indent="2"/>
    </xf>
    <xf numFmtId="164" fontId="39" fillId="0" borderId="13" xfId="1" applyNumberFormat="1" applyFont="1" applyBorder="1" applyAlignment="1">
      <alignment horizontal="right"/>
    </xf>
    <xf numFmtId="0" fontId="7" fillId="0" borderId="0" xfId="1" applyBorder="1"/>
    <xf numFmtId="0" fontId="0" fillId="0" borderId="0" xfId="0" applyBorder="1"/>
    <xf numFmtId="0" fontId="39" fillId="0" borderId="0" xfId="1" applyFont="1" applyBorder="1"/>
    <xf numFmtId="0" fontId="14" fillId="3" borderId="8" xfId="3" applyFont="1" applyFill="1" applyBorder="1" applyAlignment="1">
      <alignment horizontal="center"/>
    </xf>
    <xf numFmtId="0" fontId="39" fillId="0" borderId="1" xfId="1" applyFont="1" applyBorder="1" applyAlignment="1">
      <alignment horizontal="center" vertical="center" wrapText="1"/>
    </xf>
  </cellXfs>
  <cellStyles count="13">
    <cellStyle name="Comma [0] 2" xfId="6" xr:uid="{1D0FE178-4D1E-4FC3-B1E2-2D37E3F63160}"/>
    <cellStyle name="Comma 2" xfId="5" xr:uid="{3C6D3367-A017-4A64-AEE6-65A40B51481D}"/>
    <cellStyle name="Comma 2 2" xfId="10" xr:uid="{AB5377FE-43D6-46A4-826E-8C46825B2B12}"/>
    <cellStyle name="Comma 5" xfId="4" xr:uid="{F1A9934F-7B40-4219-836F-BD0AA89F7A34}"/>
    <cellStyle name="Comma 5 2" xfId="7" xr:uid="{99B2F1FC-7357-429E-9FDE-10C43D52A48C}"/>
    <cellStyle name="Currency 2" xfId="11" xr:uid="{E2CCD283-E640-49B9-9D06-104DF25D32AB}"/>
    <cellStyle name="Normal" xfId="0" builtinId="0"/>
    <cellStyle name="Normal 10 4" xfId="3" xr:uid="{FBB341BA-A295-4E3B-91F3-2C7E2F38A9EB}"/>
    <cellStyle name="Normal 2" xfId="1" xr:uid="{95942261-FCB3-4459-A011-2969AA04E663}"/>
    <cellStyle name="Normal 2 2" xfId="8" xr:uid="{65CBB280-279C-44A0-8806-520A67A15A8C}"/>
    <cellStyle name="Normal 3" xfId="2" xr:uid="{A9656B37-1C02-4C4C-8C29-63815B0273EB}"/>
    <cellStyle name="Normal 39" xfId="9" xr:uid="{3AABC5E9-008A-459D-AF14-CEB78CECB4F3}"/>
    <cellStyle name="Normal_Capital Structure" xfId="12" xr:uid="{EC9DFDC9-0667-4712-BD99-E980988E6988}"/>
  </cellStyles>
  <dxfs count="0"/>
  <tableStyles count="0" defaultTableStyle="TableStyleMedium2" defaultPivotStyle="PivotStyleLight16"/>
  <colors>
    <mruColors>
      <color rgb="FF66FF99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externalLink" Target="externalLinks/externalLink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14.xml"/><Relationship Id="rId35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23</xdr:col>
      <xdr:colOff>314325</xdr:colOff>
      <xdr:row>45</xdr:row>
      <xdr:rowOff>76200</xdr:rowOff>
    </xdr:to>
    <xdr:sp macro="" textlink="">
      <xdr:nvSpPr>
        <xdr:cNvPr id="2049" name="AutoShape 1">
          <a:extLst>
            <a:ext uri="{FF2B5EF4-FFF2-40B4-BE49-F238E27FC236}">
              <a16:creationId xmlns:a16="http://schemas.microsoft.com/office/drawing/2014/main" id="{8ADB1D1C-F0C1-46A5-9A8A-6B124C334C2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61925"/>
          <a:ext cx="13725525" cy="7286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16</xdr:col>
      <xdr:colOff>151238</xdr:colOff>
      <xdr:row>48</xdr:row>
      <xdr:rowOff>18086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C16F94B-25B2-4B73-965C-427BDB0A85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61925"/>
          <a:ext cx="9295238" cy="771428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acgreg$\TEMP\Revised%20Proformas\SCHERER%20PROFORM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IS\RIS_Phase2\RIS_MFR_C_2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f23\vol1\USERS\LGD0Q14\OVERHAUL\1999\Current\1999OH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COST%20OF%20CAPITAL\2015%20May%20ESR\Capital%20Structure%20and%20Cost%20Rates%20per%20May%202015%20ESR%20(Cost%20Recovery%20Clauses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eam0bt1\Local%20Settings\Temporary%20Internet%20Files\Content.Outlook\71JH14OK\C.Program%20Files.notes.data\Documents\FPL_2006PlngProc_Sec3_Apndx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F22\VOL1\USERS\UPRSGM\EXCEL\96YEVAR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hange%20of%20control\CIC%20Payout%20PSA%20&amp;%20SVA%20excluding%20Top%208%20for%20Payrol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vacation\hr%20vac%20liab%202005\Q2%20Vacation%20Liability%20Repo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IS\RIS_Phase2\RIS_MFR_C_4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C.Home.RemoteAccess.ttk0pjv\TEMP\RIS\RIS_Phase2\RIS_MFR_C_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RIS_MFR_C_2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C.Home.RemoteAccess.ttk0pjv\TEMP\RIS\RIS_Phase2\RIS_MFR_C_2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RIS_MFR_C_4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IS\RIS_Phase2\RIS_MFR_C_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C.Home.RemoteAccess.ttk0pjv\TEMP\RIS\RIS_Phase2\RIS_MFR_C_4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"/>
      <sheetName val="Cost of Capital Worksheet"/>
      <sheetName val="Adjusted Gen &amp; Fuel$"/>
      <sheetName val="Prop Tax"/>
      <sheetName val="Inventory 2001"/>
      <sheetName val="BASE TARGETS"/>
      <sheetName val="Staff Targets 2002-2003"/>
      <sheetName val="Project &amp; ECRC Targets"/>
      <sheetName val="2001 Bud for Distribution"/>
      <sheetName val="Assigned &amp; Other Corp Costs"/>
      <sheetName val="Headcount"/>
      <sheetName val="Statement Fin Pos 00"/>
      <sheetName val="Rev Requirements 00"/>
      <sheetName val="Plant Millage"/>
      <sheetName val="Tax &amp; Ins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9"/>
      <sheetName val="1999 W-pcc @18"/>
    </sheetNames>
    <sheetDataSet>
      <sheetData sheetId="0" refreshError="1">
        <row r="9">
          <cell r="D9" t="str">
            <v>OPEN</v>
          </cell>
        </row>
      </sheetData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C May 2015"/>
      <sheetName val="~4600717"/>
    </sheetNames>
    <sheetDataSet>
      <sheetData sheetId="0"/>
      <sheetData sheetId="1">
        <row r="2">
          <cell r="A2" t="str">
            <v>LONG_TERM_DEBT</v>
          </cell>
          <cell r="B2" t="str">
            <v>JURCAPTOT</v>
          </cell>
          <cell r="C2">
            <v>7868539535.7111092</v>
          </cell>
        </row>
        <row r="3">
          <cell r="A3" t="str">
            <v>PREFERRED_STOCK</v>
          </cell>
          <cell r="B3" t="str">
            <v>JURCAPTOT</v>
          </cell>
          <cell r="C3">
            <v>0</v>
          </cell>
        </row>
        <row r="4">
          <cell r="A4" t="str">
            <v>INVESTMENT_TAX_CREDITS</v>
          </cell>
          <cell r="B4" t="str">
            <v>JURCAPCRT</v>
          </cell>
          <cell r="C4">
            <v>8.2532114462482431E-2</v>
          </cell>
        </row>
        <row r="5">
          <cell r="A5" t="str">
            <v>LONG_TERM_DEBT</v>
          </cell>
          <cell r="B5" t="str">
            <v>JURCAPCRT</v>
          </cell>
          <cell r="C5">
            <v>4.7963723979218657E-2</v>
          </cell>
        </row>
        <row r="6">
          <cell r="A6" t="str">
            <v>COMMON_EQUITY</v>
          </cell>
          <cell r="B6" t="str">
            <v>JURCAPTOT</v>
          </cell>
          <cell r="C6">
            <v>12106290409.449617</v>
          </cell>
        </row>
        <row r="7">
          <cell r="A7" t="str">
            <v>INVESTMENT_TAX_CREDITS</v>
          </cell>
          <cell r="B7" t="str">
            <v>JURCAPTOT</v>
          </cell>
          <cell r="C7">
            <v>2138559.6974359965</v>
          </cell>
        </row>
        <row r="8">
          <cell r="A8" t="str">
            <v>COMMON_EQUITY</v>
          </cell>
          <cell r="B8" t="str">
            <v>JURCAPCRT</v>
          </cell>
          <cell r="C8">
            <v>0.105</v>
          </cell>
        </row>
        <row r="9">
          <cell r="A9" t="str">
            <v>CUSTOMER_DEPOSITS</v>
          </cell>
          <cell r="B9" t="str">
            <v>JURCAPCRT</v>
          </cell>
          <cell r="C9">
            <v>2.0423249339023484E-2</v>
          </cell>
        </row>
        <row r="10">
          <cell r="A10" t="str">
            <v>CUSTOMER_DEPOSITS</v>
          </cell>
          <cell r="B10" t="str">
            <v>JURCAPTOT</v>
          </cell>
          <cell r="C10">
            <v>421524845.01806116</v>
          </cell>
        </row>
        <row r="11">
          <cell r="A11" t="str">
            <v>DEFERRED_INCOME_TAX</v>
          </cell>
          <cell r="B11" t="str">
            <v>JURCAPTOT</v>
          </cell>
          <cell r="C11">
            <v>5629438935.3364363</v>
          </cell>
        </row>
        <row r="12">
          <cell r="A12" t="str">
            <v>SHORT_TERM_DEBT</v>
          </cell>
          <cell r="B12" t="str">
            <v>JURCAPTOT</v>
          </cell>
          <cell r="C12">
            <v>346840442.5806945</v>
          </cell>
        </row>
        <row r="13">
          <cell r="A13" t="str">
            <v>PREFERRED_STOCK</v>
          </cell>
          <cell r="B13" t="str">
            <v>JURCAPCRT</v>
          </cell>
          <cell r="C13">
            <v>0</v>
          </cell>
        </row>
        <row r="14">
          <cell r="A14" t="str">
            <v>SHORT_TERM_DEBT</v>
          </cell>
          <cell r="B14" t="str">
            <v>JURCAPCRT</v>
          </cell>
          <cell r="C14">
            <v>2.0266670342745974E-2</v>
          </cell>
        </row>
        <row r="15">
          <cell r="A15" t="str">
            <v>DEFERRED_INCOME_TAX</v>
          </cell>
          <cell r="B15" t="str">
            <v>JURCAPCRT</v>
          </cell>
          <cell r="C15">
            <v>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Cover"/>
      <sheetName val="Perf Meas Sample"/>
      <sheetName val="Cal 5&amp;6 Sch 1"/>
      <sheetName val="Cal 5&amp;6 Sch 2"/>
      <sheetName val="Cal 5&amp;6 Sch 6"/>
      <sheetName val="R-Sched Sample"/>
      <sheetName val="Cal 8 Sch 1rev1"/>
      <sheetName val="Cal 8 Sch 1rev2"/>
      <sheetName val="Sched 1 OM"/>
      <sheetName val="Sched 1 Cap"/>
      <sheetName val="Sched 2 '06"/>
      <sheetName val="Sched 2 '07"/>
      <sheetName val="Sched 2 '08"/>
      <sheetName val="Sched 3 OM"/>
      <sheetName val="Sched 3 Cap"/>
      <sheetName val="Sched 4"/>
      <sheetName val="Sched 5a '06"/>
      <sheetName val="Sched 5a '07"/>
      <sheetName val="Sched 5a '08"/>
      <sheetName val="Sched 5b '06"/>
      <sheetName val="Sched 5b '07"/>
      <sheetName val="Sched 5b '08"/>
      <sheetName val="Sched 6"/>
      <sheetName val="Pay Period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5">
          <cell r="B5" t="str">
            <v>Current
Approved</v>
          </cell>
          <cell r="C5" t="str">
            <v>Estimated
Actual</v>
          </cell>
          <cell r="D5" t="str">
            <v>Variance
Over/(Under)</v>
          </cell>
          <cell r="E5" t="str">
            <v>Variance
Percent</v>
          </cell>
          <cell r="F5" t="str">
            <v>Funds
Request</v>
          </cell>
          <cell r="G5" t="str">
            <v>Difference
Inc / (Dec)</v>
          </cell>
          <cell r="H5" t="str">
            <v>Variance
Percent</v>
          </cell>
          <cell r="I5" t="str">
            <v>Funds
Request</v>
          </cell>
          <cell r="J5" t="str">
            <v>Difference
Inc / (Dec)</v>
          </cell>
          <cell r="K5" t="str">
            <v>Variance
Percent</v>
          </cell>
          <cell r="L5" t="str">
            <v>Funds
Request</v>
          </cell>
          <cell r="M5" t="str">
            <v>Difference
Inc / (Dec)</v>
          </cell>
          <cell r="N5" t="str">
            <v>Variance
Percent</v>
          </cell>
        </row>
        <row r="6">
          <cell r="A6" t="str">
            <v>Expense Types</v>
          </cell>
          <cell r="B6" t="str">
            <v>2005</v>
          </cell>
          <cell r="C6" t="str">
            <v>2005</v>
          </cell>
          <cell r="D6">
            <v>2005</v>
          </cell>
          <cell r="F6" t="str">
            <v>2006</v>
          </cell>
          <cell r="G6" t="str">
            <v>2005 Est Act</v>
          </cell>
          <cell r="I6" t="str">
            <v>2007</v>
          </cell>
          <cell r="J6">
            <v>2006</v>
          </cell>
          <cell r="L6" t="str">
            <v>2008</v>
          </cell>
          <cell r="M6" t="str">
            <v>2007</v>
          </cell>
        </row>
        <row r="7">
          <cell r="A7" t="str">
            <v>1 - O&amp;M Base</v>
          </cell>
          <cell r="B7">
            <v>140000</v>
          </cell>
          <cell r="C7">
            <v>135000</v>
          </cell>
          <cell r="D7">
            <v>-5000</v>
          </cell>
          <cell r="E7">
            <v>-3.5714285714285712E-2</v>
          </cell>
          <cell r="F7">
            <v>140000</v>
          </cell>
          <cell r="G7">
            <v>5000</v>
          </cell>
          <cell r="H7">
            <v>3.7037037037037035E-2</v>
          </cell>
          <cell r="I7">
            <v>145000</v>
          </cell>
          <cell r="J7">
            <v>5000</v>
          </cell>
          <cell r="K7">
            <v>3.5714285714285712E-2</v>
          </cell>
          <cell r="L7">
            <v>145000</v>
          </cell>
          <cell r="M7">
            <v>0</v>
          </cell>
          <cell r="N7">
            <v>0</v>
          </cell>
        </row>
        <row r="8">
          <cell r="A8" t="str">
            <v>2 - O&amp;M ECCR</v>
          </cell>
          <cell r="B8">
            <v>10000</v>
          </cell>
          <cell r="C8">
            <v>9000</v>
          </cell>
          <cell r="D8">
            <v>-1000</v>
          </cell>
          <cell r="E8">
            <v>-0.1</v>
          </cell>
          <cell r="F8">
            <v>10000</v>
          </cell>
          <cell r="G8">
            <v>1000</v>
          </cell>
          <cell r="H8">
            <v>0.1111111111111111</v>
          </cell>
          <cell r="I8">
            <v>11000</v>
          </cell>
          <cell r="J8">
            <v>1000</v>
          </cell>
          <cell r="K8">
            <v>0.1</v>
          </cell>
          <cell r="L8">
            <v>8000</v>
          </cell>
          <cell r="M8">
            <v>-3000</v>
          </cell>
          <cell r="N8">
            <v>-0.27272727272727271</v>
          </cell>
        </row>
        <row r="9">
          <cell r="A9" t="str">
            <v>4 - O&amp;M Fuel</v>
          </cell>
          <cell r="B9">
            <v>0</v>
          </cell>
          <cell r="C9">
            <v>0</v>
          </cell>
          <cell r="D9">
            <v>0</v>
          </cell>
          <cell r="E9" t="str">
            <v xml:space="preserve">             N/A</v>
          </cell>
          <cell r="F9">
            <v>0</v>
          </cell>
          <cell r="G9">
            <v>0</v>
          </cell>
          <cell r="H9" t="str">
            <v xml:space="preserve">     N/A</v>
          </cell>
          <cell r="I9">
            <v>0</v>
          </cell>
          <cell r="J9">
            <v>0</v>
          </cell>
          <cell r="K9" t="str">
            <v xml:space="preserve">     N/A</v>
          </cell>
          <cell r="L9">
            <v>0</v>
          </cell>
          <cell r="M9">
            <v>0</v>
          </cell>
          <cell r="N9" t="str">
            <v xml:space="preserve">     N/A</v>
          </cell>
        </row>
        <row r="10">
          <cell r="A10" t="str">
            <v>5 - O&amp;M Capacity</v>
          </cell>
          <cell r="B10">
            <v>0</v>
          </cell>
          <cell r="C10">
            <v>0</v>
          </cell>
          <cell r="D10">
            <v>0</v>
          </cell>
          <cell r="E10" t="str">
            <v xml:space="preserve">             N/A</v>
          </cell>
          <cell r="F10">
            <v>0</v>
          </cell>
          <cell r="G10">
            <v>0</v>
          </cell>
          <cell r="H10" t="str">
            <v xml:space="preserve">     N/A</v>
          </cell>
          <cell r="I10">
            <v>0</v>
          </cell>
          <cell r="J10">
            <v>0</v>
          </cell>
          <cell r="K10" t="str">
            <v xml:space="preserve">     N/A</v>
          </cell>
          <cell r="L10">
            <v>0</v>
          </cell>
          <cell r="M10">
            <v>0</v>
          </cell>
          <cell r="N10" t="str">
            <v xml:space="preserve">     N/A</v>
          </cell>
        </row>
        <row r="11">
          <cell r="A11" t="str">
            <v>8 - O&amp;M ECRC</v>
          </cell>
          <cell r="B11">
            <v>5000</v>
          </cell>
          <cell r="C11">
            <v>4500</v>
          </cell>
          <cell r="D11">
            <v>-500</v>
          </cell>
          <cell r="E11">
            <v>-0.1</v>
          </cell>
          <cell r="F11">
            <v>5500</v>
          </cell>
          <cell r="G11">
            <v>1000</v>
          </cell>
          <cell r="H11">
            <v>0.22222222222222221</v>
          </cell>
          <cell r="I11">
            <v>6000</v>
          </cell>
          <cell r="J11">
            <v>500</v>
          </cell>
          <cell r="K11">
            <v>9.0909090909090912E-2</v>
          </cell>
          <cell r="L11">
            <v>5000</v>
          </cell>
          <cell r="M11">
            <v>-1000</v>
          </cell>
          <cell r="N11">
            <v>-0.16666666666666666</v>
          </cell>
        </row>
        <row r="12">
          <cell r="A12" t="str">
            <v>9 - O&amp;M NR Fuel</v>
          </cell>
          <cell r="B12">
            <v>0</v>
          </cell>
          <cell r="C12">
            <v>0</v>
          </cell>
          <cell r="D12">
            <v>0</v>
          </cell>
          <cell r="E12" t="str">
            <v xml:space="preserve">             N/A</v>
          </cell>
          <cell r="F12">
            <v>0</v>
          </cell>
          <cell r="G12">
            <v>0</v>
          </cell>
          <cell r="H12" t="str">
            <v xml:space="preserve">     N/A</v>
          </cell>
          <cell r="I12">
            <v>0</v>
          </cell>
          <cell r="J12">
            <v>0</v>
          </cell>
          <cell r="K12" t="str">
            <v xml:space="preserve">     N/A</v>
          </cell>
          <cell r="L12">
            <v>0</v>
          </cell>
          <cell r="M12">
            <v>0</v>
          </cell>
          <cell r="N12" t="str">
            <v xml:space="preserve">     N/A</v>
          </cell>
        </row>
        <row r="13">
          <cell r="B13">
            <v>155000</v>
          </cell>
          <cell r="C13">
            <v>148500</v>
          </cell>
          <cell r="D13">
            <v>-6500</v>
          </cell>
          <cell r="E13">
            <v>-4.1935483870967745E-2</v>
          </cell>
          <cell r="F13">
            <v>155500</v>
          </cell>
          <cell r="H13">
            <v>4.7138047138047139E-2</v>
          </cell>
          <cell r="I13">
            <v>162000</v>
          </cell>
          <cell r="K13">
            <v>4.1800643086816719E-2</v>
          </cell>
          <cell r="L13">
            <v>158000</v>
          </cell>
          <cell r="N13">
            <v>-2.4691358024691357E-2</v>
          </cell>
        </row>
        <row r="15">
          <cell r="A15" t="str">
            <v>6 - Below the Line Expenses</v>
          </cell>
          <cell r="B15">
            <v>1000</v>
          </cell>
          <cell r="C15">
            <v>900</v>
          </cell>
          <cell r="D15">
            <v>-100</v>
          </cell>
          <cell r="E15">
            <v>-0.1</v>
          </cell>
          <cell r="F15">
            <v>1100</v>
          </cell>
          <cell r="G15">
            <v>200</v>
          </cell>
          <cell r="H15">
            <v>0.22222222222222221</v>
          </cell>
          <cell r="I15">
            <v>1200</v>
          </cell>
          <cell r="J15">
            <v>100</v>
          </cell>
          <cell r="K15">
            <v>9.0909090909090912E-2</v>
          </cell>
          <cell r="L15">
            <v>1500</v>
          </cell>
          <cell r="M15">
            <v>300</v>
          </cell>
          <cell r="N15">
            <v>0.25</v>
          </cell>
        </row>
        <row r="16">
          <cell r="A16" t="str">
            <v>7 - Redirected Expenses (to other business units)</v>
          </cell>
          <cell r="B16">
            <v>0</v>
          </cell>
          <cell r="C16">
            <v>0</v>
          </cell>
          <cell r="D16">
            <v>0</v>
          </cell>
          <cell r="E16" t="str">
            <v xml:space="preserve">             N/A</v>
          </cell>
          <cell r="F16">
            <v>0</v>
          </cell>
          <cell r="G16">
            <v>0</v>
          </cell>
          <cell r="H16" t="str">
            <v xml:space="preserve">     N/A</v>
          </cell>
          <cell r="I16">
            <v>0</v>
          </cell>
          <cell r="J16">
            <v>0</v>
          </cell>
          <cell r="K16" t="str">
            <v xml:space="preserve">     N/A</v>
          </cell>
          <cell r="L16">
            <v>0</v>
          </cell>
          <cell r="M16">
            <v>0</v>
          </cell>
          <cell r="N16" t="str">
            <v xml:space="preserve">     N/A</v>
          </cell>
        </row>
        <row r="17">
          <cell r="A17" t="str">
            <v>G - Inter-company Expenses (to non-utility)</v>
          </cell>
        </row>
        <row r="18">
          <cell r="A18" t="str">
            <v>S - Revenue Enhancement Expenses</v>
          </cell>
          <cell r="B18">
            <v>0</v>
          </cell>
          <cell r="C18">
            <v>0</v>
          </cell>
          <cell r="D18">
            <v>0</v>
          </cell>
          <cell r="E18" t="str">
            <v xml:space="preserve">             N/A</v>
          </cell>
          <cell r="F18">
            <v>0</v>
          </cell>
          <cell r="G18">
            <v>0</v>
          </cell>
          <cell r="H18" t="str">
            <v xml:space="preserve">     N/A</v>
          </cell>
          <cell r="I18">
            <v>0</v>
          </cell>
          <cell r="J18">
            <v>0</v>
          </cell>
          <cell r="K18" t="str">
            <v xml:space="preserve">     N/A</v>
          </cell>
          <cell r="L18">
            <v>0</v>
          </cell>
          <cell r="M18">
            <v>0</v>
          </cell>
          <cell r="N18" t="str">
            <v xml:space="preserve">     N/A</v>
          </cell>
        </row>
        <row r="19">
          <cell r="A19" t="str">
            <v>N - Other Expenses</v>
          </cell>
          <cell r="B19">
            <v>0</v>
          </cell>
          <cell r="C19">
            <v>0</v>
          </cell>
          <cell r="D19">
            <v>0</v>
          </cell>
          <cell r="E19" t="str">
            <v xml:space="preserve">             N/A</v>
          </cell>
          <cell r="F19">
            <v>0</v>
          </cell>
          <cell r="G19">
            <v>0</v>
          </cell>
          <cell r="H19" t="str">
            <v xml:space="preserve">     N/A</v>
          </cell>
          <cell r="I19">
            <v>0</v>
          </cell>
          <cell r="J19">
            <v>0</v>
          </cell>
          <cell r="K19" t="str">
            <v xml:space="preserve">     N/A</v>
          </cell>
          <cell r="L19">
            <v>0</v>
          </cell>
          <cell r="M19">
            <v>0</v>
          </cell>
          <cell r="N19" t="str">
            <v xml:space="preserve">     N/A</v>
          </cell>
        </row>
        <row r="20">
          <cell r="B20">
            <v>1000</v>
          </cell>
          <cell r="C20">
            <v>900</v>
          </cell>
          <cell r="D20">
            <v>-100</v>
          </cell>
          <cell r="E20">
            <v>-0.1</v>
          </cell>
          <cell r="F20">
            <v>1100</v>
          </cell>
          <cell r="H20">
            <v>0.22222222222222221</v>
          </cell>
          <cell r="I20">
            <v>1200</v>
          </cell>
          <cell r="K20">
            <v>9.0909090909090912E-2</v>
          </cell>
          <cell r="L20">
            <v>1500</v>
          </cell>
          <cell r="N20">
            <v>0.25</v>
          </cell>
        </row>
        <row r="22">
          <cell r="A22" t="str">
            <v>A - Capital Base</v>
          </cell>
          <cell r="B22">
            <v>100000</v>
          </cell>
          <cell r="C22">
            <v>100000</v>
          </cell>
          <cell r="D22">
            <v>0</v>
          </cell>
          <cell r="E22">
            <v>0</v>
          </cell>
          <cell r="F22">
            <v>110000</v>
          </cell>
          <cell r="G22">
            <v>10000</v>
          </cell>
          <cell r="H22">
            <v>0.1</v>
          </cell>
          <cell r="I22">
            <v>120000</v>
          </cell>
          <cell r="J22">
            <v>10000</v>
          </cell>
          <cell r="K22">
            <v>9.0909090909090912E-2</v>
          </cell>
          <cell r="L22">
            <v>130000</v>
          </cell>
          <cell r="M22">
            <v>10000</v>
          </cell>
          <cell r="N22">
            <v>8.3333333333333329E-2</v>
          </cell>
        </row>
        <row r="23">
          <cell r="A23" t="str">
            <v>B - Capital ECCR</v>
          </cell>
          <cell r="B23">
            <v>0</v>
          </cell>
          <cell r="C23">
            <v>0</v>
          </cell>
          <cell r="D23">
            <v>0</v>
          </cell>
          <cell r="E23" t="str">
            <v xml:space="preserve">             N/A</v>
          </cell>
          <cell r="F23">
            <v>0</v>
          </cell>
          <cell r="G23">
            <v>0</v>
          </cell>
          <cell r="H23" t="str">
            <v xml:space="preserve">     N/A</v>
          </cell>
          <cell r="I23">
            <v>0</v>
          </cell>
          <cell r="J23">
            <v>0</v>
          </cell>
          <cell r="K23" t="str">
            <v xml:space="preserve">     N/A</v>
          </cell>
          <cell r="L23">
            <v>0</v>
          </cell>
          <cell r="M23">
            <v>0</v>
          </cell>
          <cell r="N23" t="str">
            <v xml:space="preserve">     N/A</v>
          </cell>
        </row>
        <row r="24">
          <cell r="A24" t="str">
            <v>F - Capital Non-Regulated</v>
          </cell>
          <cell r="B24">
            <v>0</v>
          </cell>
          <cell r="C24">
            <v>0</v>
          </cell>
          <cell r="D24">
            <v>0</v>
          </cell>
          <cell r="E24" t="str">
            <v xml:space="preserve">             N/A</v>
          </cell>
          <cell r="F24">
            <v>0</v>
          </cell>
          <cell r="G24">
            <v>0</v>
          </cell>
          <cell r="H24" t="str">
            <v xml:space="preserve">     N/A</v>
          </cell>
          <cell r="I24">
            <v>0</v>
          </cell>
          <cell r="J24">
            <v>0</v>
          </cell>
          <cell r="K24" t="str">
            <v xml:space="preserve">     N/A</v>
          </cell>
          <cell r="L24">
            <v>0</v>
          </cell>
          <cell r="M24">
            <v>0</v>
          </cell>
          <cell r="N24" t="str">
            <v xml:space="preserve">     N/A</v>
          </cell>
        </row>
        <row r="25">
          <cell r="A25" t="str">
            <v>H - Capital ECRC</v>
          </cell>
          <cell r="B25">
            <v>0</v>
          </cell>
          <cell r="C25">
            <v>0</v>
          </cell>
          <cell r="D25">
            <v>0</v>
          </cell>
          <cell r="E25" t="str">
            <v xml:space="preserve">             N/A</v>
          </cell>
          <cell r="F25">
            <v>0</v>
          </cell>
          <cell r="G25">
            <v>0</v>
          </cell>
          <cell r="H25" t="str">
            <v xml:space="preserve">     N/A</v>
          </cell>
          <cell r="I25">
            <v>0</v>
          </cell>
          <cell r="J25">
            <v>0</v>
          </cell>
          <cell r="K25" t="str">
            <v xml:space="preserve">     N/A</v>
          </cell>
          <cell r="L25">
            <v>1000</v>
          </cell>
          <cell r="M25">
            <v>1000</v>
          </cell>
          <cell r="N25" t="str">
            <v xml:space="preserve">     N/A</v>
          </cell>
        </row>
        <row r="26">
          <cell r="A26" t="str">
            <v>V - Revenue Enhancement Capital</v>
          </cell>
          <cell r="B26">
            <v>0</v>
          </cell>
          <cell r="C26">
            <v>0</v>
          </cell>
          <cell r="D26">
            <v>0</v>
          </cell>
          <cell r="E26" t="str">
            <v xml:space="preserve">             N/A</v>
          </cell>
          <cell r="F26">
            <v>0</v>
          </cell>
          <cell r="G26">
            <v>0</v>
          </cell>
          <cell r="H26" t="str">
            <v xml:space="preserve">     N/A</v>
          </cell>
          <cell r="I26">
            <v>0</v>
          </cell>
          <cell r="J26">
            <v>0</v>
          </cell>
          <cell r="K26" t="str">
            <v xml:space="preserve">     N/A</v>
          </cell>
          <cell r="L26">
            <v>0</v>
          </cell>
          <cell r="M26">
            <v>0</v>
          </cell>
          <cell r="N26" t="str">
            <v xml:space="preserve">     N/A</v>
          </cell>
        </row>
        <row r="27">
          <cell r="B27">
            <v>100000</v>
          </cell>
          <cell r="C27">
            <v>100000</v>
          </cell>
          <cell r="D27">
            <v>0</v>
          </cell>
          <cell r="E27">
            <v>0</v>
          </cell>
          <cell r="F27">
            <v>110000</v>
          </cell>
          <cell r="H27">
            <v>0.1</v>
          </cell>
          <cell r="I27">
            <v>120000</v>
          </cell>
          <cell r="K27">
            <v>9.0909090909090912E-2</v>
          </cell>
          <cell r="L27">
            <v>131000</v>
          </cell>
          <cell r="N27">
            <v>9.166666666666666E-2</v>
          </cell>
        </row>
        <row r="29">
          <cell r="A29" t="str">
            <v>R - Revenue Enhancement Revenue</v>
          </cell>
          <cell r="B29">
            <v>0</v>
          </cell>
          <cell r="C29">
            <v>0</v>
          </cell>
          <cell r="D29">
            <v>0</v>
          </cell>
          <cell r="E29" t="str">
            <v xml:space="preserve">             N/A</v>
          </cell>
          <cell r="F29">
            <v>0</v>
          </cell>
          <cell r="G29">
            <v>0</v>
          </cell>
          <cell r="H29" t="str">
            <v xml:space="preserve">     N/A</v>
          </cell>
          <cell r="I29">
            <v>0</v>
          </cell>
          <cell r="J29">
            <v>0</v>
          </cell>
          <cell r="K29" t="str">
            <v xml:space="preserve">     N/A</v>
          </cell>
          <cell r="L29">
            <v>0</v>
          </cell>
          <cell r="M29">
            <v>0</v>
          </cell>
          <cell r="N29" t="str">
            <v xml:space="preserve">     N/A</v>
          </cell>
        </row>
        <row r="30">
          <cell r="A30" t="str">
            <v>Memo: Gross Payroll Dollars</v>
          </cell>
          <cell r="B30">
            <v>20000</v>
          </cell>
          <cell r="C30">
            <v>19500</v>
          </cell>
          <cell r="D30">
            <v>-500</v>
          </cell>
          <cell r="E30">
            <v>-2.5000000000000001E-2</v>
          </cell>
          <cell r="F30">
            <v>20500</v>
          </cell>
          <cell r="G30">
            <v>1000</v>
          </cell>
          <cell r="H30">
            <v>5.128205128205128E-2</v>
          </cell>
          <cell r="I30">
            <v>21000</v>
          </cell>
          <cell r="J30">
            <v>500</v>
          </cell>
          <cell r="K30">
            <v>2.4390243902439025E-2</v>
          </cell>
          <cell r="L30">
            <v>22000</v>
          </cell>
          <cell r="M30">
            <v>1000</v>
          </cell>
          <cell r="N30">
            <v>4.7619047619047616E-2</v>
          </cell>
        </row>
        <row r="32">
          <cell r="A32" t="str">
            <v>Workforce</v>
          </cell>
        </row>
        <row r="33">
          <cell r="A33" t="str">
            <v>FEX - FPL Exempt Employees</v>
          </cell>
          <cell r="B33">
            <v>150</v>
          </cell>
          <cell r="C33">
            <v>150</v>
          </cell>
          <cell r="D33">
            <v>0</v>
          </cell>
          <cell r="E33">
            <v>0</v>
          </cell>
          <cell r="F33">
            <v>155</v>
          </cell>
          <cell r="G33">
            <v>5</v>
          </cell>
          <cell r="H33">
            <v>3.3333333333333333E-2</v>
          </cell>
          <cell r="I33">
            <v>160</v>
          </cell>
          <cell r="J33">
            <v>5</v>
          </cell>
          <cell r="K33">
            <v>3.2258064516129031E-2</v>
          </cell>
          <cell r="L33">
            <v>160</v>
          </cell>
          <cell r="M33">
            <v>0</v>
          </cell>
          <cell r="N33">
            <v>0</v>
          </cell>
        </row>
        <row r="34">
          <cell r="A34" t="str">
            <v>FEP - FPL Exempt Part-Time Employees (.5 each)</v>
          </cell>
          <cell r="B34">
            <v>0</v>
          </cell>
          <cell r="C34">
            <v>0</v>
          </cell>
          <cell r="D34">
            <v>0</v>
          </cell>
          <cell r="E34" t="str">
            <v xml:space="preserve">             N/A</v>
          </cell>
          <cell r="F34">
            <v>0</v>
          </cell>
          <cell r="G34">
            <v>0</v>
          </cell>
          <cell r="H34" t="str">
            <v xml:space="preserve">     N/A</v>
          </cell>
          <cell r="I34">
            <v>0</v>
          </cell>
          <cell r="J34">
            <v>0</v>
          </cell>
          <cell r="K34" t="str">
            <v xml:space="preserve">     N/A</v>
          </cell>
          <cell r="L34">
            <v>0</v>
          </cell>
          <cell r="M34">
            <v>0</v>
          </cell>
          <cell r="N34" t="str">
            <v xml:space="preserve">     N/A</v>
          </cell>
        </row>
        <row r="35">
          <cell r="A35" t="str">
            <v>FNX - FPL Non-Exempt Employees</v>
          </cell>
          <cell r="B35">
            <v>100</v>
          </cell>
          <cell r="C35">
            <v>100</v>
          </cell>
          <cell r="D35">
            <v>0</v>
          </cell>
          <cell r="E35">
            <v>0</v>
          </cell>
          <cell r="F35">
            <v>105</v>
          </cell>
          <cell r="G35">
            <v>5</v>
          </cell>
          <cell r="H35">
            <v>0.05</v>
          </cell>
          <cell r="I35">
            <v>110</v>
          </cell>
          <cell r="J35">
            <v>5</v>
          </cell>
          <cell r="K35">
            <v>4.7619047619047616E-2</v>
          </cell>
          <cell r="L35">
            <v>105</v>
          </cell>
          <cell r="M35">
            <v>-5</v>
          </cell>
          <cell r="N35">
            <v>-4.5454545454545456E-2</v>
          </cell>
        </row>
        <row r="36">
          <cell r="A36" t="str">
            <v>FPT - FPL Non-Exempt Part-Time Employees (.5 each)</v>
          </cell>
          <cell r="B36">
            <v>0</v>
          </cell>
          <cell r="C36">
            <v>0</v>
          </cell>
          <cell r="D36">
            <v>0</v>
          </cell>
          <cell r="E36" t="str">
            <v xml:space="preserve">             N/A</v>
          </cell>
          <cell r="F36">
            <v>0</v>
          </cell>
          <cell r="G36">
            <v>0</v>
          </cell>
          <cell r="H36" t="str">
            <v xml:space="preserve">     N/A</v>
          </cell>
          <cell r="I36">
            <v>0</v>
          </cell>
          <cell r="J36">
            <v>0</v>
          </cell>
          <cell r="K36" t="str">
            <v xml:space="preserve">     N/A</v>
          </cell>
          <cell r="L36">
            <v>0</v>
          </cell>
          <cell r="M36">
            <v>0</v>
          </cell>
          <cell r="N36" t="str">
            <v xml:space="preserve">     N/A</v>
          </cell>
        </row>
        <row r="37">
          <cell r="A37" t="str">
            <v>FBV - FPL Bargaining Unit Employees</v>
          </cell>
          <cell r="B37">
            <v>0</v>
          </cell>
          <cell r="C37">
            <v>0</v>
          </cell>
          <cell r="D37">
            <v>0</v>
          </cell>
          <cell r="E37" t="str">
            <v xml:space="preserve">             N/A</v>
          </cell>
          <cell r="F37">
            <v>0</v>
          </cell>
          <cell r="G37">
            <v>0</v>
          </cell>
          <cell r="H37" t="str">
            <v xml:space="preserve">     N/A</v>
          </cell>
          <cell r="I37">
            <v>0</v>
          </cell>
          <cell r="J37">
            <v>0</v>
          </cell>
          <cell r="K37" t="str">
            <v xml:space="preserve">     N/A</v>
          </cell>
          <cell r="L37">
            <v>0</v>
          </cell>
          <cell r="M37">
            <v>0</v>
          </cell>
          <cell r="N37" t="str">
            <v xml:space="preserve">     N/A</v>
          </cell>
        </row>
        <row r="38">
          <cell r="B38">
            <v>250</v>
          </cell>
          <cell r="C38">
            <v>250</v>
          </cell>
          <cell r="D38">
            <v>0</v>
          </cell>
          <cell r="E38">
            <v>0</v>
          </cell>
          <cell r="F38">
            <v>260</v>
          </cell>
          <cell r="H38">
            <v>0.04</v>
          </cell>
          <cell r="I38">
            <v>270</v>
          </cell>
          <cell r="K38">
            <v>3.8461538461538464E-2</v>
          </cell>
          <cell r="L38">
            <v>265</v>
          </cell>
          <cell r="N38">
            <v>-1.8518518518518517E-2</v>
          </cell>
        </row>
        <row r="40">
          <cell r="A40" t="str">
            <v>FTTE - Full-Time Temporary Employees</v>
          </cell>
          <cell r="B40">
            <v>0</v>
          </cell>
          <cell r="C40">
            <v>0</v>
          </cell>
          <cell r="D40">
            <v>0</v>
          </cell>
          <cell r="E40" t="str">
            <v xml:space="preserve">             N/A</v>
          </cell>
          <cell r="F40">
            <v>0</v>
          </cell>
          <cell r="G40">
            <v>0</v>
          </cell>
          <cell r="H40" t="str">
            <v xml:space="preserve">     N/A</v>
          </cell>
          <cell r="I40">
            <v>0</v>
          </cell>
          <cell r="J40">
            <v>0</v>
          </cell>
          <cell r="K40" t="str">
            <v xml:space="preserve">     N/A</v>
          </cell>
          <cell r="L40">
            <v>0</v>
          </cell>
          <cell r="M40">
            <v>0</v>
          </cell>
          <cell r="N40" t="str">
            <v xml:space="preserve">     N/A</v>
          </cell>
        </row>
        <row r="41">
          <cell r="A41" t="str">
            <v>FOT - FPL Overtime Equivalent Employees</v>
          </cell>
          <cell r="B41">
            <v>0</v>
          </cell>
          <cell r="C41">
            <v>0</v>
          </cell>
          <cell r="D41">
            <v>0</v>
          </cell>
          <cell r="E41" t="str">
            <v xml:space="preserve">             N/A</v>
          </cell>
          <cell r="F41">
            <v>0</v>
          </cell>
          <cell r="G41">
            <v>0</v>
          </cell>
          <cell r="H41" t="str">
            <v xml:space="preserve">     N/A</v>
          </cell>
          <cell r="I41">
            <v>0</v>
          </cell>
          <cell r="J41">
            <v>0</v>
          </cell>
          <cell r="K41" t="str">
            <v xml:space="preserve">     N/A</v>
          </cell>
          <cell r="L41">
            <v>0</v>
          </cell>
          <cell r="M41">
            <v>0</v>
          </cell>
          <cell r="N41" t="str">
            <v xml:space="preserve">     N/A</v>
          </cell>
        </row>
        <row r="42">
          <cell r="A42" t="str">
            <v>TMP - Temporary Employees</v>
          </cell>
          <cell r="B42">
            <v>0</v>
          </cell>
          <cell r="C42">
            <v>0</v>
          </cell>
          <cell r="D42">
            <v>0</v>
          </cell>
          <cell r="E42" t="str">
            <v xml:space="preserve">             N/A</v>
          </cell>
          <cell r="F42">
            <v>0</v>
          </cell>
          <cell r="G42">
            <v>0</v>
          </cell>
          <cell r="H42" t="str">
            <v xml:space="preserve">     N/A</v>
          </cell>
          <cell r="I42">
            <v>0</v>
          </cell>
          <cell r="J42">
            <v>0</v>
          </cell>
          <cell r="K42" t="str">
            <v xml:space="preserve">     N/A</v>
          </cell>
          <cell r="L42">
            <v>0</v>
          </cell>
          <cell r="M42">
            <v>0</v>
          </cell>
          <cell r="N42" t="str">
            <v xml:space="preserve">     N/A</v>
          </cell>
        </row>
        <row r="43">
          <cell r="A43" t="str">
            <v>CON - Contractor Employees</v>
          </cell>
          <cell r="B43">
            <v>0</v>
          </cell>
          <cell r="C43">
            <v>0</v>
          </cell>
          <cell r="D43">
            <v>0</v>
          </cell>
          <cell r="E43" t="str">
            <v xml:space="preserve">             N/A</v>
          </cell>
          <cell r="F43">
            <v>0</v>
          </cell>
          <cell r="G43">
            <v>0</v>
          </cell>
          <cell r="H43" t="str">
            <v xml:space="preserve">     N/A</v>
          </cell>
          <cell r="I43">
            <v>0</v>
          </cell>
          <cell r="J43">
            <v>0</v>
          </cell>
          <cell r="K43" t="str">
            <v xml:space="preserve">     N/A</v>
          </cell>
          <cell r="L43">
            <v>0</v>
          </cell>
          <cell r="M43">
            <v>0</v>
          </cell>
          <cell r="N43" t="str">
            <v xml:space="preserve">     N/A</v>
          </cell>
        </row>
        <row r="44">
          <cell r="B44">
            <v>0</v>
          </cell>
          <cell r="C44">
            <v>0</v>
          </cell>
          <cell r="D44">
            <v>0</v>
          </cell>
          <cell r="E44" t="str">
            <v xml:space="preserve">             N/A</v>
          </cell>
          <cell r="F44">
            <v>0</v>
          </cell>
          <cell r="H44" t="str">
            <v xml:space="preserve">     N/A</v>
          </cell>
          <cell r="I44">
            <v>0</v>
          </cell>
          <cell r="K44" t="str">
            <v xml:space="preserve">     N/A</v>
          </cell>
          <cell r="L44">
            <v>0</v>
          </cell>
          <cell r="N44" t="str">
            <v xml:space="preserve">     N/A</v>
          </cell>
        </row>
        <row r="45">
          <cell r="J45">
            <v>0</v>
          </cell>
          <cell r="K45" t="str">
            <v xml:space="preserve">     N/A</v>
          </cell>
        </row>
        <row r="46">
          <cell r="B46">
            <v>250</v>
          </cell>
          <cell r="C46">
            <v>250</v>
          </cell>
          <cell r="D46">
            <v>0</v>
          </cell>
          <cell r="E46">
            <v>0</v>
          </cell>
          <cell r="F46">
            <v>260</v>
          </cell>
          <cell r="H46">
            <v>0.04</v>
          </cell>
          <cell r="I46">
            <v>270</v>
          </cell>
          <cell r="K46">
            <v>3.8461538461538464E-2</v>
          </cell>
          <cell r="L46">
            <v>265</v>
          </cell>
          <cell r="N46">
            <v>-1.8518518518518517E-2</v>
          </cell>
        </row>
      </sheetData>
      <sheetData sheetId="7" refreshError="1">
        <row r="5">
          <cell r="B5" t="str">
            <v>Current Approved 2004</v>
          </cell>
          <cell r="E5" t="str">
            <v>Betw YR Chg:YE 2004Est vs CA2004</v>
          </cell>
          <cell r="H5" t="str">
            <v>Year-end Estimate 2004</v>
          </cell>
          <cell r="N5" t="str">
            <v>Plan 2005</v>
          </cell>
          <cell r="T5" t="str">
            <v>Funds Request 2006</v>
          </cell>
          <cell r="Z5" t="str">
            <v>Funds Request 2007</v>
          </cell>
        </row>
        <row r="6">
          <cell r="B6" t="str">
            <v>Base O&amp;M $</v>
          </cell>
          <cell r="E6" t="str">
            <v>Base O&amp;M $</v>
          </cell>
          <cell r="H6" t="str">
            <v>Base O&amp;M $</v>
          </cell>
          <cell r="M6" t="str">
            <v>FTE #</v>
          </cell>
          <cell r="N6" t="str">
            <v>Base O&amp;M $</v>
          </cell>
          <cell r="S6" t="str">
            <v>FTE #</v>
          </cell>
          <cell r="T6" t="str">
            <v>Base O&amp;M $</v>
          </cell>
          <cell r="Y6" t="str">
            <v>FTE #</v>
          </cell>
          <cell r="Z6" t="str">
            <v>Base O&amp;M $</v>
          </cell>
        </row>
        <row r="8">
          <cell r="M8">
            <v>100</v>
          </cell>
          <cell r="N8">
            <v>100</v>
          </cell>
          <cell r="S8">
            <v>5</v>
          </cell>
          <cell r="T8">
            <v>105</v>
          </cell>
          <cell r="Y8">
            <v>2</v>
          </cell>
          <cell r="Z8">
            <v>107</v>
          </cell>
        </row>
        <row r="9">
          <cell r="E9">
            <v>0</v>
          </cell>
          <cell r="M9">
            <v>0</v>
          </cell>
          <cell r="S9">
            <v>0</v>
          </cell>
          <cell r="Y9">
            <v>0</v>
          </cell>
        </row>
        <row r="10">
          <cell r="E10">
            <v>0</v>
          </cell>
          <cell r="M10">
            <v>0</v>
          </cell>
          <cell r="S10">
            <v>0</v>
          </cell>
          <cell r="Y10">
            <v>0</v>
          </cell>
        </row>
        <row r="12">
          <cell r="E12">
            <v>0</v>
          </cell>
          <cell r="M12">
            <v>0</v>
          </cell>
          <cell r="S12">
            <v>0</v>
          </cell>
          <cell r="Y12">
            <v>0</v>
          </cell>
        </row>
        <row r="13">
          <cell r="E13">
            <v>0</v>
          </cell>
          <cell r="M13">
            <v>0</v>
          </cell>
          <cell r="S13">
            <v>0</v>
          </cell>
          <cell r="Y13">
            <v>0</v>
          </cell>
        </row>
        <row r="14">
          <cell r="E14">
            <v>0</v>
          </cell>
          <cell r="M14">
            <v>0</v>
          </cell>
          <cell r="S14">
            <v>0</v>
          </cell>
          <cell r="Y14">
            <v>0</v>
          </cell>
        </row>
        <row r="16">
          <cell r="E16">
            <v>0</v>
          </cell>
          <cell r="M16">
            <v>0</v>
          </cell>
          <cell r="S16">
            <v>0</v>
          </cell>
          <cell r="Y16">
            <v>0</v>
          </cell>
        </row>
        <row r="17">
          <cell r="E17">
            <v>0</v>
          </cell>
          <cell r="M17">
            <v>0</v>
          </cell>
          <cell r="S17">
            <v>0</v>
          </cell>
          <cell r="Y17">
            <v>0</v>
          </cell>
        </row>
        <row r="18">
          <cell r="E18">
            <v>0</v>
          </cell>
          <cell r="M18">
            <v>0</v>
          </cell>
          <cell r="S18">
            <v>0</v>
          </cell>
          <cell r="Y18">
            <v>0</v>
          </cell>
        </row>
        <row r="20">
          <cell r="E20">
            <v>0</v>
          </cell>
          <cell r="M20">
            <v>0</v>
          </cell>
          <cell r="S20">
            <v>0</v>
          </cell>
          <cell r="Y20">
            <v>0</v>
          </cell>
        </row>
        <row r="21">
          <cell r="E21">
            <v>0</v>
          </cell>
          <cell r="M21">
            <v>0</v>
          </cell>
          <cell r="S21">
            <v>0</v>
          </cell>
          <cell r="Y21">
            <v>0</v>
          </cell>
        </row>
        <row r="22">
          <cell r="E22">
            <v>0</v>
          </cell>
          <cell r="M22">
            <v>0</v>
          </cell>
          <cell r="S22">
            <v>0</v>
          </cell>
          <cell r="Y22">
            <v>0</v>
          </cell>
        </row>
        <row r="24">
          <cell r="E24">
            <v>0</v>
          </cell>
          <cell r="M24">
            <v>0</v>
          </cell>
          <cell r="S24">
            <v>0</v>
          </cell>
          <cell r="Y24">
            <v>0</v>
          </cell>
        </row>
        <row r="25">
          <cell r="E25">
            <v>0</v>
          </cell>
          <cell r="M25">
            <v>0</v>
          </cell>
          <cell r="S25">
            <v>0</v>
          </cell>
          <cell r="Y25">
            <v>0</v>
          </cell>
        </row>
        <row r="26">
          <cell r="E26">
            <v>0</v>
          </cell>
          <cell r="M26">
            <v>0</v>
          </cell>
          <cell r="S26">
            <v>0</v>
          </cell>
          <cell r="Y26">
            <v>0</v>
          </cell>
        </row>
        <row r="28">
          <cell r="E28">
            <v>0</v>
          </cell>
          <cell r="M28">
            <v>0</v>
          </cell>
          <cell r="S28">
            <v>0</v>
          </cell>
          <cell r="Y28">
            <v>0</v>
          </cell>
        </row>
        <row r="29">
          <cell r="E29">
            <v>0</v>
          </cell>
          <cell r="M29">
            <v>0</v>
          </cell>
          <cell r="S29">
            <v>0</v>
          </cell>
          <cell r="Y29">
            <v>0</v>
          </cell>
        </row>
        <row r="30">
          <cell r="E30">
            <v>0</v>
          </cell>
          <cell r="M30">
            <v>0</v>
          </cell>
          <cell r="S30">
            <v>0</v>
          </cell>
          <cell r="Y30">
            <v>0</v>
          </cell>
        </row>
        <row r="32">
          <cell r="E32">
            <v>0</v>
          </cell>
          <cell r="M32">
            <v>0</v>
          </cell>
          <cell r="S32">
            <v>0</v>
          </cell>
          <cell r="Y32">
            <v>0</v>
          </cell>
        </row>
        <row r="33">
          <cell r="E33">
            <v>0</v>
          </cell>
          <cell r="M33">
            <v>0</v>
          </cell>
          <cell r="S33">
            <v>0</v>
          </cell>
          <cell r="Y33">
            <v>0</v>
          </cell>
        </row>
        <row r="34">
          <cell r="E34">
            <v>0</v>
          </cell>
          <cell r="M34">
            <v>0</v>
          </cell>
          <cell r="S34">
            <v>0</v>
          </cell>
          <cell r="Y34">
            <v>0</v>
          </cell>
        </row>
        <row r="36">
          <cell r="E36">
            <v>0</v>
          </cell>
          <cell r="M36">
            <v>0</v>
          </cell>
          <cell r="S36">
            <v>0</v>
          </cell>
          <cell r="Y36">
            <v>0</v>
          </cell>
        </row>
        <row r="37">
          <cell r="E37">
            <v>0</v>
          </cell>
          <cell r="M37">
            <v>0</v>
          </cell>
          <cell r="S37">
            <v>0</v>
          </cell>
          <cell r="Y37">
            <v>0</v>
          </cell>
        </row>
        <row r="38">
          <cell r="E38">
            <v>0</v>
          </cell>
          <cell r="M38">
            <v>0</v>
          </cell>
          <cell r="S38">
            <v>0</v>
          </cell>
          <cell r="Y38">
            <v>0</v>
          </cell>
        </row>
        <row r="40">
          <cell r="E40">
            <v>0</v>
          </cell>
          <cell r="M40">
            <v>0</v>
          </cell>
          <cell r="S40">
            <v>0</v>
          </cell>
          <cell r="Y40">
            <v>0</v>
          </cell>
        </row>
        <row r="41">
          <cell r="E41">
            <v>0</v>
          </cell>
          <cell r="M41">
            <v>0</v>
          </cell>
          <cell r="S41">
            <v>0</v>
          </cell>
          <cell r="Y41">
            <v>0</v>
          </cell>
        </row>
        <row r="42">
          <cell r="E42">
            <v>0</v>
          </cell>
          <cell r="M42">
            <v>0</v>
          </cell>
          <cell r="S42">
            <v>0</v>
          </cell>
          <cell r="Y42">
            <v>0</v>
          </cell>
        </row>
        <row r="44">
          <cell r="E44">
            <v>0</v>
          </cell>
          <cell r="M44">
            <v>0</v>
          </cell>
          <cell r="S44">
            <v>0</v>
          </cell>
          <cell r="Y44">
            <v>0</v>
          </cell>
        </row>
        <row r="45">
          <cell r="E45">
            <v>0</v>
          </cell>
          <cell r="M45">
            <v>0</v>
          </cell>
          <cell r="S45">
            <v>0</v>
          </cell>
          <cell r="Y45">
            <v>0</v>
          </cell>
        </row>
        <row r="46">
          <cell r="E46">
            <v>0</v>
          </cell>
          <cell r="M46">
            <v>0</v>
          </cell>
          <cell r="S46">
            <v>0</v>
          </cell>
          <cell r="Y46">
            <v>0</v>
          </cell>
        </row>
        <row r="48">
          <cell r="E48">
            <v>0</v>
          </cell>
          <cell r="M48">
            <v>0</v>
          </cell>
          <cell r="S48">
            <v>0</v>
          </cell>
          <cell r="Y48">
            <v>0</v>
          </cell>
        </row>
        <row r="49">
          <cell r="E49">
            <v>0</v>
          </cell>
          <cell r="M49">
            <v>0</v>
          </cell>
          <cell r="S49">
            <v>0</v>
          </cell>
          <cell r="Y49">
            <v>0</v>
          </cell>
        </row>
        <row r="50">
          <cell r="B50">
            <v>0</v>
          </cell>
          <cell r="E50">
            <v>0</v>
          </cell>
          <cell r="H50">
            <v>0</v>
          </cell>
          <cell r="M50">
            <v>100</v>
          </cell>
          <cell r="N50">
            <v>100</v>
          </cell>
          <cell r="S50">
            <v>5</v>
          </cell>
          <cell r="T50">
            <v>105</v>
          </cell>
          <cell r="Y50">
            <v>2</v>
          </cell>
          <cell r="Z50">
            <v>107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3">
          <cell r="A3" t="str">
            <v>Business Unit:                                Prepared By:</v>
          </cell>
        </row>
        <row r="4">
          <cell r="A4" t="str">
            <v>Financial Data in Thousands</v>
          </cell>
        </row>
        <row r="19">
          <cell r="B19">
            <v>5000</v>
          </cell>
          <cell r="C19" t="str">
            <v>Programming support for  …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hauls, pg 2"/>
    </sheetNames>
    <sheetDataSet>
      <sheetData sheetId="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LL UP"/>
      <sheetName val="1997 PSA"/>
      <sheetName val="1998 PSA"/>
      <sheetName val="1999 PSA"/>
      <sheetName val="2000 PSA"/>
      <sheetName val="98, 99 and 2000 SVI"/>
      <sheetName val="FPL - PS,SV Payouts"/>
      <sheetName val="GROUP - PS,SV Payouts"/>
      <sheetName val="Energy - PS,SV Payouts-NON 16B"/>
      <sheetName val="Turner"/>
      <sheetName val="Restricted Stock"/>
      <sheetName val="16B - Restricted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e 2005 recon 242.420 "/>
      <sheetName val="Company Totals"/>
      <sheetName val="EE D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B220D-9D64-4D28-B0C7-8A0ACA86132B}">
  <sheetPr>
    <tabColor rgb="FFCCCCFF"/>
  </sheetPr>
  <dimension ref="A1:W31"/>
  <sheetViews>
    <sheetView zoomScale="85" zoomScaleNormal="85" workbookViewId="0">
      <selection activeCell="I31" sqref="I31"/>
    </sheetView>
  </sheetViews>
  <sheetFormatPr defaultColWidth="8.140625" defaultRowHeight="15" customHeight="1" x14ac:dyDescent="0.2"/>
  <cols>
    <col min="1" max="1" width="13.140625" style="37" customWidth="1"/>
    <col min="2" max="5" width="14" style="37" customWidth="1"/>
    <col min="6" max="6" width="5.5703125" style="37" customWidth="1"/>
    <col min="7" max="9" width="14.5703125" style="37" customWidth="1"/>
    <col min="10" max="10" width="5.5703125" style="37" customWidth="1"/>
    <col min="11" max="11" width="13.42578125" style="37" customWidth="1"/>
    <col min="12" max="13" width="8.5703125" style="37" customWidth="1"/>
    <col min="14" max="14" width="13.140625" style="37" customWidth="1"/>
    <col min="15" max="15" width="6.85546875" style="37" customWidth="1"/>
    <col min="16" max="16" width="12.5703125" style="37" customWidth="1"/>
    <col min="17" max="17" width="33" style="37" bestFit="1" customWidth="1"/>
    <col min="18" max="18" width="14.5703125" style="37" bestFit="1" customWidth="1"/>
    <col min="19" max="20" width="8.140625" style="37"/>
    <col min="21" max="21" width="12.5703125" style="37" bestFit="1" customWidth="1"/>
    <col min="22" max="22" width="14.5703125" style="37" bestFit="1" customWidth="1"/>
    <col min="23" max="16384" width="8.140625" style="37"/>
  </cols>
  <sheetData>
    <row r="1" spans="1:23" ht="15" customHeight="1" x14ac:dyDescent="0.2">
      <c r="A1" s="95" t="s">
        <v>286</v>
      </c>
    </row>
    <row r="2" spans="1:23" ht="15" customHeight="1" x14ac:dyDescent="0.2">
      <c r="A2" s="38" t="s">
        <v>284</v>
      </c>
    </row>
    <row r="3" spans="1:23" ht="15" customHeight="1" x14ac:dyDescent="0.2">
      <c r="A3" s="38" t="s">
        <v>234</v>
      </c>
    </row>
    <row r="5" spans="1:23" ht="15" customHeight="1" thickBot="1" x14ac:dyDescent="0.25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P5" s="39"/>
    </row>
    <row r="6" spans="1:23" ht="15" customHeight="1" thickTop="1" x14ac:dyDescent="0.2">
      <c r="A6" s="40"/>
      <c r="B6" s="41"/>
      <c r="C6" s="41"/>
      <c r="D6" s="41"/>
      <c r="E6" s="41"/>
      <c r="F6" s="41"/>
      <c r="G6" s="41"/>
      <c r="H6" s="41"/>
      <c r="I6" s="41"/>
      <c r="J6" s="41"/>
      <c r="K6" s="172" t="s">
        <v>235</v>
      </c>
      <c r="L6" s="172"/>
      <c r="M6" s="172"/>
      <c r="N6" s="172"/>
      <c r="P6" s="41"/>
    </row>
    <row r="7" spans="1:23" ht="15" customHeight="1" x14ac:dyDescent="0.2">
      <c r="A7" s="42"/>
      <c r="B7" s="43"/>
      <c r="C7" s="43"/>
      <c r="D7" s="43"/>
      <c r="E7" s="44" t="s">
        <v>236</v>
      </c>
      <c r="F7" s="43"/>
      <c r="G7" s="43"/>
      <c r="H7" s="43"/>
      <c r="I7" s="43"/>
      <c r="J7" s="43"/>
      <c r="K7" s="44" t="s">
        <v>237</v>
      </c>
      <c r="L7" s="43"/>
      <c r="M7" s="43"/>
      <c r="N7" s="44" t="s">
        <v>238</v>
      </c>
      <c r="P7" s="45" t="s">
        <v>239</v>
      </c>
    </row>
    <row r="8" spans="1:23" ht="15" customHeight="1" x14ac:dyDescent="0.2">
      <c r="A8" s="42"/>
      <c r="B8" s="46" t="s">
        <v>240</v>
      </c>
      <c r="C8" s="46" t="s">
        <v>241</v>
      </c>
      <c r="D8" s="46" t="s">
        <v>241</v>
      </c>
      <c r="E8" s="46" t="s">
        <v>242</v>
      </c>
      <c r="F8" s="46"/>
      <c r="G8" s="46" t="s">
        <v>240</v>
      </c>
      <c r="H8" s="46" t="s">
        <v>241</v>
      </c>
      <c r="I8" s="46" t="s">
        <v>243</v>
      </c>
      <c r="J8" s="46"/>
      <c r="K8" s="46" t="s">
        <v>241</v>
      </c>
      <c r="L8" s="46"/>
      <c r="M8" s="46" t="s">
        <v>244</v>
      </c>
      <c r="N8" s="46" t="s">
        <v>241</v>
      </c>
      <c r="P8" s="46" t="s">
        <v>245</v>
      </c>
    </row>
    <row r="9" spans="1:23" ht="15" customHeight="1" x14ac:dyDescent="0.2">
      <c r="A9" s="46"/>
      <c r="B9" s="46" t="s">
        <v>246</v>
      </c>
      <c r="C9" s="46" t="s">
        <v>247</v>
      </c>
      <c r="D9" s="46" t="s">
        <v>248</v>
      </c>
      <c r="E9" s="46" t="s">
        <v>246</v>
      </c>
      <c r="F9" s="46"/>
      <c r="G9" s="46" t="s">
        <v>246</v>
      </c>
      <c r="H9" s="46" t="s">
        <v>248</v>
      </c>
      <c r="I9" s="46" t="s">
        <v>249</v>
      </c>
      <c r="J9" s="46"/>
      <c r="K9" s="46" t="s">
        <v>247</v>
      </c>
      <c r="L9" s="46" t="s">
        <v>250</v>
      </c>
      <c r="M9" s="46" t="s">
        <v>251</v>
      </c>
      <c r="N9" s="46" t="s">
        <v>247</v>
      </c>
      <c r="P9" s="46" t="s">
        <v>238</v>
      </c>
    </row>
    <row r="10" spans="1:23" ht="15" customHeight="1" thickBot="1" x14ac:dyDescent="0.25">
      <c r="A10" s="47" t="s">
        <v>252</v>
      </c>
      <c r="B10" s="47" t="s">
        <v>253</v>
      </c>
      <c r="C10" s="47" t="s">
        <v>254</v>
      </c>
      <c r="D10" s="47" t="s">
        <v>254</v>
      </c>
      <c r="E10" s="47" t="s">
        <v>253</v>
      </c>
      <c r="F10" s="47"/>
      <c r="G10" s="47" t="s">
        <v>253</v>
      </c>
      <c r="H10" s="47" t="s">
        <v>254</v>
      </c>
      <c r="I10" s="47" t="s">
        <v>255</v>
      </c>
      <c r="J10" s="47"/>
      <c r="K10" s="47" t="s">
        <v>254</v>
      </c>
      <c r="L10" s="47" t="s">
        <v>256</v>
      </c>
      <c r="M10" s="47" t="s">
        <v>257</v>
      </c>
      <c r="N10" s="47" t="s">
        <v>254</v>
      </c>
      <c r="P10" s="47" t="s">
        <v>258</v>
      </c>
    </row>
    <row r="11" spans="1:23" ht="15" customHeight="1" thickTop="1" x14ac:dyDescent="0.2">
      <c r="A11" s="48">
        <v>44531</v>
      </c>
      <c r="C11" s="49"/>
      <c r="D11" s="49"/>
      <c r="E11" s="49">
        <f>'Forecasted Depr ADIT'!C31</f>
        <v>-52777108.379999995</v>
      </c>
      <c r="F11" s="49"/>
      <c r="G11" s="49"/>
      <c r="H11" s="49"/>
      <c r="I11" s="49">
        <f>E11</f>
        <v>-52777108.379999995</v>
      </c>
      <c r="J11" s="49"/>
      <c r="K11" s="49"/>
      <c r="L11" s="49"/>
      <c r="M11" s="49"/>
      <c r="N11" s="49"/>
      <c r="P11" s="49"/>
      <c r="Q11" s="50"/>
      <c r="R11" s="50"/>
      <c r="U11" s="50"/>
      <c r="V11" s="50"/>
      <c r="W11" s="50"/>
    </row>
    <row r="12" spans="1:23" ht="15" customHeight="1" x14ac:dyDescent="0.2">
      <c r="A12" s="51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P12" s="49"/>
      <c r="Q12" s="50"/>
      <c r="R12" s="50"/>
      <c r="U12" s="50"/>
      <c r="V12" s="50"/>
      <c r="W12" s="50"/>
    </row>
    <row r="13" spans="1:23" ht="15" customHeight="1" x14ac:dyDescent="0.2">
      <c r="A13" s="48">
        <v>44591</v>
      </c>
      <c r="B13" s="49">
        <f>E11</f>
        <v>-52777108.379999995</v>
      </c>
      <c r="C13" s="52" cm="1">
        <f t="array" ref="C13:C24">TRANSPOSE('Forecasted Depr ADIT'!D36:O36)</f>
        <v>-108224.18961868655</v>
      </c>
      <c r="D13" s="52" cm="1">
        <f t="array" ref="D13:D24">TRANSPOSE('Forecasted Depr ADIT'!D37:O37)</f>
        <v>-17757.123803807088</v>
      </c>
      <c r="E13" s="49">
        <f>SUM(B13:D13)</f>
        <v>-52903089.693422489</v>
      </c>
      <c r="F13" s="49"/>
      <c r="G13" s="49">
        <f>I11</f>
        <v>-52777108.379999995</v>
      </c>
      <c r="H13" s="49">
        <f t="shared" ref="H13:H24" si="0">D13</f>
        <v>-17757.123803807088</v>
      </c>
      <c r="I13" s="49">
        <f>SUM(G13:H13)</f>
        <v>-52794865.503803805</v>
      </c>
      <c r="J13" s="49"/>
      <c r="K13" s="49">
        <f>C13</f>
        <v>-108224.18961868655</v>
      </c>
      <c r="L13" s="53">
        <v>31</v>
      </c>
      <c r="M13" s="53">
        <f>L25-SUM(L13:L13)+1</f>
        <v>335</v>
      </c>
      <c r="N13" s="49">
        <f t="shared" ref="N13:N24" si="1">C13*(M13/$L$25)</f>
        <v>-99329.05074591779</v>
      </c>
      <c r="P13" s="54">
        <f>K13</f>
        <v>-108224.18961868655</v>
      </c>
      <c r="Q13" s="50"/>
      <c r="R13" s="50"/>
      <c r="U13" s="50"/>
      <c r="V13" s="50"/>
      <c r="W13" s="50"/>
    </row>
    <row r="14" spans="1:23" ht="15" customHeight="1" x14ac:dyDescent="0.2">
      <c r="A14" s="48">
        <v>44619</v>
      </c>
      <c r="B14" s="49">
        <f>E13</f>
        <v>-52903089.693422489</v>
      </c>
      <c r="C14" s="52">
        <v>-106355.8789081576</v>
      </c>
      <c r="D14" s="52">
        <v>-12753.350009485832</v>
      </c>
      <c r="E14" s="49">
        <f t="shared" ref="E14:E24" si="2">SUM(B14:D14)</f>
        <v>-53022198.922340132</v>
      </c>
      <c r="F14" s="49"/>
      <c r="G14" s="49">
        <f>I13</f>
        <v>-52794865.503803805</v>
      </c>
      <c r="H14" s="49">
        <f t="shared" si="0"/>
        <v>-12753.350009485832</v>
      </c>
      <c r="I14" s="49">
        <f t="shared" ref="I14:I24" si="3">SUM(G14:H14)</f>
        <v>-52807618.853813291</v>
      </c>
      <c r="J14" s="49"/>
      <c r="K14" s="49">
        <f t="shared" ref="K14:K24" si="4">C14</f>
        <v>-106355.8789081576</v>
      </c>
      <c r="L14" s="55">
        <v>28</v>
      </c>
      <c r="M14" s="53">
        <f>L25-SUM(L13:L14)+1</f>
        <v>307</v>
      </c>
      <c r="N14" s="49">
        <f t="shared" si="1"/>
        <v>-89455.492670696942</v>
      </c>
      <c r="P14" s="54">
        <f>P13+K14</f>
        <v>-214580.06852684414</v>
      </c>
      <c r="Q14" s="50"/>
      <c r="R14" s="50"/>
      <c r="U14" s="50"/>
      <c r="V14" s="50"/>
      <c r="W14" s="50"/>
    </row>
    <row r="15" spans="1:23" ht="15" customHeight="1" x14ac:dyDescent="0.2">
      <c r="A15" s="48">
        <v>44649</v>
      </c>
      <c r="B15" s="49">
        <f t="shared" ref="B15:B24" si="5">E14</f>
        <v>-53022198.922340132</v>
      </c>
      <c r="C15" s="52">
        <v>-104359.99701262242</v>
      </c>
      <c r="D15" s="52">
        <v>-304532.97592496895</v>
      </c>
      <c r="E15" s="49">
        <f t="shared" si="2"/>
        <v>-53431091.895277724</v>
      </c>
      <c r="F15" s="49"/>
      <c r="G15" s="49">
        <f t="shared" ref="G15:G24" si="6">I14</f>
        <v>-52807618.853813291</v>
      </c>
      <c r="H15" s="49">
        <f t="shared" si="0"/>
        <v>-304532.97592496895</v>
      </c>
      <c r="I15" s="49">
        <f t="shared" si="3"/>
        <v>-53112151.829738259</v>
      </c>
      <c r="J15" s="49"/>
      <c r="K15" s="49">
        <f t="shared" si="4"/>
        <v>-104359.99701262242</v>
      </c>
      <c r="L15" s="53">
        <v>31</v>
      </c>
      <c r="M15" s="53">
        <f>L25-SUM(L13:L15)+1</f>
        <v>276</v>
      </c>
      <c r="N15" s="49">
        <f t="shared" si="1"/>
        <v>-78913.31280954463</v>
      </c>
      <c r="P15" s="54">
        <f t="shared" ref="P15:P24" si="7">P14+K15</f>
        <v>-318940.06553946657</v>
      </c>
      <c r="Q15" s="50"/>
      <c r="R15" s="50"/>
      <c r="U15" s="50"/>
      <c r="V15" s="50"/>
      <c r="W15" s="50"/>
    </row>
    <row r="16" spans="1:23" ht="15" customHeight="1" x14ac:dyDescent="0.2">
      <c r="A16" s="48">
        <v>44679</v>
      </c>
      <c r="B16" s="49">
        <f t="shared" si="5"/>
        <v>-53431091.895277724</v>
      </c>
      <c r="C16" s="52">
        <v>-102199.00816726571</v>
      </c>
      <c r="D16" s="52">
        <v>-39680.592888520303</v>
      </c>
      <c r="E16" s="49">
        <f t="shared" si="2"/>
        <v>-53572971.49633351</v>
      </c>
      <c r="F16" s="49"/>
      <c r="G16" s="49">
        <f t="shared" si="6"/>
        <v>-53112151.829738259</v>
      </c>
      <c r="H16" s="49">
        <f t="shared" si="0"/>
        <v>-39680.592888520303</v>
      </c>
      <c r="I16" s="49">
        <f t="shared" si="3"/>
        <v>-53151832.422626778</v>
      </c>
      <c r="J16" s="49"/>
      <c r="K16" s="49">
        <f t="shared" si="4"/>
        <v>-102199.00816726571</v>
      </c>
      <c r="L16" s="53">
        <v>30</v>
      </c>
      <c r="M16" s="53">
        <f>L25-SUM(L13:L16)+1</f>
        <v>246</v>
      </c>
      <c r="N16" s="49">
        <f t="shared" si="1"/>
        <v>-68879.33153191059</v>
      </c>
      <c r="P16" s="54">
        <f t="shared" si="7"/>
        <v>-421139.07370673225</v>
      </c>
      <c r="Q16" s="50"/>
      <c r="R16" s="50"/>
      <c r="U16" s="50"/>
      <c r="V16" s="50"/>
      <c r="W16" s="50"/>
    </row>
    <row r="17" spans="1:23" ht="15" customHeight="1" x14ac:dyDescent="0.2">
      <c r="A17" s="48">
        <v>44709</v>
      </c>
      <c r="B17" s="49">
        <f t="shared" si="5"/>
        <v>-53572971.49633351</v>
      </c>
      <c r="C17" s="52">
        <v>-99926.486254090792</v>
      </c>
      <c r="D17" s="52">
        <v>-13567.548697394901</v>
      </c>
      <c r="E17" s="49">
        <f t="shared" si="2"/>
        <v>-53686465.531284995</v>
      </c>
      <c r="F17" s="49"/>
      <c r="G17" s="49">
        <f t="shared" si="6"/>
        <v>-53151832.422626778</v>
      </c>
      <c r="H17" s="49">
        <f t="shared" si="0"/>
        <v>-13567.548697394901</v>
      </c>
      <c r="I17" s="49">
        <f t="shared" si="3"/>
        <v>-53165399.971324176</v>
      </c>
      <c r="J17" s="49"/>
      <c r="K17" s="49">
        <f t="shared" si="4"/>
        <v>-99926.486254090792</v>
      </c>
      <c r="L17" s="53">
        <v>31</v>
      </c>
      <c r="M17" s="53">
        <f>L25-SUM(L13:L17)+1</f>
        <v>215</v>
      </c>
      <c r="N17" s="49">
        <f t="shared" si="1"/>
        <v>-58860.806971587728</v>
      </c>
      <c r="P17" s="54">
        <f t="shared" si="7"/>
        <v>-521065.55996082304</v>
      </c>
      <c r="Q17" s="50"/>
      <c r="R17" s="50"/>
      <c r="U17" s="50"/>
      <c r="V17" s="50"/>
      <c r="W17" s="50"/>
    </row>
    <row r="18" spans="1:23" ht="15" customHeight="1" x14ac:dyDescent="0.2">
      <c r="A18" s="48">
        <v>44739</v>
      </c>
      <c r="B18" s="49">
        <f t="shared" si="5"/>
        <v>-53686465.531284995</v>
      </c>
      <c r="C18" s="52">
        <v>-97554.706107331294</v>
      </c>
      <c r="D18" s="52">
        <v>-4166.4777405803616</v>
      </c>
      <c r="E18" s="49">
        <f t="shared" si="2"/>
        <v>-53788186.715132907</v>
      </c>
      <c r="F18" s="49"/>
      <c r="G18" s="49">
        <f t="shared" si="6"/>
        <v>-53165399.971324176</v>
      </c>
      <c r="H18" s="49">
        <f t="shared" si="0"/>
        <v>-4166.4777405803616</v>
      </c>
      <c r="I18" s="49">
        <f t="shared" si="3"/>
        <v>-53169566.449064754</v>
      </c>
      <c r="J18" s="49"/>
      <c r="K18" s="49">
        <f t="shared" si="4"/>
        <v>-97554.706107331294</v>
      </c>
      <c r="L18" s="53">
        <v>30</v>
      </c>
      <c r="M18" s="53">
        <f>L25-SUM(L13:L18)+1</f>
        <v>185</v>
      </c>
      <c r="N18" s="49">
        <f t="shared" si="1"/>
        <v>-49445.535972209014</v>
      </c>
      <c r="P18" s="54">
        <f t="shared" si="7"/>
        <v>-618620.26606815436</v>
      </c>
      <c r="Q18" s="50"/>
      <c r="R18" s="50"/>
      <c r="U18" s="50"/>
      <c r="V18" s="50"/>
      <c r="W18" s="50"/>
    </row>
    <row r="19" spans="1:23" ht="15" customHeight="1" x14ac:dyDescent="0.2">
      <c r="A19" s="48">
        <v>44769</v>
      </c>
      <c r="B19" s="49">
        <f t="shared" si="5"/>
        <v>-53788186.715132907</v>
      </c>
      <c r="C19" s="52">
        <v>-95107.845136073462</v>
      </c>
      <c r="D19" s="52">
        <v>2270.2326472523127</v>
      </c>
      <c r="E19" s="49">
        <f t="shared" si="2"/>
        <v>-53881024.327621728</v>
      </c>
      <c r="F19" s="49"/>
      <c r="G19" s="49">
        <f t="shared" si="6"/>
        <v>-53169566.449064754</v>
      </c>
      <c r="H19" s="49">
        <f t="shared" si="0"/>
        <v>2270.2326472523127</v>
      </c>
      <c r="I19" s="49">
        <f t="shared" si="3"/>
        <v>-53167296.216417499</v>
      </c>
      <c r="J19" s="49"/>
      <c r="K19" s="49">
        <f t="shared" si="4"/>
        <v>-95107.845136073462</v>
      </c>
      <c r="L19" s="53">
        <v>31</v>
      </c>
      <c r="M19" s="53">
        <f>L25-SUM(L13:L19)+1</f>
        <v>154</v>
      </c>
      <c r="N19" s="49">
        <f t="shared" si="1"/>
        <v>-40127.693564261128</v>
      </c>
      <c r="P19" s="54">
        <f t="shared" si="7"/>
        <v>-713728.11120422778</v>
      </c>
      <c r="Q19" s="50"/>
      <c r="R19" s="50"/>
      <c r="U19" s="50"/>
      <c r="V19" s="50"/>
      <c r="W19" s="50"/>
    </row>
    <row r="20" spans="1:23" ht="15" customHeight="1" x14ac:dyDescent="0.2">
      <c r="A20" s="48">
        <v>44799</v>
      </c>
      <c r="B20" s="49">
        <f t="shared" si="5"/>
        <v>-53881024.327621728</v>
      </c>
      <c r="C20" s="52">
        <v>-92587.817169269605</v>
      </c>
      <c r="D20" s="52">
        <v>8870.4510770496563</v>
      </c>
      <c r="E20" s="49">
        <f t="shared" si="2"/>
        <v>-53964741.693713948</v>
      </c>
      <c r="F20" s="49"/>
      <c r="G20" s="49">
        <f t="shared" si="6"/>
        <v>-53167296.216417499</v>
      </c>
      <c r="H20" s="49">
        <f t="shared" si="0"/>
        <v>8870.4510770496563</v>
      </c>
      <c r="I20" s="49">
        <f t="shared" si="3"/>
        <v>-53158425.765340447</v>
      </c>
      <c r="J20" s="49"/>
      <c r="K20" s="49">
        <f t="shared" si="4"/>
        <v>-92587.817169269605</v>
      </c>
      <c r="L20" s="53">
        <v>31</v>
      </c>
      <c r="M20" s="53">
        <f>L25-SUM(L13:L20)+1</f>
        <v>123</v>
      </c>
      <c r="N20" s="49">
        <f t="shared" si="1"/>
        <v>-31200.826059781266</v>
      </c>
      <c r="P20" s="54">
        <f t="shared" si="7"/>
        <v>-806315.92837349745</v>
      </c>
      <c r="Q20" s="50"/>
      <c r="R20" s="50"/>
      <c r="U20" s="50"/>
      <c r="V20" s="50"/>
      <c r="W20" s="50"/>
    </row>
    <row r="21" spans="1:23" ht="15" customHeight="1" x14ac:dyDescent="0.2">
      <c r="A21" s="48">
        <v>44829</v>
      </c>
      <c r="B21" s="49">
        <f t="shared" si="5"/>
        <v>-53964741.693713948</v>
      </c>
      <c r="C21" s="52">
        <v>-89970.436855793669</v>
      </c>
      <c r="D21" s="52">
        <v>-35062.029406137095</v>
      </c>
      <c r="E21" s="49">
        <f t="shared" si="2"/>
        <v>-54089774.159975879</v>
      </c>
      <c r="F21" s="49"/>
      <c r="G21" s="49">
        <f t="shared" si="6"/>
        <v>-53158425.765340447</v>
      </c>
      <c r="H21" s="49">
        <f t="shared" si="0"/>
        <v>-35062.029406137095</v>
      </c>
      <c r="I21" s="49">
        <f t="shared" si="3"/>
        <v>-53193487.794746585</v>
      </c>
      <c r="J21" s="49"/>
      <c r="K21" s="49">
        <f t="shared" si="4"/>
        <v>-89970.436855793669</v>
      </c>
      <c r="L21" s="53">
        <v>30</v>
      </c>
      <c r="M21" s="53">
        <f>L25-SUM(L13:L21)+1</f>
        <v>93</v>
      </c>
      <c r="N21" s="49">
        <f t="shared" si="1"/>
        <v>-22923.974322161128</v>
      </c>
      <c r="P21" s="54">
        <f t="shared" si="7"/>
        <v>-896286.36522929114</v>
      </c>
      <c r="Q21" s="50"/>
      <c r="R21" s="50"/>
      <c r="U21" s="50"/>
      <c r="V21" s="50"/>
      <c r="W21" s="50"/>
    </row>
    <row r="22" spans="1:23" ht="15" customHeight="1" x14ac:dyDescent="0.2">
      <c r="A22" s="48">
        <v>44859</v>
      </c>
      <c r="B22" s="49">
        <f t="shared" si="5"/>
        <v>-54089774.159975879</v>
      </c>
      <c r="C22" s="52">
        <v>-87306.567565684483</v>
      </c>
      <c r="D22" s="52">
        <v>-5373.4872952352307</v>
      </c>
      <c r="E22" s="49">
        <f t="shared" si="2"/>
        <v>-54182454.214836799</v>
      </c>
      <c r="F22" s="49"/>
      <c r="G22" s="49">
        <f t="shared" si="6"/>
        <v>-53193487.794746585</v>
      </c>
      <c r="H22" s="49">
        <f t="shared" si="0"/>
        <v>-5373.4872952352307</v>
      </c>
      <c r="I22" s="49">
        <f t="shared" si="3"/>
        <v>-53198861.282041818</v>
      </c>
      <c r="J22" s="49"/>
      <c r="K22" s="49">
        <f t="shared" si="4"/>
        <v>-87306.567565684483</v>
      </c>
      <c r="L22" s="53">
        <v>31</v>
      </c>
      <c r="M22" s="53">
        <f>L25-SUM(L13:L22)+1</f>
        <v>62</v>
      </c>
      <c r="N22" s="49">
        <f t="shared" si="1"/>
        <v>-14830.156682390241</v>
      </c>
      <c r="P22" s="54">
        <f t="shared" si="7"/>
        <v>-983592.93279497558</v>
      </c>
      <c r="Q22" s="50"/>
      <c r="R22" s="50"/>
      <c r="U22" s="50"/>
      <c r="V22" s="50"/>
      <c r="W22" s="50"/>
    </row>
    <row r="23" spans="1:23" ht="15" customHeight="1" x14ac:dyDescent="0.2">
      <c r="A23" s="48">
        <v>44889</v>
      </c>
      <c r="B23" s="49">
        <f t="shared" si="5"/>
        <v>-54182454.214836799</v>
      </c>
      <c r="C23" s="52">
        <v>-84637.752937672107</v>
      </c>
      <c r="D23" s="52">
        <v>39257.68507162985</v>
      </c>
      <c r="E23" s="49">
        <f t="shared" si="2"/>
        <v>-54227834.282702841</v>
      </c>
      <c r="F23" s="49"/>
      <c r="G23" s="49">
        <f t="shared" si="6"/>
        <v>-53198861.282041818</v>
      </c>
      <c r="H23" s="49">
        <f t="shared" si="0"/>
        <v>39257.68507162985</v>
      </c>
      <c r="I23" s="49">
        <f t="shared" si="3"/>
        <v>-53159603.596970186</v>
      </c>
      <c r="J23" s="49"/>
      <c r="K23" s="49">
        <f t="shared" si="4"/>
        <v>-84637.752937672107</v>
      </c>
      <c r="L23" s="53">
        <v>30</v>
      </c>
      <c r="M23" s="53">
        <f>L25-SUM(L13:L23)+1</f>
        <v>32</v>
      </c>
      <c r="N23" s="49">
        <f t="shared" si="1"/>
        <v>-7420.2961479602945</v>
      </c>
      <c r="P23" s="54">
        <f t="shared" si="7"/>
        <v>-1068230.6857326478</v>
      </c>
      <c r="Q23" s="50"/>
      <c r="R23" s="50"/>
      <c r="U23" s="50"/>
      <c r="V23" s="50"/>
      <c r="W23" s="50"/>
    </row>
    <row r="24" spans="1:23" ht="15" customHeight="1" x14ac:dyDescent="0.2">
      <c r="A24" s="48">
        <v>44919</v>
      </c>
      <c r="B24" s="49">
        <f t="shared" si="5"/>
        <v>-54227834.282702841</v>
      </c>
      <c r="C24" s="52">
        <v>-81850.700791695825</v>
      </c>
      <c r="D24" s="52">
        <v>39226.444224530569</v>
      </c>
      <c r="E24" s="49">
        <f t="shared" si="2"/>
        <v>-54270458.539270006</v>
      </c>
      <c r="F24" s="49"/>
      <c r="G24" s="49">
        <f t="shared" si="6"/>
        <v>-53159603.596970186</v>
      </c>
      <c r="H24" s="49">
        <f t="shared" si="0"/>
        <v>39226.444224530569</v>
      </c>
      <c r="I24" s="49">
        <f t="shared" si="3"/>
        <v>-53120377.152745657</v>
      </c>
      <c r="J24" s="49"/>
      <c r="K24" s="49">
        <f t="shared" si="4"/>
        <v>-81850.700791695825</v>
      </c>
      <c r="L24" s="53">
        <v>31</v>
      </c>
      <c r="M24" s="53">
        <f>L25-SUM(L13:L24)+1</f>
        <v>1</v>
      </c>
      <c r="N24" s="49">
        <f t="shared" si="1"/>
        <v>-224.24849531971458</v>
      </c>
      <c r="P24" s="54">
        <f t="shared" si="7"/>
        <v>-1150081.3865243436</v>
      </c>
      <c r="Q24" s="50"/>
      <c r="R24" s="50"/>
      <c r="U24" s="50"/>
      <c r="V24" s="50"/>
      <c r="W24" s="50"/>
    </row>
    <row r="25" spans="1:23" ht="15" customHeight="1" x14ac:dyDescent="0.2">
      <c r="A25" s="56"/>
      <c r="B25" s="49"/>
      <c r="C25" s="57">
        <f>SUM(C11:C24)</f>
        <v>-1150081.3865243436</v>
      </c>
      <c r="D25" s="57">
        <f>SUM(D11:D24)</f>
        <v>-343268.77274566726</v>
      </c>
      <c r="E25" s="49"/>
      <c r="F25" s="49"/>
      <c r="G25" s="49"/>
      <c r="H25" s="57">
        <f>SUM(H11:H24)</f>
        <v>-343268.77274566726</v>
      </c>
      <c r="I25" s="49"/>
      <c r="J25" s="49"/>
      <c r="K25" s="57">
        <f>SUM(K11:K24)</f>
        <v>-1150081.3865243436</v>
      </c>
      <c r="L25" s="57">
        <f>SUM(L11:L24)</f>
        <v>365</v>
      </c>
      <c r="M25" s="49"/>
      <c r="N25" s="57">
        <f>SUM(N13:N24)</f>
        <v>-561610.72597374045</v>
      </c>
      <c r="P25" s="58">
        <f>SUM(P13:P24)/13</f>
        <v>-601600.35640613001</v>
      </c>
      <c r="Q25" s="50" t="s">
        <v>259</v>
      </c>
      <c r="R25" s="50"/>
      <c r="U25" s="50"/>
      <c r="V25" s="50"/>
      <c r="W25" s="50"/>
    </row>
    <row r="26" spans="1:23" ht="15" customHeight="1" x14ac:dyDescent="0.2">
      <c r="A26" s="56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P26" s="59">
        <f>N25-P25</f>
        <v>39989.63043238956</v>
      </c>
      <c r="Q26" s="50" t="s">
        <v>260</v>
      </c>
      <c r="R26" s="50"/>
      <c r="U26" s="50"/>
      <c r="V26" s="50"/>
      <c r="W26" s="50"/>
    </row>
    <row r="27" spans="1:23" ht="15" customHeight="1" x14ac:dyDescent="0.2">
      <c r="A27" s="37" t="s">
        <v>261</v>
      </c>
      <c r="C27" s="60"/>
      <c r="D27" s="60"/>
      <c r="E27" s="60">
        <f>SUM(E11:E24)/13</f>
        <v>-53676723.065531768</v>
      </c>
      <c r="I27" s="60">
        <f>SUM(I11:I24)/13</f>
        <v>-53075122.709125631</v>
      </c>
      <c r="K27" s="60"/>
    </row>
    <row r="28" spans="1:23" ht="15" customHeight="1" x14ac:dyDescent="0.2">
      <c r="A28" s="37" t="s">
        <v>262</v>
      </c>
      <c r="I28" s="54">
        <f>N25</f>
        <v>-561610.72597374045</v>
      </c>
    </row>
    <row r="29" spans="1:23" ht="15" customHeight="1" thickBot="1" x14ac:dyDescent="0.25">
      <c r="A29" s="37" t="s">
        <v>263</v>
      </c>
      <c r="E29" s="61">
        <f>E27+E28</f>
        <v>-53676723.065531768</v>
      </c>
      <c r="I29" s="61">
        <f>I27+I28</f>
        <v>-53636733.435099371</v>
      </c>
    </row>
    <row r="30" spans="1:23" ht="15" customHeight="1" thickTop="1" x14ac:dyDescent="0.2"/>
    <row r="31" spans="1:23" ht="15" customHeight="1" x14ac:dyDescent="0.2">
      <c r="G31" s="62" t="s">
        <v>264</v>
      </c>
      <c r="H31" s="63"/>
      <c r="I31" s="64">
        <f>I29-E29</f>
        <v>39989.630432397127</v>
      </c>
    </row>
  </sheetData>
  <mergeCells count="1">
    <mergeCell ref="K6:N6"/>
  </mergeCells>
  <pageMargins left="0.7" right="0.7" top="0.75" bottom="0.75" header="0.3" footer="0.3"/>
  <pageSetup paperSize="5" scale="8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A8C2B-F957-46F6-A1B8-C116129BAFFE}">
  <sheetPr>
    <tabColor rgb="FF00B0F0"/>
  </sheetPr>
  <dimension ref="A1:A3"/>
  <sheetViews>
    <sheetView workbookViewId="0">
      <selection sqref="A1:A2"/>
    </sheetView>
  </sheetViews>
  <sheetFormatPr defaultRowHeight="12.75" x14ac:dyDescent="0.2"/>
  <sheetData>
    <row r="1" spans="1:1" x14ac:dyDescent="0.2">
      <c r="A1" t="s">
        <v>660</v>
      </c>
    </row>
    <row r="2" spans="1:1" x14ac:dyDescent="0.2">
      <c r="A2" t="s">
        <v>651</v>
      </c>
    </row>
    <row r="3" spans="1:1" ht="19.5" customHeight="1" x14ac:dyDescent="0.2"/>
  </sheetData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7B11D-22B4-4A4A-9F02-C1FF52500DA1}">
  <dimension ref="A1:BI37"/>
  <sheetViews>
    <sheetView zoomScaleNormal="100" workbookViewId="0">
      <pane xSplit="2" ySplit="8" topLeftCell="BJ9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ColWidth="8.85546875" defaultRowHeight="14.25" customHeight="1" outlineLevelCol="1" x14ac:dyDescent="0.2"/>
  <cols>
    <col min="1" max="1" width="19.85546875" style="7" customWidth="1"/>
    <col min="2" max="2" width="15" style="7" customWidth="1"/>
    <col min="3" max="3" width="40.42578125" style="7" customWidth="1"/>
    <col min="4" max="4" width="42.42578125" style="7" bestFit="1" customWidth="1"/>
    <col min="5" max="5" width="8.85546875" style="8" customWidth="1"/>
    <col min="6" max="6" width="11.5703125" style="7" hidden="1" customWidth="1" outlineLevel="1"/>
    <col min="7" max="17" width="12.140625" style="7" hidden="1" customWidth="1" outlineLevel="1"/>
    <col min="18" max="18" width="13.42578125" style="7" customWidth="1" collapsed="1"/>
    <col min="19" max="30" width="12.140625" style="7" hidden="1" customWidth="1" outlineLevel="1"/>
    <col min="31" max="31" width="13.42578125" style="7" customWidth="1" collapsed="1"/>
    <col min="32" max="43" width="12.140625" style="7" hidden="1" customWidth="1" outlineLevel="1"/>
    <col min="44" max="44" width="13.42578125" style="7" customWidth="1" collapsed="1"/>
    <col min="45" max="52" width="12.140625" style="7" hidden="1" customWidth="1" outlineLevel="1"/>
    <col min="53" max="55" width="12.5703125" style="7" hidden="1" customWidth="1" outlineLevel="1"/>
    <col min="56" max="56" width="12.140625" style="7" hidden="1" customWidth="1" outlineLevel="1"/>
    <col min="57" max="57" width="13.42578125" style="7" customWidth="1" collapsed="1"/>
    <col min="58" max="58" width="8.85546875" style="7"/>
    <col min="59" max="59" width="13.42578125" style="7" customWidth="1"/>
    <col min="60" max="16384" width="8.85546875" style="7"/>
  </cols>
  <sheetData>
    <row r="1" spans="1:61" ht="14.25" customHeight="1" x14ac:dyDescent="0.2">
      <c r="A1" s="7" t="s">
        <v>661</v>
      </c>
    </row>
    <row r="2" spans="1:61" ht="14.25" customHeight="1" x14ac:dyDescent="0.2">
      <c r="A2" s="7" t="s">
        <v>651</v>
      </c>
    </row>
    <row r="3" spans="1:61" ht="19.5" customHeight="1" x14ac:dyDescent="0.2">
      <c r="A3" s="88" t="s">
        <v>282</v>
      </c>
    </row>
    <row r="5" spans="1:61" ht="14.25" customHeight="1" x14ac:dyDescent="0.2">
      <c r="A5" s="4"/>
    </row>
    <row r="6" spans="1:61" ht="14.25" customHeight="1" x14ac:dyDescent="0.2">
      <c r="A6" s="14" t="str">
        <f>'TAX_ (11) FERC Balance Sheet'!A4</f>
        <v>FPLM: 2022 FCG Rate Case</v>
      </c>
    </row>
    <row r="7" spans="1:61" ht="14.25" customHeight="1" thickBot="1" x14ac:dyDescent="0.25"/>
    <row r="8" spans="1:61" ht="33.75" customHeight="1" thickBot="1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68</v>
      </c>
      <c r="F8" s="1" t="s">
        <v>12</v>
      </c>
      <c r="G8" s="1" t="s">
        <v>13</v>
      </c>
      <c r="H8" s="1" t="s">
        <v>14</v>
      </c>
      <c r="I8" s="1" t="s">
        <v>15</v>
      </c>
      <c r="J8" s="1" t="s">
        <v>16</v>
      </c>
      <c r="K8" s="1" t="s">
        <v>17</v>
      </c>
      <c r="L8" s="1" t="s">
        <v>18</v>
      </c>
      <c r="M8" s="1" t="s">
        <v>19</v>
      </c>
      <c r="N8" s="1" t="s">
        <v>20</v>
      </c>
      <c r="O8" s="1" t="s">
        <v>21</v>
      </c>
      <c r="P8" s="1" t="s">
        <v>22</v>
      </c>
      <c r="Q8" s="1" t="s">
        <v>23</v>
      </c>
      <c r="R8" s="1" t="s">
        <v>24</v>
      </c>
      <c r="S8" s="1" t="s">
        <v>25</v>
      </c>
      <c r="T8" s="1" t="s">
        <v>26</v>
      </c>
      <c r="U8" s="1" t="s">
        <v>27</v>
      </c>
      <c r="V8" s="1" t="s">
        <v>28</v>
      </c>
      <c r="W8" s="1" t="s">
        <v>29</v>
      </c>
      <c r="X8" s="1" t="s">
        <v>30</v>
      </c>
      <c r="Y8" s="1" t="s">
        <v>31</v>
      </c>
      <c r="Z8" s="1" t="s">
        <v>32</v>
      </c>
      <c r="AA8" s="1" t="s">
        <v>33</v>
      </c>
      <c r="AB8" s="1" t="s">
        <v>34</v>
      </c>
      <c r="AC8" s="1" t="s">
        <v>35</v>
      </c>
      <c r="AD8" s="1" t="s">
        <v>36</v>
      </c>
      <c r="AE8" s="1" t="s">
        <v>37</v>
      </c>
      <c r="AF8" s="1" t="s">
        <v>38</v>
      </c>
      <c r="AG8" s="1" t="s">
        <v>39</v>
      </c>
      <c r="AH8" s="1" t="s">
        <v>40</v>
      </c>
      <c r="AI8" s="1" t="s">
        <v>41</v>
      </c>
      <c r="AJ8" s="1" t="s">
        <v>42</v>
      </c>
      <c r="AK8" s="1" t="s">
        <v>43</v>
      </c>
      <c r="AL8" s="1" t="s">
        <v>44</v>
      </c>
      <c r="AM8" s="1" t="s">
        <v>45</v>
      </c>
      <c r="AN8" s="1" t="s">
        <v>46</v>
      </c>
      <c r="AO8" s="1" t="s">
        <v>47</v>
      </c>
      <c r="AP8" s="1" t="s">
        <v>48</v>
      </c>
      <c r="AQ8" s="1" t="s">
        <v>49</v>
      </c>
      <c r="AR8" s="1" t="s">
        <v>50</v>
      </c>
      <c r="AS8" s="1" t="s">
        <v>51</v>
      </c>
      <c r="AT8" s="1" t="s">
        <v>52</v>
      </c>
      <c r="AU8" s="1" t="s">
        <v>53</v>
      </c>
      <c r="AV8" s="1" t="s">
        <v>54</v>
      </c>
      <c r="AW8" s="1" t="s">
        <v>55</v>
      </c>
      <c r="AX8" s="1" t="s">
        <v>56</v>
      </c>
      <c r="AY8" s="1" t="s">
        <v>57</v>
      </c>
      <c r="AZ8" s="1" t="s">
        <v>58</v>
      </c>
      <c r="BA8" s="1" t="s">
        <v>59</v>
      </c>
      <c r="BB8" s="1" t="s">
        <v>60</v>
      </c>
      <c r="BC8" s="1" t="s">
        <v>61</v>
      </c>
      <c r="BD8" s="1" t="s">
        <v>62</v>
      </c>
      <c r="BE8" s="1" t="s">
        <v>63</v>
      </c>
    </row>
    <row r="9" spans="1:61" ht="14.25" customHeight="1" x14ac:dyDescent="0.2">
      <c r="A9" s="2" t="s">
        <v>334</v>
      </c>
      <c r="B9" s="2" t="s">
        <v>7</v>
      </c>
      <c r="C9" s="2" t="s">
        <v>8</v>
      </c>
      <c r="D9" s="2" t="s">
        <v>370</v>
      </c>
      <c r="E9" s="5">
        <v>190</v>
      </c>
      <c r="F9" s="3">
        <f>SUMIFS('TAX_ (11) FERC Balance Sheet'!AE:AE,'TAX_ (11) FERC Balance Sheet'!$D:$D,$D9,'TAX_ (11) FERC Balance Sheet'!$A:$A,$A9)</f>
        <v>4850256</v>
      </c>
      <c r="G9" s="3">
        <f>SUMIFS('TAX_ (11) FERC Balance Sheet'!AF:AF,'TAX_ (11) FERC Balance Sheet'!$D:$D,$D9,'TAX_ (11) FERC Balance Sheet'!$A:$A,$A9)</f>
        <v>4861670</v>
      </c>
      <c r="H9" s="3">
        <f>SUMIFS('TAX_ (11) FERC Balance Sheet'!AG:AG,'TAX_ (11) FERC Balance Sheet'!$D:$D,$D9,'TAX_ (11) FERC Balance Sheet'!$A:$A,$A9)</f>
        <v>4605804</v>
      </c>
      <c r="I9" s="3">
        <f>SUMIFS('TAX_ (11) FERC Balance Sheet'!AH:AH,'TAX_ (11) FERC Balance Sheet'!$D:$D,$D9,'TAX_ (11) FERC Balance Sheet'!$A:$A,$A9)</f>
        <v>4634119</v>
      </c>
      <c r="J9" s="3">
        <f>SUMIFS('TAX_ (11) FERC Balance Sheet'!AI:AI,'TAX_ (11) FERC Balance Sheet'!$D:$D,$D9,'TAX_ (11) FERC Balance Sheet'!$A:$A,$A9)</f>
        <v>4649962</v>
      </c>
      <c r="K9" s="3">
        <f>SUMIFS('TAX_ (11) FERC Balance Sheet'!AJ:AJ,'TAX_ (11) FERC Balance Sheet'!$D:$D,$D9,'TAX_ (11) FERC Balance Sheet'!$A:$A,$A9)</f>
        <v>4622043</v>
      </c>
      <c r="L9" s="3">
        <f>SUMIFS('TAX_ (11) FERC Balance Sheet'!AK:AK,'TAX_ (11) FERC Balance Sheet'!$D:$D,$D9,'TAX_ (11) FERC Balance Sheet'!$A:$A,$A9)</f>
        <v>4642862</v>
      </c>
      <c r="M9" s="3">
        <f>SUMIFS('TAX_ (11) FERC Balance Sheet'!AL:AL,'TAX_ (11) FERC Balance Sheet'!$D:$D,$D9,'TAX_ (11) FERC Balance Sheet'!$A:$A,$A9)</f>
        <v>4657555</v>
      </c>
      <c r="N9" s="3">
        <f>SUMIFS('TAX_ (11) FERC Balance Sheet'!AM:AM,'TAX_ (11) FERC Balance Sheet'!$D:$D,$D9,'TAX_ (11) FERC Balance Sheet'!$A:$A,$A9)</f>
        <v>4665781</v>
      </c>
      <c r="O9" s="3">
        <f>SUMIFS('TAX_ (11) FERC Balance Sheet'!AN:AN,'TAX_ (11) FERC Balance Sheet'!$D:$D,$D9,'TAX_ (11) FERC Balance Sheet'!$A:$A,$A9)</f>
        <v>4678590</v>
      </c>
      <c r="P9" s="3">
        <f>SUMIFS('TAX_ (11) FERC Balance Sheet'!AO:AO,'TAX_ (11) FERC Balance Sheet'!$D:$D,$D9,'TAX_ (11) FERC Balance Sheet'!$A:$A,$A9)</f>
        <v>4716612</v>
      </c>
      <c r="Q9" s="3">
        <f>SUMIFS('TAX_ (11) FERC Balance Sheet'!AP:AP,'TAX_ (11) FERC Balance Sheet'!$D:$D,$D9,'TAX_ (11) FERC Balance Sheet'!$A:$A,$A9)</f>
        <v>4723195</v>
      </c>
      <c r="R9" s="3">
        <f>SUMIFS('TAX_ (11) FERC Balance Sheet'!AQ:AQ,'TAX_ (11) FERC Balance Sheet'!$D:$D,$D9,'TAX_ (11) FERC Balance Sheet'!$A:$A,$A9)</f>
        <v>4723195</v>
      </c>
      <c r="S9" s="3">
        <f>SUMIFS('TAX_ (11) FERC Balance Sheet'!AR:AR,'TAX_ (11) FERC Balance Sheet'!$D:$D,$D9,'TAX_ (11) FERC Balance Sheet'!$A:$A,$A9)</f>
        <v>4769798</v>
      </c>
      <c r="T9" s="3">
        <f>SUMIFS('TAX_ (11) FERC Balance Sheet'!AS:AS,'TAX_ (11) FERC Balance Sheet'!$D:$D,$D9,'TAX_ (11) FERC Balance Sheet'!$A:$A,$A9)</f>
        <v>4681492</v>
      </c>
      <c r="U9" s="3">
        <f>SUMIFS('TAX_ (11) FERC Balance Sheet'!AT:AT,'TAX_ (11) FERC Balance Sheet'!$D:$D,$D9,'TAX_ (11) FERC Balance Sheet'!$A:$A,$A9)</f>
        <v>4373055</v>
      </c>
      <c r="V9" s="3">
        <f>SUMIFS('TAX_ (11) FERC Balance Sheet'!AU:AU,'TAX_ (11) FERC Balance Sheet'!$D:$D,$D9,'TAX_ (11) FERC Balance Sheet'!$A:$A,$A9)</f>
        <v>4397823</v>
      </c>
      <c r="W9" s="3">
        <f>SUMIFS('TAX_ (11) FERC Balance Sheet'!AV:AV,'TAX_ (11) FERC Balance Sheet'!$D:$D,$D9,'TAX_ (11) FERC Balance Sheet'!$A:$A,$A9)</f>
        <v>4424097</v>
      </c>
      <c r="X9" s="3">
        <f>SUMIFS('TAX_ (11) FERC Balance Sheet'!AW:AW,'TAX_ (11) FERC Balance Sheet'!$D:$D,$D9,'TAX_ (11) FERC Balance Sheet'!$A:$A,$A9)</f>
        <v>6059683</v>
      </c>
      <c r="Y9" s="3">
        <f>SUMIFS('TAX_ (11) FERC Balance Sheet'!AX:AX,'TAX_ (11) FERC Balance Sheet'!$D:$D,$D9,'TAX_ (11) FERC Balance Sheet'!$A:$A,$A9)</f>
        <v>6067981</v>
      </c>
      <c r="Z9" s="3">
        <f>SUMIFS('TAX_ (11) FERC Balance Sheet'!AY:AY,'TAX_ (11) FERC Balance Sheet'!$D:$D,$D9,'TAX_ (11) FERC Balance Sheet'!$A:$A,$A9)</f>
        <v>6042554</v>
      </c>
      <c r="AA9" s="3">
        <f>SUMIFS('TAX_ (11) FERC Balance Sheet'!AZ:AZ,'TAX_ (11) FERC Balance Sheet'!$D:$D,$D9,'TAX_ (11) FERC Balance Sheet'!$A:$A,$A9)</f>
        <v>6071868</v>
      </c>
      <c r="AB9" s="3">
        <f>SUMIFS('TAX_ (11) FERC Balance Sheet'!BA:BA,'TAX_ (11) FERC Balance Sheet'!$D:$D,$D9,'TAX_ (11) FERC Balance Sheet'!$A:$A,$A9)</f>
        <v>6087427</v>
      </c>
      <c r="AC9" s="3">
        <f>SUMIFS('TAX_ (11) FERC Balance Sheet'!BB:BB,'TAX_ (11) FERC Balance Sheet'!$D:$D,$D9,'TAX_ (11) FERC Balance Sheet'!$A:$A,$A9)</f>
        <v>6090458</v>
      </c>
      <c r="AD9" s="3">
        <f>SUMIFS('TAX_ (11) FERC Balance Sheet'!BC:BC,'TAX_ (11) FERC Balance Sheet'!$D:$D,$D9,'TAX_ (11) FERC Balance Sheet'!$A:$A,$A9)</f>
        <v>6071642</v>
      </c>
      <c r="AE9" s="3">
        <f>SUMIFS('TAX_ (11) FERC Balance Sheet'!BD:BD,'TAX_ (11) FERC Balance Sheet'!$D:$D,$D9,'TAX_ (11) FERC Balance Sheet'!$A:$A,$A9)</f>
        <v>6071642</v>
      </c>
      <c r="AF9" s="3">
        <f>SUMIFS('TAX_ (11) FERC Balance Sheet'!BE:BE,'TAX_ (11) FERC Balance Sheet'!$D:$D,$D9,'TAX_ (11) FERC Balance Sheet'!$A:$A,$A9)</f>
        <v>6082981.7697676644</v>
      </c>
      <c r="AG9" s="3">
        <f>SUMIFS('TAX_ (11) FERC Balance Sheet'!BF:BF,'TAX_ (11) FERC Balance Sheet'!$D:$D,$D9,'TAX_ (11) FERC Balance Sheet'!$A:$A,$A9)</f>
        <v>6100452.150052039</v>
      </c>
      <c r="AH9" s="3">
        <f>SUMIFS('TAX_ (11) FERC Balance Sheet'!BG:BG,'TAX_ (11) FERC Balance Sheet'!$D:$D,$D9,'TAX_ (11) FERC Balance Sheet'!$A:$A,$A9)</f>
        <v>5903660.8830812452</v>
      </c>
      <c r="AI9" s="3">
        <f>SUMIFS('TAX_ (11) FERC Balance Sheet'!BH:BH,'TAX_ (11) FERC Balance Sheet'!$D:$D,$D9,'TAX_ (11) FERC Balance Sheet'!$A:$A,$A9)</f>
        <v>5917278.2533144569</v>
      </c>
      <c r="AJ9" s="3">
        <f>SUMIFS('TAX_ (11) FERC Balance Sheet'!BI:BI,'TAX_ (11) FERC Balance Sheet'!$D:$D,$D9,'TAX_ (11) FERC Balance Sheet'!$A:$A,$A9)</f>
        <v>5933334.5058840634</v>
      </c>
      <c r="AK9" s="3">
        <f>SUMIFS('TAX_ (11) FERC Balance Sheet'!BJ:BJ,'TAX_ (11) FERC Balance Sheet'!$D:$D,$D9,'TAX_ (11) FERC Balance Sheet'!$A:$A,$A9)</f>
        <v>5949875.8810225036</v>
      </c>
      <c r="AL9" s="3">
        <f>SUMIFS('TAX_ (11) FERC Balance Sheet'!BK:BK,'TAX_ (11) FERC Balance Sheet'!$D:$D,$D9,'TAX_ (11) FERC Balance Sheet'!$A:$A,$A9)</f>
        <v>5966046.9053714983</v>
      </c>
      <c r="AM9" s="3">
        <f>SUMIFS('TAX_ (11) FERC Balance Sheet'!BL:BL,'TAX_ (11) FERC Balance Sheet'!$D:$D,$D9,'TAX_ (11) FERC Balance Sheet'!$A:$A,$A9)</f>
        <v>5980640.6689138943</v>
      </c>
      <c r="AN9" s="3">
        <f>SUMIFS('TAX_ (11) FERC Balance Sheet'!BM:BM,'TAX_ (11) FERC Balance Sheet'!$D:$D,$D9,'TAX_ (11) FERC Balance Sheet'!$A:$A,$A9)</f>
        <v>5997796.8718146579</v>
      </c>
      <c r="AO9" s="3">
        <f>SUMIFS('TAX_ (11) FERC Balance Sheet'!BN:BN,'TAX_ (11) FERC Balance Sheet'!$D:$D,$D9,'TAX_ (11) FERC Balance Sheet'!$A:$A,$A9)</f>
        <v>6017760.6670090379</v>
      </c>
      <c r="AP9" s="3">
        <f>SUMIFS('TAX_ (11) FERC Balance Sheet'!BO:BO,'TAX_ (11) FERC Balance Sheet'!$D:$D,$D9,'TAX_ (11) FERC Balance Sheet'!$A:$A,$A9)</f>
        <v>6041841.889895034</v>
      </c>
      <c r="AQ9" s="3">
        <f>SUMIFS('TAX_ (11) FERC Balance Sheet'!BP:BP,'TAX_ (11) FERC Balance Sheet'!$D:$D,$D9,'TAX_ (11) FERC Balance Sheet'!$A:$A,$A9)</f>
        <v>6061196.4174773628</v>
      </c>
      <c r="AR9" s="3">
        <f>SUMIFS('TAX_ (11) FERC Balance Sheet'!BQ:BQ,'TAX_ (11) FERC Balance Sheet'!$D:$D,$D9,'TAX_ (11) FERC Balance Sheet'!$A:$A,$A9)</f>
        <v>6061196.4174773628</v>
      </c>
      <c r="AS9" s="3">
        <f>SUMIFS('TAX_ (11) FERC Balance Sheet'!BR:BR,'TAX_ (11) FERC Balance Sheet'!$D:$D,$D9,'TAX_ (11) FERC Balance Sheet'!$A:$A,$A9)</f>
        <v>6082055.7860519355</v>
      </c>
      <c r="AT9" s="3">
        <f>SUMIFS('TAX_ (11) FERC Balance Sheet'!BS:BS,'TAX_ (11) FERC Balance Sheet'!$D:$D,$D9,'TAX_ (11) FERC Balance Sheet'!$A:$A,$A9)</f>
        <v>6099180.0650731688</v>
      </c>
      <c r="AU9" s="3">
        <f>SUMIFS('TAX_ (11) FERC Balance Sheet'!BT:BT,'TAX_ (11) FERC Balance Sheet'!$D:$D,$D9,'TAX_ (11) FERC Balance Sheet'!$A:$A,$A9)</f>
        <v>5839454.8039000891</v>
      </c>
      <c r="AV9" s="3">
        <f>SUMIFS('TAX_ (11) FERC Balance Sheet'!BU:BU,'TAX_ (11) FERC Balance Sheet'!$D:$D,$D9,'TAX_ (11) FERC Balance Sheet'!$A:$A,$A9)</f>
        <v>5862271.3646409605</v>
      </c>
      <c r="AW9" s="3">
        <f>SUMIFS('TAX_ (11) FERC Balance Sheet'!BV:BV,'TAX_ (11) FERC Balance Sheet'!$D:$D,$D9,'TAX_ (11) FERC Balance Sheet'!$A:$A,$A9)</f>
        <v>5886090.8005381152</v>
      </c>
      <c r="AX9" s="3">
        <f>SUMIFS('TAX_ (11) FERC Balance Sheet'!BW:BW,'TAX_ (11) FERC Balance Sheet'!$D:$D,$D9,'TAX_ (11) FERC Balance Sheet'!$A:$A,$A9)</f>
        <v>5909947.1785840467</v>
      </c>
      <c r="AY9" s="3">
        <f>SUMIFS('TAX_ (11) FERC Balance Sheet'!BX:BX,'TAX_ (11) FERC Balance Sheet'!$D:$D,$D9,'TAX_ (11) FERC Balance Sheet'!$A:$A,$A9)</f>
        <v>5932515.6840253416</v>
      </c>
      <c r="AZ9" s="3">
        <f>SUMIFS('TAX_ (11) FERC Balance Sheet'!BY:BY,'TAX_ (11) FERC Balance Sheet'!$D:$D,$D9,'TAX_ (11) FERC Balance Sheet'!$A:$A,$A9)</f>
        <v>5956076.5851110155</v>
      </c>
      <c r="BA9" s="3">
        <f>SUMIFS('TAX_ (11) FERC Balance Sheet'!BZ:BZ,'TAX_ (11) FERC Balance Sheet'!$D:$D,$D9,'TAX_ (11) FERC Balance Sheet'!$A:$A,$A9)</f>
        <v>5977574.2909126924</v>
      </c>
      <c r="BB9" s="3">
        <f>SUMIFS('TAX_ (11) FERC Balance Sheet'!CA:CA,'TAX_ (11) FERC Balance Sheet'!$D:$D,$D9,'TAX_ (11) FERC Balance Sheet'!$A:$A,$A9)</f>
        <v>6001553.095641546</v>
      </c>
      <c r="BC9" s="3">
        <f>SUMIFS('TAX_ (11) FERC Balance Sheet'!CB:CB,'TAX_ (11) FERC Balance Sheet'!$D:$D,$D9,'TAX_ (11) FERC Balance Sheet'!$A:$A,$A9)</f>
        <v>6029340.3174079061</v>
      </c>
      <c r="BD9" s="3">
        <f>SUMIFS('TAX_ (11) FERC Balance Sheet'!CC:CC,'TAX_ (11) FERC Balance Sheet'!$D:$D,$D9,'TAX_ (11) FERC Balance Sheet'!$A:$A,$A9)</f>
        <v>6051163.4861688502</v>
      </c>
      <c r="BE9" s="3">
        <f>SUMIFS('TAX_ (11) FERC Balance Sheet'!CD:CD,'TAX_ (11) FERC Balance Sheet'!$D:$D,$D9,'TAX_ (11) FERC Balance Sheet'!$A:$A,$A9)</f>
        <v>6051163.4861688502</v>
      </c>
    </row>
    <row r="10" spans="1:61" ht="14.25" customHeight="1" x14ac:dyDescent="0.2">
      <c r="A10" s="2" t="s">
        <v>334</v>
      </c>
      <c r="B10" s="2" t="s">
        <v>7</v>
      </c>
      <c r="C10" s="2" t="s">
        <v>8</v>
      </c>
      <c r="D10" s="102" t="s">
        <v>9</v>
      </c>
      <c r="E10" s="5">
        <v>190</v>
      </c>
      <c r="F10" s="3">
        <f>SUMIFS('TAX_ (11) FERC Balance Sheet'!AE:AE,'TAX_ (11) FERC Balance Sheet'!$D:$D,$D10,'TAX_ (11) FERC Balance Sheet'!$A:$A,$A10)</f>
        <v>9369</v>
      </c>
      <c r="G10" s="3">
        <f>SUMIFS('TAX_ (11) FERC Balance Sheet'!AF:AF,'TAX_ (11) FERC Balance Sheet'!$D:$D,$D10,'TAX_ (11) FERC Balance Sheet'!$A:$A,$A10)</f>
        <v>10320</v>
      </c>
      <c r="H10" s="3">
        <f>SUMIFS('TAX_ (11) FERC Balance Sheet'!AG:AG,'TAX_ (11) FERC Balance Sheet'!$D:$D,$D10,'TAX_ (11) FERC Balance Sheet'!$A:$A,$A10)</f>
        <v>11271</v>
      </c>
      <c r="I10" s="3">
        <f>SUMIFS('TAX_ (11) FERC Balance Sheet'!AH:AH,'TAX_ (11) FERC Balance Sheet'!$D:$D,$D10,'TAX_ (11) FERC Balance Sheet'!$A:$A,$A10)</f>
        <v>12221</v>
      </c>
      <c r="J10" s="3">
        <f>SUMIFS('TAX_ (11) FERC Balance Sheet'!AI:AI,'TAX_ (11) FERC Balance Sheet'!$D:$D,$D10,'TAX_ (11) FERC Balance Sheet'!$A:$A,$A10)</f>
        <v>13173</v>
      </c>
      <c r="K10" s="3">
        <f>SUMIFS('TAX_ (11) FERC Balance Sheet'!AJ:AJ,'TAX_ (11) FERC Balance Sheet'!$D:$D,$D10,'TAX_ (11) FERC Balance Sheet'!$A:$A,$A10)</f>
        <v>14124</v>
      </c>
      <c r="L10" s="3">
        <f>SUMIFS('TAX_ (11) FERC Balance Sheet'!AK:AK,'TAX_ (11) FERC Balance Sheet'!$D:$D,$D10,'TAX_ (11) FERC Balance Sheet'!$A:$A,$A10)</f>
        <v>15074</v>
      </c>
      <c r="M10" s="3">
        <f>SUMIFS('TAX_ (11) FERC Balance Sheet'!AL:AL,'TAX_ (11) FERC Balance Sheet'!$D:$D,$D10,'TAX_ (11) FERC Balance Sheet'!$A:$A,$A10)</f>
        <v>16025</v>
      </c>
      <c r="N10" s="3">
        <f>SUMIFS('TAX_ (11) FERC Balance Sheet'!AM:AM,'TAX_ (11) FERC Balance Sheet'!$D:$D,$D10,'TAX_ (11) FERC Balance Sheet'!$A:$A,$A10)</f>
        <v>16977</v>
      </c>
      <c r="O10" s="3">
        <f>SUMIFS('TAX_ (11) FERC Balance Sheet'!AN:AN,'TAX_ (11) FERC Balance Sheet'!$D:$D,$D10,'TAX_ (11) FERC Balance Sheet'!$A:$A,$A10)</f>
        <v>17927</v>
      </c>
      <c r="P10" s="3">
        <f>SUMIFS('TAX_ (11) FERC Balance Sheet'!AO:AO,'TAX_ (11) FERC Balance Sheet'!$D:$D,$D10,'TAX_ (11) FERC Balance Sheet'!$A:$A,$A10)</f>
        <v>18878</v>
      </c>
      <c r="Q10" s="3">
        <f>SUMIFS('TAX_ (11) FERC Balance Sheet'!AP:AP,'TAX_ (11) FERC Balance Sheet'!$D:$D,$D10,'TAX_ (11) FERC Balance Sheet'!$A:$A,$A10)</f>
        <v>19829</v>
      </c>
      <c r="R10" s="103">
        <f>SUMIFS('TAX_ (11) FERC Balance Sheet'!AQ:AQ,'TAX_ (11) FERC Balance Sheet'!$D:$D,$D10,'TAX_ (11) FERC Balance Sheet'!$A:$A,$A10)</f>
        <v>19829</v>
      </c>
      <c r="S10" s="3">
        <f>SUMIFS('TAX_ (11) FERC Balance Sheet'!AR:AR,'TAX_ (11) FERC Balance Sheet'!$D:$D,$D10,'TAX_ (11) FERC Balance Sheet'!$A:$A,$A10)</f>
        <v>20780</v>
      </c>
      <c r="T10" s="3">
        <f>SUMIFS('TAX_ (11) FERC Balance Sheet'!AS:AS,'TAX_ (11) FERC Balance Sheet'!$D:$D,$D10,'TAX_ (11) FERC Balance Sheet'!$A:$A,$A10)</f>
        <v>21731</v>
      </c>
      <c r="U10" s="3">
        <f>SUMIFS('TAX_ (11) FERC Balance Sheet'!AT:AT,'TAX_ (11) FERC Balance Sheet'!$D:$D,$D10,'TAX_ (11) FERC Balance Sheet'!$A:$A,$A10)</f>
        <v>22682</v>
      </c>
      <c r="V10" s="3">
        <f>SUMIFS('TAX_ (11) FERC Balance Sheet'!AU:AU,'TAX_ (11) FERC Balance Sheet'!$D:$D,$D10,'TAX_ (11) FERC Balance Sheet'!$A:$A,$A10)</f>
        <v>23633</v>
      </c>
      <c r="W10" s="3">
        <f>SUMIFS('TAX_ (11) FERC Balance Sheet'!AV:AV,'TAX_ (11) FERC Balance Sheet'!$D:$D,$D10,'TAX_ (11) FERC Balance Sheet'!$A:$A,$A10)</f>
        <v>24583</v>
      </c>
      <c r="X10" s="3">
        <f>SUMIFS('TAX_ (11) FERC Balance Sheet'!AW:AW,'TAX_ (11) FERC Balance Sheet'!$D:$D,$D10,'TAX_ (11) FERC Balance Sheet'!$A:$A,$A10)</f>
        <v>25535</v>
      </c>
      <c r="Y10" s="3">
        <f>SUMIFS('TAX_ (11) FERC Balance Sheet'!AX:AX,'TAX_ (11) FERC Balance Sheet'!$D:$D,$D10,'TAX_ (11) FERC Balance Sheet'!$A:$A,$A10)</f>
        <v>25535</v>
      </c>
      <c r="Z10" s="3">
        <f>SUMIFS('TAX_ (11) FERC Balance Sheet'!AY:AY,'TAX_ (11) FERC Balance Sheet'!$D:$D,$D10,'TAX_ (11) FERC Balance Sheet'!$A:$A,$A10)</f>
        <v>0</v>
      </c>
      <c r="AA10" s="3">
        <f>SUMIFS('TAX_ (11) FERC Balance Sheet'!AZ:AZ,'TAX_ (11) FERC Balance Sheet'!$D:$D,$D10,'TAX_ (11) FERC Balance Sheet'!$A:$A,$A10)</f>
        <v>0</v>
      </c>
      <c r="AB10" s="3">
        <f>SUMIFS('TAX_ (11) FERC Balance Sheet'!BA:BA,'TAX_ (11) FERC Balance Sheet'!$D:$D,$D10,'TAX_ (11) FERC Balance Sheet'!$A:$A,$A10)</f>
        <v>0</v>
      </c>
      <c r="AC10" s="3">
        <f>SUMIFS('TAX_ (11) FERC Balance Sheet'!BB:BB,'TAX_ (11) FERC Balance Sheet'!$D:$D,$D10,'TAX_ (11) FERC Balance Sheet'!$A:$A,$A10)</f>
        <v>0</v>
      </c>
      <c r="AD10" s="3">
        <f>SUMIFS('TAX_ (11) FERC Balance Sheet'!BC:BC,'TAX_ (11) FERC Balance Sheet'!$D:$D,$D10,'TAX_ (11) FERC Balance Sheet'!$A:$A,$A10)</f>
        <v>0</v>
      </c>
      <c r="AE10" s="3">
        <f>SUMIFS('TAX_ (11) FERC Balance Sheet'!BD:BD,'TAX_ (11) FERC Balance Sheet'!$D:$D,$D10,'TAX_ (11) FERC Balance Sheet'!$A:$A,$A10)</f>
        <v>0</v>
      </c>
      <c r="AF10" s="3">
        <f>SUMIFS('TAX_ (11) FERC Balance Sheet'!BE:BE,'TAX_ (11) FERC Balance Sheet'!$D:$D,$D10,'TAX_ (11) FERC Balance Sheet'!$A:$A,$A10)</f>
        <v>0</v>
      </c>
      <c r="AG10" s="3">
        <f>SUMIFS('TAX_ (11) FERC Balance Sheet'!BF:BF,'TAX_ (11) FERC Balance Sheet'!$D:$D,$D10,'TAX_ (11) FERC Balance Sheet'!$A:$A,$A10)</f>
        <v>0</v>
      </c>
      <c r="AH10" s="3">
        <f>SUMIFS('TAX_ (11) FERC Balance Sheet'!BG:BG,'TAX_ (11) FERC Balance Sheet'!$D:$D,$D10,'TAX_ (11) FERC Balance Sheet'!$A:$A,$A10)</f>
        <v>0</v>
      </c>
      <c r="AI10" s="3">
        <f>SUMIFS('TAX_ (11) FERC Balance Sheet'!BH:BH,'TAX_ (11) FERC Balance Sheet'!$D:$D,$D10,'TAX_ (11) FERC Balance Sheet'!$A:$A,$A10)</f>
        <v>0</v>
      </c>
      <c r="AJ10" s="3">
        <f>SUMIFS('TAX_ (11) FERC Balance Sheet'!BI:BI,'TAX_ (11) FERC Balance Sheet'!$D:$D,$D10,'TAX_ (11) FERC Balance Sheet'!$A:$A,$A10)</f>
        <v>0</v>
      </c>
      <c r="AK10" s="3">
        <f>SUMIFS('TAX_ (11) FERC Balance Sheet'!BJ:BJ,'TAX_ (11) FERC Balance Sheet'!$D:$D,$D10,'TAX_ (11) FERC Balance Sheet'!$A:$A,$A10)</f>
        <v>0</v>
      </c>
      <c r="AL10" s="3">
        <f>SUMIFS('TAX_ (11) FERC Balance Sheet'!BK:BK,'TAX_ (11) FERC Balance Sheet'!$D:$D,$D10,'TAX_ (11) FERC Balance Sheet'!$A:$A,$A10)</f>
        <v>0</v>
      </c>
      <c r="AM10" s="3">
        <f>SUMIFS('TAX_ (11) FERC Balance Sheet'!BL:BL,'TAX_ (11) FERC Balance Sheet'!$D:$D,$D10,'TAX_ (11) FERC Balance Sheet'!$A:$A,$A10)</f>
        <v>0</v>
      </c>
      <c r="AN10" s="3">
        <f>SUMIFS('TAX_ (11) FERC Balance Sheet'!BM:BM,'TAX_ (11) FERC Balance Sheet'!$D:$D,$D10,'TAX_ (11) FERC Balance Sheet'!$A:$A,$A10)</f>
        <v>0</v>
      </c>
      <c r="AO10" s="3">
        <f>SUMIFS('TAX_ (11) FERC Balance Sheet'!BN:BN,'TAX_ (11) FERC Balance Sheet'!$D:$D,$D10,'TAX_ (11) FERC Balance Sheet'!$A:$A,$A10)</f>
        <v>0</v>
      </c>
      <c r="AP10" s="3">
        <f>SUMIFS('TAX_ (11) FERC Balance Sheet'!BO:BO,'TAX_ (11) FERC Balance Sheet'!$D:$D,$D10,'TAX_ (11) FERC Balance Sheet'!$A:$A,$A10)</f>
        <v>0</v>
      </c>
      <c r="AQ10" s="3">
        <f>SUMIFS('TAX_ (11) FERC Balance Sheet'!BP:BP,'TAX_ (11) FERC Balance Sheet'!$D:$D,$D10,'TAX_ (11) FERC Balance Sheet'!$A:$A,$A10)</f>
        <v>0</v>
      </c>
      <c r="AR10" s="3">
        <f>SUMIFS('TAX_ (11) FERC Balance Sheet'!BQ:BQ,'TAX_ (11) FERC Balance Sheet'!$D:$D,$D10,'TAX_ (11) FERC Balance Sheet'!$A:$A,$A10)</f>
        <v>0</v>
      </c>
      <c r="AS10" s="3">
        <f>SUMIFS('TAX_ (11) FERC Balance Sheet'!BR:BR,'TAX_ (11) FERC Balance Sheet'!$D:$D,$D10,'TAX_ (11) FERC Balance Sheet'!$A:$A,$A10)</f>
        <v>0</v>
      </c>
      <c r="AT10" s="3">
        <f>SUMIFS('TAX_ (11) FERC Balance Sheet'!BS:BS,'TAX_ (11) FERC Balance Sheet'!$D:$D,$D10,'TAX_ (11) FERC Balance Sheet'!$A:$A,$A10)</f>
        <v>0</v>
      </c>
      <c r="AU10" s="3">
        <f>SUMIFS('TAX_ (11) FERC Balance Sheet'!BT:BT,'TAX_ (11) FERC Balance Sheet'!$D:$D,$D10,'TAX_ (11) FERC Balance Sheet'!$A:$A,$A10)</f>
        <v>0</v>
      </c>
      <c r="AV10" s="3">
        <f>SUMIFS('TAX_ (11) FERC Balance Sheet'!BU:BU,'TAX_ (11) FERC Balance Sheet'!$D:$D,$D10,'TAX_ (11) FERC Balance Sheet'!$A:$A,$A10)</f>
        <v>0</v>
      </c>
      <c r="AW10" s="3">
        <f>SUMIFS('TAX_ (11) FERC Balance Sheet'!BV:BV,'TAX_ (11) FERC Balance Sheet'!$D:$D,$D10,'TAX_ (11) FERC Balance Sheet'!$A:$A,$A10)</f>
        <v>0</v>
      </c>
      <c r="AX10" s="3">
        <f>SUMIFS('TAX_ (11) FERC Balance Sheet'!BW:BW,'TAX_ (11) FERC Balance Sheet'!$D:$D,$D10,'TAX_ (11) FERC Balance Sheet'!$A:$A,$A10)</f>
        <v>0</v>
      </c>
      <c r="AY10" s="3">
        <f>SUMIFS('TAX_ (11) FERC Balance Sheet'!BX:BX,'TAX_ (11) FERC Balance Sheet'!$D:$D,$D10,'TAX_ (11) FERC Balance Sheet'!$A:$A,$A10)</f>
        <v>0</v>
      </c>
      <c r="AZ10" s="3">
        <f>SUMIFS('TAX_ (11) FERC Balance Sheet'!BY:BY,'TAX_ (11) FERC Balance Sheet'!$D:$D,$D10,'TAX_ (11) FERC Balance Sheet'!$A:$A,$A10)</f>
        <v>0</v>
      </c>
      <c r="BA10" s="3">
        <f>SUMIFS('TAX_ (11) FERC Balance Sheet'!BZ:BZ,'TAX_ (11) FERC Balance Sheet'!$D:$D,$D10,'TAX_ (11) FERC Balance Sheet'!$A:$A,$A10)</f>
        <v>0</v>
      </c>
      <c r="BB10" s="3">
        <f>SUMIFS('TAX_ (11) FERC Balance Sheet'!CA:CA,'TAX_ (11) FERC Balance Sheet'!$D:$D,$D10,'TAX_ (11) FERC Balance Sheet'!$A:$A,$A10)</f>
        <v>0</v>
      </c>
      <c r="BC10" s="3">
        <f>SUMIFS('TAX_ (11) FERC Balance Sheet'!CB:CB,'TAX_ (11) FERC Balance Sheet'!$D:$D,$D10,'TAX_ (11) FERC Balance Sheet'!$A:$A,$A10)</f>
        <v>0</v>
      </c>
      <c r="BD10" s="3">
        <f>SUMIFS('TAX_ (11) FERC Balance Sheet'!CC:CC,'TAX_ (11) FERC Balance Sheet'!$D:$D,$D10,'TAX_ (11) FERC Balance Sheet'!$A:$A,$A10)</f>
        <v>0</v>
      </c>
      <c r="BE10" s="3">
        <f>SUMIFS('TAX_ (11) FERC Balance Sheet'!CD:CD,'TAX_ (11) FERC Balance Sheet'!$D:$D,$D10,'TAX_ (11) FERC Balance Sheet'!$A:$A,$A10)</f>
        <v>0</v>
      </c>
    </row>
    <row r="11" spans="1:61" ht="14.25" customHeight="1" x14ac:dyDescent="0.2">
      <c r="A11" s="2" t="s">
        <v>334</v>
      </c>
      <c r="B11" s="2" t="s">
        <v>7</v>
      </c>
      <c r="C11" s="2" t="s">
        <v>8</v>
      </c>
      <c r="D11" s="2" t="s">
        <v>372</v>
      </c>
      <c r="E11" s="5">
        <v>190</v>
      </c>
      <c r="F11" s="3">
        <f>SUMIFS('TAX_ (11) FERC Balance Sheet'!AE:AE,'TAX_ (11) FERC Balance Sheet'!$D:$D,$D11,'TAX_ (11) FERC Balance Sheet'!$A:$A,$A11)</f>
        <v>0</v>
      </c>
      <c r="G11" s="3">
        <f>SUMIFS('TAX_ (11) FERC Balance Sheet'!AF:AF,'TAX_ (11) FERC Balance Sheet'!$D:$D,$D11,'TAX_ (11) FERC Balance Sheet'!$A:$A,$A11)</f>
        <v>0</v>
      </c>
      <c r="H11" s="3">
        <f>SUMIFS('TAX_ (11) FERC Balance Sheet'!AG:AG,'TAX_ (11) FERC Balance Sheet'!$D:$D,$D11,'TAX_ (11) FERC Balance Sheet'!$A:$A,$A11)</f>
        <v>0</v>
      </c>
      <c r="I11" s="3">
        <f>SUMIFS('TAX_ (11) FERC Balance Sheet'!AH:AH,'TAX_ (11) FERC Balance Sheet'!$D:$D,$D11,'TAX_ (11) FERC Balance Sheet'!$A:$A,$A11)</f>
        <v>0</v>
      </c>
      <c r="J11" s="3">
        <f>SUMIFS('TAX_ (11) FERC Balance Sheet'!AI:AI,'TAX_ (11) FERC Balance Sheet'!$D:$D,$D11,'TAX_ (11) FERC Balance Sheet'!$A:$A,$A11)</f>
        <v>0</v>
      </c>
      <c r="K11" s="3">
        <f>SUMIFS('TAX_ (11) FERC Balance Sheet'!AJ:AJ,'TAX_ (11) FERC Balance Sheet'!$D:$D,$D11,'TAX_ (11) FERC Balance Sheet'!$A:$A,$A11)</f>
        <v>0</v>
      </c>
      <c r="L11" s="3">
        <f>SUMIFS('TAX_ (11) FERC Balance Sheet'!AK:AK,'TAX_ (11) FERC Balance Sheet'!$D:$D,$D11,'TAX_ (11) FERC Balance Sheet'!$A:$A,$A11)</f>
        <v>0</v>
      </c>
      <c r="M11" s="3">
        <f>SUMIFS('TAX_ (11) FERC Balance Sheet'!AL:AL,'TAX_ (11) FERC Balance Sheet'!$D:$D,$D11,'TAX_ (11) FERC Balance Sheet'!$A:$A,$A11)</f>
        <v>0</v>
      </c>
      <c r="N11" s="3">
        <f>SUMIFS('TAX_ (11) FERC Balance Sheet'!AM:AM,'TAX_ (11) FERC Balance Sheet'!$D:$D,$D11,'TAX_ (11) FERC Balance Sheet'!$A:$A,$A11)</f>
        <v>0</v>
      </c>
      <c r="O11" s="3">
        <f>SUMIFS('TAX_ (11) FERC Balance Sheet'!AN:AN,'TAX_ (11) FERC Balance Sheet'!$D:$D,$D11,'TAX_ (11) FERC Balance Sheet'!$A:$A,$A11)</f>
        <v>0</v>
      </c>
      <c r="P11" s="3">
        <f>SUMIFS('TAX_ (11) FERC Balance Sheet'!AO:AO,'TAX_ (11) FERC Balance Sheet'!$D:$D,$D11,'TAX_ (11) FERC Balance Sheet'!$A:$A,$A11)</f>
        <v>0</v>
      </c>
      <c r="Q11" s="3">
        <f>SUMIFS('TAX_ (11) FERC Balance Sheet'!AP:AP,'TAX_ (11) FERC Balance Sheet'!$D:$D,$D11,'TAX_ (11) FERC Balance Sheet'!$A:$A,$A11)</f>
        <v>0</v>
      </c>
      <c r="R11" s="3">
        <f>SUMIFS('TAX_ (11) FERC Balance Sheet'!AQ:AQ,'TAX_ (11) FERC Balance Sheet'!$D:$D,$D11,'TAX_ (11) FERC Balance Sheet'!$A:$A,$A11)</f>
        <v>0</v>
      </c>
      <c r="S11" s="3">
        <f>SUMIFS('TAX_ (11) FERC Balance Sheet'!AR:AR,'TAX_ (11) FERC Balance Sheet'!$D:$D,$D11,'TAX_ (11) FERC Balance Sheet'!$A:$A,$A11)</f>
        <v>0</v>
      </c>
      <c r="T11" s="3">
        <f>SUMIFS('TAX_ (11) FERC Balance Sheet'!AS:AS,'TAX_ (11) FERC Balance Sheet'!$D:$D,$D11,'TAX_ (11) FERC Balance Sheet'!$A:$A,$A11)</f>
        <v>0</v>
      </c>
      <c r="U11" s="3">
        <f>SUMIFS('TAX_ (11) FERC Balance Sheet'!AT:AT,'TAX_ (11) FERC Balance Sheet'!$D:$D,$D11,'TAX_ (11) FERC Balance Sheet'!$A:$A,$A11)</f>
        <v>0</v>
      </c>
      <c r="V11" s="3">
        <f>SUMIFS('TAX_ (11) FERC Balance Sheet'!AU:AU,'TAX_ (11) FERC Balance Sheet'!$D:$D,$D11,'TAX_ (11) FERC Balance Sheet'!$A:$A,$A11)</f>
        <v>0</v>
      </c>
      <c r="W11" s="3">
        <f>SUMIFS('TAX_ (11) FERC Balance Sheet'!AV:AV,'TAX_ (11) FERC Balance Sheet'!$D:$D,$D11,'TAX_ (11) FERC Balance Sheet'!$A:$A,$A11)</f>
        <v>0</v>
      </c>
      <c r="X11" s="3">
        <f>SUMIFS('TAX_ (11) FERC Balance Sheet'!AW:AW,'TAX_ (11) FERC Balance Sheet'!$D:$D,$D11,'TAX_ (11) FERC Balance Sheet'!$A:$A,$A11)</f>
        <v>0</v>
      </c>
      <c r="Y11" s="3">
        <f>SUMIFS('TAX_ (11) FERC Balance Sheet'!AX:AX,'TAX_ (11) FERC Balance Sheet'!$D:$D,$D11,'TAX_ (11) FERC Balance Sheet'!$A:$A,$A11)</f>
        <v>951</v>
      </c>
      <c r="Z11" s="3">
        <f>SUMIFS('TAX_ (11) FERC Balance Sheet'!AY:AY,'TAX_ (11) FERC Balance Sheet'!$D:$D,$D11,'TAX_ (11) FERC Balance Sheet'!$A:$A,$A11)</f>
        <v>25551</v>
      </c>
      <c r="AA11" s="3">
        <f>SUMIFS('TAX_ (11) FERC Balance Sheet'!AZ:AZ,'TAX_ (11) FERC Balance Sheet'!$D:$D,$D11,'TAX_ (11) FERC Balance Sheet'!$A:$A,$A11)</f>
        <v>26502</v>
      </c>
      <c r="AB11" s="3">
        <f>SUMIFS('TAX_ (11) FERC Balance Sheet'!BA:BA,'TAX_ (11) FERC Balance Sheet'!$D:$D,$D11,'TAX_ (11) FERC Balance Sheet'!$A:$A,$A11)</f>
        <v>27452</v>
      </c>
      <c r="AC11" s="3">
        <f>SUMIFS('TAX_ (11) FERC Balance Sheet'!BB:BB,'TAX_ (11) FERC Balance Sheet'!$D:$D,$D11,'TAX_ (11) FERC Balance Sheet'!$A:$A,$A11)</f>
        <v>28404</v>
      </c>
      <c r="AD11" s="3">
        <f>SUMIFS('TAX_ (11) FERC Balance Sheet'!BC:BC,'TAX_ (11) FERC Balance Sheet'!$D:$D,$D11,'TAX_ (11) FERC Balance Sheet'!$A:$A,$A11)</f>
        <v>29355</v>
      </c>
      <c r="AE11" s="3">
        <f>SUMIFS('TAX_ (11) FERC Balance Sheet'!BD:BD,'TAX_ (11) FERC Balance Sheet'!$D:$D,$D11,'TAX_ (11) FERC Balance Sheet'!$A:$A,$A11)</f>
        <v>29355</v>
      </c>
      <c r="AF11" s="3">
        <f>SUMIFS('TAX_ (11) FERC Balance Sheet'!BE:BE,'TAX_ (11) FERC Balance Sheet'!$D:$D,$D11,'TAX_ (11) FERC Balance Sheet'!$A:$A,$A11)</f>
        <v>29355</v>
      </c>
      <c r="AG11" s="3">
        <f>SUMIFS('TAX_ (11) FERC Balance Sheet'!BF:BF,'TAX_ (11) FERC Balance Sheet'!$D:$D,$D11,'TAX_ (11) FERC Balance Sheet'!$A:$A,$A11)</f>
        <v>29355</v>
      </c>
      <c r="AH11" s="3">
        <f>SUMIFS('TAX_ (11) FERC Balance Sheet'!BG:BG,'TAX_ (11) FERC Balance Sheet'!$D:$D,$D11,'TAX_ (11) FERC Balance Sheet'!$A:$A,$A11)</f>
        <v>29355</v>
      </c>
      <c r="AI11" s="3">
        <f>SUMIFS('TAX_ (11) FERC Balance Sheet'!BH:BH,'TAX_ (11) FERC Balance Sheet'!$D:$D,$D11,'TAX_ (11) FERC Balance Sheet'!$A:$A,$A11)</f>
        <v>29355</v>
      </c>
      <c r="AJ11" s="3">
        <f>SUMIFS('TAX_ (11) FERC Balance Sheet'!BI:BI,'TAX_ (11) FERC Balance Sheet'!$D:$D,$D11,'TAX_ (11) FERC Balance Sheet'!$A:$A,$A11)</f>
        <v>29355</v>
      </c>
      <c r="AK11" s="3">
        <f>SUMIFS('TAX_ (11) FERC Balance Sheet'!BJ:BJ,'TAX_ (11) FERC Balance Sheet'!$D:$D,$D11,'TAX_ (11) FERC Balance Sheet'!$A:$A,$A11)</f>
        <v>29355</v>
      </c>
      <c r="AL11" s="3">
        <f>SUMIFS('TAX_ (11) FERC Balance Sheet'!BK:BK,'TAX_ (11) FERC Balance Sheet'!$D:$D,$D11,'TAX_ (11) FERC Balance Sheet'!$A:$A,$A11)</f>
        <v>29355</v>
      </c>
      <c r="AM11" s="3">
        <f>SUMIFS('TAX_ (11) FERC Balance Sheet'!BL:BL,'TAX_ (11) FERC Balance Sheet'!$D:$D,$D11,'TAX_ (11) FERC Balance Sheet'!$A:$A,$A11)</f>
        <v>29355</v>
      </c>
      <c r="AN11" s="3">
        <f>SUMIFS('TAX_ (11) FERC Balance Sheet'!BM:BM,'TAX_ (11) FERC Balance Sheet'!$D:$D,$D11,'TAX_ (11) FERC Balance Sheet'!$A:$A,$A11)</f>
        <v>29355</v>
      </c>
      <c r="AO11" s="3">
        <f>SUMIFS('TAX_ (11) FERC Balance Sheet'!BN:BN,'TAX_ (11) FERC Balance Sheet'!$D:$D,$D11,'TAX_ (11) FERC Balance Sheet'!$A:$A,$A11)</f>
        <v>29355</v>
      </c>
      <c r="AP11" s="3">
        <f>SUMIFS('TAX_ (11) FERC Balance Sheet'!BO:BO,'TAX_ (11) FERC Balance Sheet'!$D:$D,$D11,'TAX_ (11) FERC Balance Sheet'!$A:$A,$A11)</f>
        <v>29355</v>
      </c>
      <c r="AQ11" s="3">
        <f>SUMIFS('TAX_ (11) FERC Balance Sheet'!BP:BP,'TAX_ (11) FERC Balance Sheet'!$D:$D,$D11,'TAX_ (11) FERC Balance Sheet'!$A:$A,$A11)</f>
        <v>29355</v>
      </c>
      <c r="AR11" s="3">
        <f>SUMIFS('TAX_ (11) FERC Balance Sheet'!BQ:BQ,'TAX_ (11) FERC Balance Sheet'!$D:$D,$D11,'TAX_ (11) FERC Balance Sheet'!$A:$A,$A11)</f>
        <v>29355</v>
      </c>
      <c r="AS11" s="3">
        <f>SUMIFS('TAX_ (11) FERC Balance Sheet'!BR:BR,'TAX_ (11) FERC Balance Sheet'!$D:$D,$D11,'TAX_ (11) FERC Balance Sheet'!$A:$A,$A11)</f>
        <v>29355</v>
      </c>
      <c r="AT11" s="3">
        <f>SUMIFS('TAX_ (11) FERC Balance Sheet'!BS:BS,'TAX_ (11) FERC Balance Sheet'!$D:$D,$D11,'TAX_ (11) FERC Balance Sheet'!$A:$A,$A11)</f>
        <v>29355</v>
      </c>
      <c r="AU11" s="3">
        <f>SUMIFS('TAX_ (11) FERC Balance Sheet'!BT:BT,'TAX_ (11) FERC Balance Sheet'!$D:$D,$D11,'TAX_ (11) FERC Balance Sheet'!$A:$A,$A11)</f>
        <v>29355</v>
      </c>
      <c r="AV11" s="3">
        <f>SUMIFS('TAX_ (11) FERC Balance Sheet'!BU:BU,'TAX_ (11) FERC Balance Sheet'!$D:$D,$D11,'TAX_ (11) FERC Balance Sheet'!$A:$A,$A11)</f>
        <v>29355</v>
      </c>
      <c r="AW11" s="3">
        <f>SUMIFS('TAX_ (11) FERC Balance Sheet'!BV:BV,'TAX_ (11) FERC Balance Sheet'!$D:$D,$D11,'TAX_ (11) FERC Balance Sheet'!$A:$A,$A11)</f>
        <v>29355</v>
      </c>
      <c r="AX11" s="3">
        <f>SUMIFS('TAX_ (11) FERC Balance Sheet'!BW:BW,'TAX_ (11) FERC Balance Sheet'!$D:$D,$D11,'TAX_ (11) FERC Balance Sheet'!$A:$A,$A11)</f>
        <v>29355</v>
      </c>
      <c r="AY11" s="3">
        <f>SUMIFS('TAX_ (11) FERC Balance Sheet'!BX:BX,'TAX_ (11) FERC Balance Sheet'!$D:$D,$D11,'TAX_ (11) FERC Balance Sheet'!$A:$A,$A11)</f>
        <v>29355</v>
      </c>
      <c r="AZ11" s="3">
        <f>SUMIFS('TAX_ (11) FERC Balance Sheet'!BY:BY,'TAX_ (11) FERC Balance Sheet'!$D:$D,$D11,'TAX_ (11) FERC Balance Sheet'!$A:$A,$A11)</f>
        <v>29355</v>
      </c>
      <c r="BA11" s="3">
        <f>SUMIFS('TAX_ (11) FERC Balance Sheet'!BZ:BZ,'TAX_ (11) FERC Balance Sheet'!$D:$D,$D11,'TAX_ (11) FERC Balance Sheet'!$A:$A,$A11)</f>
        <v>29355</v>
      </c>
      <c r="BB11" s="3">
        <f>SUMIFS('TAX_ (11) FERC Balance Sheet'!CA:CA,'TAX_ (11) FERC Balance Sheet'!$D:$D,$D11,'TAX_ (11) FERC Balance Sheet'!$A:$A,$A11)</f>
        <v>29355</v>
      </c>
      <c r="BC11" s="3">
        <f>SUMIFS('TAX_ (11) FERC Balance Sheet'!CB:CB,'TAX_ (11) FERC Balance Sheet'!$D:$D,$D11,'TAX_ (11) FERC Balance Sheet'!$A:$A,$A11)</f>
        <v>29355</v>
      </c>
      <c r="BD11" s="3">
        <f>SUMIFS('TAX_ (11) FERC Balance Sheet'!CC:CC,'TAX_ (11) FERC Balance Sheet'!$D:$D,$D11,'TAX_ (11) FERC Balance Sheet'!$A:$A,$A11)</f>
        <v>29355</v>
      </c>
      <c r="BE11" s="3">
        <f>SUMIFS('TAX_ (11) FERC Balance Sheet'!CD:CD,'TAX_ (11) FERC Balance Sheet'!$D:$D,$D11,'TAX_ (11) FERC Balance Sheet'!$A:$A,$A11)</f>
        <v>29355</v>
      </c>
    </row>
    <row r="12" spans="1:61" ht="14.25" customHeight="1" x14ac:dyDescent="0.2">
      <c r="A12" s="2" t="s">
        <v>334</v>
      </c>
      <c r="B12" s="2" t="s">
        <v>7</v>
      </c>
      <c r="C12" s="2" t="s">
        <v>10</v>
      </c>
      <c r="D12" s="2" t="s">
        <v>373</v>
      </c>
      <c r="E12" s="5">
        <v>190</v>
      </c>
      <c r="F12" s="3">
        <f>SUMIFS('TAX_ (11) FERC Balance Sheet'!AE:AE,'TAX_ (11) FERC Balance Sheet'!$D:$D,$D12,'TAX_ (11) FERC Balance Sheet'!$A:$A,$A12)</f>
        <v>1347922</v>
      </c>
      <c r="G12" s="3">
        <f>SUMIFS('TAX_ (11) FERC Balance Sheet'!AF:AF,'TAX_ (11) FERC Balance Sheet'!$D:$D,$D12,'TAX_ (11) FERC Balance Sheet'!$A:$A,$A12)</f>
        <v>1354766</v>
      </c>
      <c r="H12" s="3">
        <f>SUMIFS('TAX_ (11) FERC Balance Sheet'!AG:AG,'TAX_ (11) FERC Balance Sheet'!$D:$D,$D12,'TAX_ (11) FERC Balance Sheet'!$A:$A,$A12)</f>
        <v>1276491</v>
      </c>
      <c r="I12" s="3">
        <f>SUMIFS('TAX_ (11) FERC Balance Sheet'!AH:AH,'TAX_ (11) FERC Balance Sheet'!$D:$D,$D12,'TAX_ (11) FERC Balance Sheet'!$A:$A,$A12)</f>
        <v>1287333</v>
      </c>
      <c r="J12" s="3">
        <f>SUMIFS('TAX_ (11) FERC Balance Sheet'!AI:AI,'TAX_ (11) FERC Balance Sheet'!$D:$D,$D12,'TAX_ (11) FERC Balance Sheet'!$A:$A,$A12)</f>
        <v>1295902</v>
      </c>
      <c r="K12" s="3">
        <f>SUMIFS('TAX_ (11) FERC Balance Sheet'!AJ:AJ,'TAX_ (11) FERC Balance Sheet'!$D:$D,$D12,'TAX_ (11) FERC Balance Sheet'!$A:$A,$A12)</f>
        <v>1280992</v>
      </c>
      <c r="L12" s="3">
        <f>SUMIFS('TAX_ (11) FERC Balance Sheet'!AK:AK,'TAX_ (11) FERC Balance Sheet'!$D:$D,$D12,'TAX_ (11) FERC Balance Sheet'!$A:$A,$A12)</f>
        <v>1291618</v>
      </c>
      <c r="M12" s="3">
        <f>SUMIFS('TAX_ (11) FERC Balance Sheet'!AL:AL,'TAX_ (11) FERC Balance Sheet'!$D:$D,$D12,'TAX_ (11) FERC Balance Sheet'!$A:$A,$A12)</f>
        <v>1300347</v>
      </c>
      <c r="N12" s="3">
        <f>SUMIFS('TAX_ (11) FERC Balance Sheet'!AM:AM,'TAX_ (11) FERC Balance Sheet'!$D:$D,$D12,'TAX_ (11) FERC Balance Sheet'!$A:$A,$A12)</f>
        <v>1293115</v>
      </c>
      <c r="O12" s="3">
        <f>SUMIFS('TAX_ (11) FERC Balance Sheet'!AN:AN,'TAX_ (11) FERC Balance Sheet'!$D:$D,$D12,'TAX_ (11) FERC Balance Sheet'!$A:$A,$A12)</f>
        <v>1299876</v>
      </c>
      <c r="P12" s="3">
        <f>SUMIFS('TAX_ (11) FERC Balance Sheet'!AO:AO,'TAX_ (11) FERC Balance Sheet'!$D:$D,$D12,'TAX_ (11) FERC Balance Sheet'!$A:$A,$A12)</f>
        <v>1313887</v>
      </c>
      <c r="Q12" s="3">
        <f>SUMIFS('TAX_ (11) FERC Balance Sheet'!AP:AP,'TAX_ (11) FERC Balance Sheet'!$D:$D,$D12,'TAX_ (11) FERC Balance Sheet'!$A:$A,$A12)</f>
        <v>1309026</v>
      </c>
      <c r="R12" s="3">
        <f>SUMIFS('TAX_ (11) FERC Balance Sheet'!AQ:AQ,'TAX_ (11) FERC Balance Sheet'!$D:$D,$D12,'TAX_ (11) FERC Balance Sheet'!$A:$A,$A12)</f>
        <v>1309026</v>
      </c>
      <c r="S12" s="3">
        <f>SUMIFS('TAX_ (11) FERC Balance Sheet'!AR:AR,'TAX_ (11) FERC Balance Sheet'!$D:$D,$D12,'TAX_ (11) FERC Balance Sheet'!$A:$A,$A12)</f>
        <v>1325984</v>
      </c>
      <c r="T12" s="3">
        <f>SUMIFS('TAX_ (11) FERC Balance Sheet'!AS:AS,'TAX_ (11) FERC Balance Sheet'!$D:$D,$D12,'TAX_ (11) FERC Balance Sheet'!$A:$A,$A12)</f>
        <v>1304577</v>
      </c>
      <c r="U12" s="3">
        <f>SUMIFS('TAX_ (11) FERC Balance Sheet'!AT:AT,'TAX_ (11) FERC Balance Sheet'!$D:$D,$D12,'TAX_ (11) FERC Balance Sheet'!$A:$A,$A12)</f>
        <v>1211985</v>
      </c>
      <c r="V12" s="3">
        <f>SUMIFS('TAX_ (11) FERC Balance Sheet'!AU:AU,'TAX_ (11) FERC Balance Sheet'!$D:$D,$D12,'TAX_ (11) FERC Balance Sheet'!$A:$A,$A12)</f>
        <v>1222252</v>
      </c>
      <c r="W12" s="3">
        <f>SUMIFS('TAX_ (11) FERC Balance Sheet'!AV:AV,'TAX_ (11) FERC Balance Sheet'!$D:$D,$D12,'TAX_ (11) FERC Balance Sheet'!$A:$A,$A12)</f>
        <v>1233520</v>
      </c>
      <c r="X12" s="3">
        <f>SUMIFS('TAX_ (11) FERC Balance Sheet'!AW:AW,'TAX_ (11) FERC Balance Sheet'!$D:$D,$D12,'TAX_ (11) FERC Balance Sheet'!$A:$A,$A12)</f>
        <v>1679430</v>
      </c>
      <c r="Y12" s="3">
        <f>SUMIFS('TAX_ (11) FERC Balance Sheet'!AX:AX,'TAX_ (11) FERC Balance Sheet'!$D:$D,$D12,'TAX_ (11) FERC Balance Sheet'!$A:$A,$A12)</f>
        <v>1686280</v>
      </c>
      <c r="Z12" s="3">
        <f>SUMIFS('TAX_ (11) FERC Balance Sheet'!AY:AY,'TAX_ (11) FERC Balance Sheet'!$D:$D,$D12,'TAX_ (11) FERC Balance Sheet'!$A:$A,$A12)</f>
        <v>1683862</v>
      </c>
      <c r="AA12" s="3">
        <f>SUMIFS('TAX_ (11) FERC Balance Sheet'!AZ:AZ,'TAX_ (11) FERC Balance Sheet'!$D:$D,$D12,'TAX_ (11) FERC Balance Sheet'!$A:$A,$A12)</f>
        <v>1682808</v>
      </c>
      <c r="AB12" s="3">
        <f>SUMIFS('TAX_ (11) FERC Balance Sheet'!BA:BA,'TAX_ (11) FERC Balance Sheet'!$D:$D,$D12,'TAX_ (11) FERC Balance Sheet'!$A:$A,$A12)</f>
        <v>1690405</v>
      </c>
      <c r="AC12" s="3">
        <f>SUMIFS('TAX_ (11) FERC Balance Sheet'!BB:BB,'TAX_ (11) FERC Balance Sheet'!$D:$D,$D12,'TAX_ (11) FERC Balance Sheet'!$A:$A,$A12)</f>
        <v>1694799</v>
      </c>
      <c r="AD12" s="3">
        <f>SUMIFS('TAX_ (11) FERC Balance Sheet'!BC:BC,'TAX_ (11) FERC Balance Sheet'!$D:$D,$D12,'TAX_ (11) FERC Balance Sheet'!$A:$A,$A12)</f>
        <v>1682745</v>
      </c>
      <c r="AE12" s="3">
        <f>SUMIFS('TAX_ (11) FERC Balance Sheet'!BD:BD,'TAX_ (11) FERC Balance Sheet'!$D:$D,$D12,'TAX_ (11) FERC Balance Sheet'!$A:$A,$A12)</f>
        <v>1682745</v>
      </c>
      <c r="AF12" s="3">
        <f>SUMIFS('TAX_ (11) FERC Balance Sheet'!BE:BE,'TAX_ (11) FERC Balance Sheet'!$D:$D,$D12,'TAX_ (11) FERC Balance Sheet'!$A:$A,$A12)</f>
        <v>1685887.7933344501</v>
      </c>
      <c r="AG12" s="3">
        <f>SUMIFS('TAX_ (11) FERC Balance Sheet'!BF:BF,'TAX_ (11) FERC Balance Sheet'!$D:$D,$D12,'TAX_ (11) FERC Balance Sheet'!$A:$A,$A12)</f>
        <v>1690729.6724760002</v>
      </c>
      <c r="AH12" s="3">
        <f>SUMIFS('TAX_ (11) FERC Balance Sheet'!BG:BG,'TAX_ (11) FERC Balance Sheet'!$D:$D,$D12,'TAX_ (11) FERC Balance Sheet'!$A:$A,$A12)</f>
        <v>1636189.3868453947</v>
      </c>
      <c r="AI12" s="3">
        <f>SUMIFS('TAX_ (11) FERC Balance Sheet'!BH:BH,'TAX_ (11) FERC Balance Sheet'!$D:$D,$D12,'TAX_ (11) FERC Balance Sheet'!$A:$A,$A12)</f>
        <v>1639963.4123572444</v>
      </c>
      <c r="AJ12" s="3">
        <f>SUMIFS('TAX_ (11) FERC Balance Sheet'!BI:BI,'TAX_ (11) FERC Balance Sheet'!$D:$D,$D12,'TAX_ (11) FERC Balance Sheet'!$A:$A,$A12)</f>
        <v>1644413.3689776943</v>
      </c>
      <c r="AK12" s="3">
        <f>SUMIFS('TAX_ (11) FERC Balance Sheet'!BJ:BJ,'TAX_ (11) FERC Balance Sheet'!$D:$D,$D12,'TAX_ (11) FERC Balance Sheet'!$A:$A,$A12)</f>
        <v>1648997.7762974945</v>
      </c>
      <c r="AL12" s="3">
        <f>SUMIFS('TAX_ (11) FERC Balance Sheet'!BK:BK,'TAX_ (11) FERC Balance Sheet'!$D:$D,$D12,'TAX_ (11) FERC Balance Sheet'!$A:$A,$A12)</f>
        <v>1653479.5416751446</v>
      </c>
      <c r="AM12" s="3">
        <f>SUMIFS('TAX_ (11) FERC Balance Sheet'!BL:BL,'TAX_ (11) FERC Balance Sheet'!$D:$D,$D12,'TAX_ (11) FERC Balance Sheet'!$A:$A,$A12)</f>
        <v>1657524.1725384945</v>
      </c>
      <c r="AN12" s="3">
        <f>SUMIFS('TAX_ (11) FERC Balance Sheet'!BM:BM,'TAX_ (11) FERC Balance Sheet'!$D:$D,$D12,'TAX_ (11) FERC Balance Sheet'!$A:$A,$A12)</f>
        <v>1662278.9780791444</v>
      </c>
      <c r="AO12" s="3">
        <f>SUMIFS('TAX_ (11) FERC Balance Sheet'!BN:BN,'TAX_ (11) FERC Balance Sheet'!$D:$D,$D12,'TAX_ (11) FERC Balance Sheet'!$A:$A,$A12)</f>
        <v>1667811.9019173449</v>
      </c>
      <c r="AP12" s="3">
        <f>SUMIFS('TAX_ (11) FERC Balance Sheet'!BO:BO,'TAX_ (11) FERC Balance Sheet'!$D:$D,$D12,'TAX_ (11) FERC Balance Sheet'!$A:$A,$A12)</f>
        <v>1674485.9621780147</v>
      </c>
      <c r="AQ12" s="3">
        <f>SUMIFS('TAX_ (11) FERC Balance Sheet'!BP:BP,'TAX_ (11) FERC Balance Sheet'!$D:$D,$D12,'TAX_ (11) FERC Balance Sheet'!$A:$A,$A12)</f>
        <v>1679850.0287793146</v>
      </c>
      <c r="AR12" s="3">
        <f>SUMIFS('TAX_ (11) FERC Balance Sheet'!BQ:BQ,'TAX_ (11) FERC Balance Sheet'!$D:$D,$D12,'TAX_ (11) FERC Balance Sheet'!$A:$A,$A12)</f>
        <v>1679850.0287793146</v>
      </c>
      <c r="AS12" s="3">
        <f>SUMIFS('TAX_ (11) FERC Balance Sheet'!BR:BR,'TAX_ (11) FERC Balance Sheet'!$D:$D,$D12,'TAX_ (11) FERC Balance Sheet'!$A:$A,$A12)</f>
        <v>1685631.1588957242</v>
      </c>
      <c r="AT12" s="3">
        <f>SUMIFS('TAX_ (11) FERC Balance Sheet'!BS:BS,'TAX_ (11) FERC Balance Sheet'!$D:$D,$D12,'TAX_ (11) FERC Balance Sheet'!$A:$A,$A12)</f>
        <v>1690377.1168003243</v>
      </c>
      <c r="AU12" s="3">
        <f>SUMIFS('TAX_ (11) FERC Balance Sheet'!BT:BT,'TAX_ (11) FERC Balance Sheet'!$D:$D,$D12,'TAX_ (11) FERC Balance Sheet'!$A:$A,$A12)</f>
        <v>1618394.8070773741</v>
      </c>
      <c r="AV12" s="3">
        <f>SUMIFS('TAX_ (11) FERC Balance Sheet'!BU:BU,'TAX_ (11) FERC Balance Sheet'!$D:$D,$D12,'TAX_ (11) FERC Balance Sheet'!$A:$A,$A12)</f>
        <v>1624718.3688851241</v>
      </c>
      <c r="AW12" s="3">
        <f>SUMIFS('TAX_ (11) FERC Balance Sheet'!BV:BV,'TAX_ (11) FERC Balance Sheet'!$D:$D,$D12,'TAX_ (11) FERC Balance Sheet'!$A:$A,$A12)</f>
        <v>1631319.8754325844</v>
      </c>
      <c r="AX12" s="3">
        <f>SUMIFS('TAX_ (11) FERC Balance Sheet'!BW:BW,'TAX_ (11) FERC Balance Sheet'!$D:$D,$D12,'TAX_ (11) FERC Balance Sheet'!$A:$A,$A12)</f>
        <v>1637931.6204188589</v>
      </c>
      <c r="AY12" s="3">
        <f>SUMIFS('TAX_ (11) FERC Balance Sheet'!BX:BX,'TAX_ (11) FERC Balance Sheet'!$D:$D,$D12,'TAX_ (11) FERC Balance Sheet'!$A:$A,$A12)</f>
        <v>1644186.4342221909</v>
      </c>
      <c r="AZ12" s="3">
        <f>SUMIFS('TAX_ (11) FERC Balance Sheet'!BY:BY,'TAX_ (11) FERC Balance Sheet'!$D:$D,$D12,'TAX_ (11) FERC Balance Sheet'!$A:$A,$A12)</f>
        <v>1650716.2883905557</v>
      </c>
      <c r="BA12" s="3">
        <f>SUMIFS('TAX_ (11) FERC Balance Sheet'!BZ:BZ,'TAX_ (11) FERC Balance Sheet'!$D:$D,$D12,'TAX_ (11) FERC Balance Sheet'!$A:$A,$A12)</f>
        <v>1656674.3323265212</v>
      </c>
      <c r="BB12" s="3">
        <f>SUMIFS('TAX_ (11) FERC Balance Sheet'!CA:CA,'TAX_ (11) FERC Balance Sheet'!$D:$D,$D12,'TAX_ (11) FERC Balance Sheet'!$A:$A,$A12)</f>
        <v>1663320.0076104058</v>
      </c>
      <c r="BC12" s="3">
        <f>SUMIFS('TAX_ (11) FERC Balance Sheet'!CB:CB,'TAX_ (11) FERC Balance Sheet'!$D:$D,$D12,'TAX_ (11) FERC Balance Sheet'!$A:$A,$A12)</f>
        <v>1671021.1776640706</v>
      </c>
      <c r="BD12" s="3">
        <f>SUMIFS('TAX_ (11) FERC Balance Sheet'!CC:CC,'TAX_ (11) FERC Balance Sheet'!$D:$D,$D12,'TAX_ (11) FERC Balance Sheet'!$A:$A,$A12)</f>
        <v>1677069.4229744857</v>
      </c>
      <c r="BE12" s="3">
        <f>SUMIFS('TAX_ (11) FERC Balance Sheet'!CD:CD,'TAX_ (11) FERC Balance Sheet'!$D:$D,$D12,'TAX_ (11) FERC Balance Sheet'!$A:$A,$A12)</f>
        <v>1677069.4229744857</v>
      </c>
    </row>
    <row r="13" spans="1:61" ht="14.25" customHeight="1" x14ac:dyDescent="0.2">
      <c r="A13" s="2" t="s">
        <v>334</v>
      </c>
      <c r="B13" s="2" t="s">
        <v>7</v>
      </c>
      <c r="C13" s="2" t="s">
        <v>10</v>
      </c>
      <c r="D13" s="102" t="s">
        <v>11</v>
      </c>
      <c r="E13" s="5">
        <v>190</v>
      </c>
      <c r="F13" s="3">
        <f>SUMIFS('TAX_ (11) FERC Balance Sheet'!AE:AE,'TAX_ (11) FERC Balance Sheet'!$D:$D,$D13,'TAX_ (11) FERC Balance Sheet'!$A:$A,$A13)</f>
        <v>2597</v>
      </c>
      <c r="G13" s="3">
        <f>SUMIFS('TAX_ (11) FERC Balance Sheet'!AF:AF,'TAX_ (11) FERC Balance Sheet'!$D:$D,$D13,'TAX_ (11) FERC Balance Sheet'!$A:$A,$A13)</f>
        <v>2861</v>
      </c>
      <c r="H13" s="3">
        <f>SUMIFS('TAX_ (11) FERC Balance Sheet'!AG:AG,'TAX_ (11) FERC Balance Sheet'!$D:$D,$D13,'TAX_ (11) FERC Balance Sheet'!$A:$A,$A13)</f>
        <v>3124</v>
      </c>
      <c r="I13" s="3">
        <f>SUMIFS('TAX_ (11) FERC Balance Sheet'!AH:AH,'TAX_ (11) FERC Balance Sheet'!$D:$D,$D13,'TAX_ (11) FERC Balance Sheet'!$A:$A,$A13)</f>
        <v>3388</v>
      </c>
      <c r="J13" s="3">
        <f>SUMIFS('TAX_ (11) FERC Balance Sheet'!AI:AI,'TAX_ (11) FERC Balance Sheet'!$D:$D,$D13,'TAX_ (11) FERC Balance Sheet'!$A:$A,$A13)</f>
        <v>3651</v>
      </c>
      <c r="K13" s="3">
        <f>SUMIFS('TAX_ (11) FERC Balance Sheet'!AJ:AJ,'TAX_ (11) FERC Balance Sheet'!$D:$D,$D13,'TAX_ (11) FERC Balance Sheet'!$A:$A,$A13)</f>
        <v>3915</v>
      </c>
      <c r="L13" s="3">
        <f>SUMIFS('TAX_ (11) FERC Balance Sheet'!AK:AK,'TAX_ (11) FERC Balance Sheet'!$D:$D,$D13,'TAX_ (11) FERC Balance Sheet'!$A:$A,$A13)</f>
        <v>4178</v>
      </c>
      <c r="M13" s="3">
        <f>SUMIFS('TAX_ (11) FERC Balance Sheet'!AL:AL,'TAX_ (11) FERC Balance Sheet'!$D:$D,$D13,'TAX_ (11) FERC Balance Sheet'!$A:$A,$A13)</f>
        <v>4442</v>
      </c>
      <c r="N13" s="3">
        <f>SUMIFS('TAX_ (11) FERC Balance Sheet'!AM:AM,'TAX_ (11) FERC Balance Sheet'!$D:$D,$D13,'TAX_ (11) FERC Balance Sheet'!$A:$A,$A13)</f>
        <v>4705</v>
      </c>
      <c r="O13" s="3">
        <f>SUMIFS('TAX_ (11) FERC Balance Sheet'!AN:AN,'TAX_ (11) FERC Balance Sheet'!$D:$D,$D13,'TAX_ (11) FERC Balance Sheet'!$A:$A,$A13)</f>
        <v>4969</v>
      </c>
      <c r="P13" s="3">
        <f>SUMIFS('TAX_ (11) FERC Balance Sheet'!AO:AO,'TAX_ (11) FERC Balance Sheet'!$D:$D,$D13,'TAX_ (11) FERC Balance Sheet'!$A:$A,$A13)</f>
        <v>5233</v>
      </c>
      <c r="Q13" s="3">
        <f>SUMIFS('TAX_ (11) FERC Balance Sheet'!AP:AP,'TAX_ (11) FERC Balance Sheet'!$D:$D,$D13,'TAX_ (11) FERC Balance Sheet'!$A:$A,$A13)</f>
        <v>5496</v>
      </c>
      <c r="R13" s="103">
        <f>SUMIFS('TAX_ (11) FERC Balance Sheet'!AQ:AQ,'TAX_ (11) FERC Balance Sheet'!$D:$D,$D13,'TAX_ (11) FERC Balance Sheet'!$A:$A,$A13)</f>
        <v>5496</v>
      </c>
      <c r="S13" s="3">
        <f>SUMIFS('TAX_ (11) FERC Balance Sheet'!AR:AR,'TAX_ (11) FERC Balance Sheet'!$D:$D,$D13,'TAX_ (11) FERC Balance Sheet'!$A:$A,$A13)</f>
        <v>5760</v>
      </c>
      <c r="T13" s="3">
        <f>SUMIFS('TAX_ (11) FERC Balance Sheet'!AS:AS,'TAX_ (11) FERC Balance Sheet'!$D:$D,$D13,'TAX_ (11) FERC Balance Sheet'!$A:$A,$A13)</f>
        <v>6023</v>
      </c>
      <c r="U13" s="3">
        <f>SUMIFS('TAX_ (11) FERC Balance Sheet'!AT:AT,'TAX_ (11) FERC Balance Sheet'!$D:$D,$D13,'TAX_ (11) FERC Balance Sheet'!$A:$A,$A13)</f>
        <v>6287</v>
      </c>
      <c r="V13" s="3">
        <f>SUMIFS('TAX_ (11) FERC Balance Sheet'!AU:AU,'TAX_ (11) FERC Balance Sheet'!$D:$D,$D13,'TAX_ (11) FERC Balance Sheet'!$A:$A,$A13)</f>
        <v>6550</v>
      </c>
      <c r="W13" s="3">
        <f>SUMIFS('TAX_ (11) FERC Balance Sheet'!AV:AV,'TAX_ (11) FERC Balance Sheet'!$D:$D,$D13,'TAX_ (11) FERC Balance Sheet'!$A:$A,$A13)</f>
        <v>6814</v>
      </c>
      <c r="X13" s="3">
        <f>SUMIFS('TAX_ (11) FERC Balance Sheet'!AW:AW,'TAX_ (11) FERC Balance Sheet'!$D:$D,$D13,'TAX_ (11) FERC Balance Sheet'!$A:$A,$A13)</f>
        <v>7077</v>
      </c>
      <c r="Y13" s="3">
        <f>SUMIFS('TAX_ (11) FERC Balance Sheet'!AX:AX,'TAX_ (11) FERC Balance Sheet'!$D:$D,$D13,'TAX_ (11) FERC Balance Sheet'!$A:$A,$A13)</f>
        <v>7077</v>
      </c>
      <c r="Z13" s="3">
        <f>SUMIFS('TAX_ (11) FERC Balance Sheet'!AY:AY,'TAX_ (11) FERC Balance Sheet'!$D:$D,$D13,'TAX_ (11) FERC Balance Sheet'!$A:$A,$A13)</f>
        <v>0</v>
      </c>
      <c r="AA13" s="3">
        <f>SUMIFS('TAX_ (11) FERC Balance Sheet'!AZ:AZ,'TAX_ (11) FERC Balance Sheet'!$D:$D,$D13,'TAX_ (11) FERC Balance Sheet'!$A:$A,$A13)</f>
        <v>0</v>
      </c>
      <c r="AB13" s="3">
        <f>SUMIFS('TAX_ (11) FERC Balance Sheet'!BA:BA,'TAX_ (11) FERC Balance Sheet'!$D:$D,$D13,'TAX_ (11) FERC Balance Sheet'!$A:$A,$A13)</f>
        <v>0</v>
      </c>
      <c r="AC13" s="3">
        <f>SUMIFS('TAX_ (11) FERC Balance Sheet'!BB:BB,'TAX_ (11) FERC Balance Sheet'!$D:$D,$D13,'TAX_ (11) FERC Balance Sheet'!$A:$A,$A13)</f>
        <v>0</v>
      </c>
      <c r="AD13" s="3">
        <f>SUMIFS('TAX_ (11) FERC Balance Sheet'!BC:BC,'TAX_ (11) FERC Balance Sheet'!$D:$D,$D13,'TAX_ (11) FERC Balance Sheet'!$A:$A,$A13)</f>
        <v>0</v>
      </c>
      <c r="AE13" s="3">
        <f>SUMIFS('TAX_ (11) FERC Balance Sheet'!BD:BD,'TAX_ (11) FERC Balance Sheet'!$D:$D,$D13,'TAX_ (11) FERC Balance Sheet'!$A:$A,$A13)</f>
        <v>0</v>
      </c>
      <c r="AF13" s="3">
        <f>SUMIFS('TAX_ (11) FERC Balance Sheet'!BE:BE,'TAX_ (11) FERC Balance Sheet'!$D:$D,$D13,'TAX_ (11) FERC Balance Sheet'!$A:$A,$A13)</f>
        <v>0</v>
      </c>
      <c r="AG13" s="3">
        <f>SUMIFS('TAX_ (11) FERC Balance Sheet'!BF:BF,'TAX_ (11) FERC Balance Sheet'!$D:$D,$D13,'TAX_ (11) FERC Balance Sheet'!$A:$A,$A13)</f>
        <v>0</v>
      </c>
      <c r="AH13" s="3">
        <f>SUMIFS('TAX_ (11) FERC Balance Sheet'!BG:BG,'TAX_ (11) FERC Balance Sheet'!$D:$D,$D13,'TAX_ (11) FERC Balance Sheet'!$A:$A,$A13)</f>
        <v>0</v>
      </c>
      <c r="AI13" s="3">
        <f>SUMIFS('TAX_ (11) FERC Balance Sheet'!BH:BH,'TAX_ (11) FERC Balance Sheet'!$D:$D,$D13,'TAX_ (11) FERC Balance Sheet'!$A:$A,$A13)</f>
        <v>0</v>
      </c>
      <c r="AJ13" s="3">
        <f>SUMIFS('TAX_ (11) FERC Balance Sheet'!BI:BI,'TAX_ (11) FERC Balance Sheet'!$D:$D,$D13,'TAX_ (11) FERC Balance Sheet'!$A:$A,$A13)</f>
        <v>0</v>
      </c>
      <c r="AK13" s="3">
        <f>SUMIFS('TAX_ (11) FERC Balance Sheet'!BJ:BJ,'TAX_ (11) FERC Balance Sheet'!$D:$D,$D13,'TAX_ (11) FERC Balance Sheet'!$A:$A,$A13)</f>
        <v>0</v>
      </c>
      <c r="AL13" s="3">
        <f>SUMIFS('TAX_ (11) FERC Balance Sheet'!BK:BK,'TAX_ (11) FERC Balance Sheet'!$D:$D,$D13,'TAX_ (11) FERC Balance Sheet'!$A:$A,$A13)</f>
        <v>0</v>
      </c>
      <c r="AM13" s="3">
        <f>SUMIFS('TAX_ (11) FERC Balance Sheet'!BL:BL,'TAX_ (11) FERC Balance Sheet'!$D:$D,$D13,'TAX_ (11) FERC Balance Sheet'!$A:$A,$A13)</f>
        <v>0</v>
      </c>
      <c r="AN13" s="3">
        <f>SUMIFS('TAX_ (11) FERC Balance Sheet'!BM:BM,'TAX_ (11) FERC Balance Sheet'!$D:$D,$D13,'TAX_ (11) FERC Balance Sheet'!$A:$A,$A13)</f>
        <v>0</v>
      </c>
      <c r="AO13" s="3">
        <f>SUMIFS('TAX_ (11) FERC Balance Sheet'!BN:BN,'TAX_ (11) FERC Balance Sheet'!$D:$D,$D13,'TAX_ (11) FERC Balance Sheet'!$A:$A,$A13)</f>
        <v>0</v>
      </c>
      <c r="AP13" s="3">
        <f>SUMIFS('TAX_ (11) FERC Balance Sheet'!BO:BO,'TAX_ (11) FERC Balance Sheet'!$D:$D,$D13,'TAX_ (11) FERC Balance Sheet'!$A:$A,$A13)</f>
        <v>0</v>
      </c>
      <c r="AQ13" s="3">
        <f>SUMIFS('TAX_ (11) FERC Balance Sheet'!BP:BP,'TAX_ (11) FERC Balance Sheet'!$D:$D,$D13,'TAX_ (11) FERC Balance Sheet'!$A:$A,$A13)</f>
        <v>0</v>
      </c>
      <c r="AR13" s="3">
        <f>SUMIFS('TAX_ (11) FERC Balance Sheet'!BQ:BQ,'TAX_ (11) FERC Balance Sheet'!$D:$D,$D13,'TAX_ (11) FERC Balance Sheet'!$A:$A,$A13)</f>
        <v>0</v>
      </c>
      <c r="AS13" s="3">
        <f>SUMIFS('TAX_ (11) FERC Balance Sheet'!BR:BR,'TAX_ (11) FERC Balance Sheet'!$D:$D,$D13,'TAX_ (11) FERC Balance Sheet'!$A:$A,$A13)</f>
        <v>0</v>
      </c>
      <c r="AT13" s="3">
        <f>SUMIFS('TAX_ (11) FERC Balance Sheet'!BS:BS,'TAX_ (11) FERC Balance Sheet'!$D:$D,$D13,'TAX_ (11) FERC Balance Sheet'!$A:$A,$A13)</f>
        <v>0</v>
      </c>
      <c r="AU13" s="3">
        <f>SUMIFS('TAX_ (11) FERC Balance Sheet'!BT:BT,'TAX_ (11) FERC Balance Sheet'!$D:$D,$D13,'TAX_ (11) FERC Balance Sheet'!$A:$A,$A13)</f>
        <v>0</v>
      </c>
      <c r="AV13" s="3">
        <f>SUMIFS('TAX_ (11) FERC Balance Sheet'!BU:BU,'TAX_ (11) FERC Balance Sheet'!$D:$D,$D13,'TAX_ (11) FERC Balance Sheet'!$A:$A,$A13)</f>
        <v>0</v>
      </c>
      <c r="AW13" s="3">
        <f>SUMIFS('TAX_ (11) FERC Balance Sheet'!BV:BV,'TAX_ (11) FERC Balance Sheet'!$D:$D,$D13,'TAX_ (11) FERC Balance Sheet'!$A:$A,$A13)</f>
        <v>0</v>
      </c>
      <c r="AX13" s="3">
        <f>SUMIFS('TAX_ (11) FERC Balance Sheet'!BW:BW,'TAX_ (11) FERC Balance Sheet'!$D:$D,$D13,'TAX_ (11) FERC Balance Sheet'!$A:$A,$A13)</f>
        <v>0</v>
      </c>
      <c r="AY13" s="3">
        <f>SUMIFS('TAX_ (11) FERC Balance Sheet'!BX:BX,'TAX_ (11) FERC Balance Sheet'!$D:$D,$D13,'TAX_ (11) FERC Balance Sheet'!$A:$A,$A13)</f>
        <v>0</v>
      </c>
      <c r="AZ13" s="3">
        <f>SUMIFS('TAX_ (11) FERC Balance Sheet'!BY:BY,'TAX_ (11) FERC Balance Sheet'!$D:$D,$D13,'TAX_ (11) FERC Balance Sheet'!$A:$A,$A13)</f>
        <v>0</v>
      </c>
      <c r="BA13" s="3">
        <f>SUMIFS('TAX_ (11) FERC Balance Sheet'!BZ:BZ,'TAX_ (11) FERC Balance Sheet'!$D:$D,$D13,'TAX_ (11) FERC Balance Sheet'!$A:$A,$A13)</f>
        <v>0</v>
      </c>
      <c r="BB13" s="3">
        <f>SUMIFS('TAX_ (11) FERC Balance Sheet'!CA:CA,'TAX_ (11) FERC Balance Sheet'!$D:$D,$D13,'TAX_ (11) FERC Balance Sheet'!$A:$A,$A13)</f>
        <v>0</v>
      </c>
      <c r="BC13" s="3">
        <f>SUMIFS('TAX_ (11) FERC Balance Sheet'!CB:CB,'TAX_ (11) FERC Balance Sheet'!$D:$D,$D13,'TAX_ (11) FERC Balance Sheet'!$A:$A,$A13)</f>
        <v>0</v>
      </c>
      <c r="BD13" s="3">
        <f>SUMIFS('TAX_ (11) FERC Balance Sheet'!CC:CC,'TAX_ (11) FERC Balance Sheet'!$D:$D,$D13,'TAX_ (11) FERC Balance Sheet'!$A:$A,$A13)</f>
        <v>0</v>
      </c>
      <c r="BE13" s="3">
        <f>SUMIFS('TAX_ (11) FERC Balance Sheet'!CD:CD,'TAX_ (11) FERC Balance Sheet'!$D:$D,$D13,'TAX_ (11) FERC Balance Sheet'!$A:$A,$A13)</f>
        <v>0</v>
      </c>
      <c r="BI13" s="10"/>
    </row>
    <row r="14" spans="1:61" ht="14.25" customHeight="1" x14ac:dyDescent="0.2">
      <c r="A14" s="2" t="s">
        <v>334</v>
      </c>
      <c r="B14" s="2" t="s">
        <v>7</v>
      </c>
      <c r="C14" s="2" t="s">
        <v>10</v>
      </c>
      <c r="D14" s="2" t="s">
        <v>375</v>
      </c>
      <c r="E14" s="5">
        <v>190</v>
      </c>
      <c r="F14" s="3">
        <f>SUMIFS('TAX_ (11) FERC Balance Sheet'!AE:AE,'TAX_ (11) FERC Balance Sheet'!$D:$D,$D14,'TAX_ (11) FERC Balance Sheet'!$A:$A,$A14)</f>
        <v>0</v>
      </c>
      <c r="G14" s="3">
        <f>SUMIFS('TAX_ (11) FERC Balance Sheet'!AF:AF,'TAX_ (11) FERC Balance Sheet'!$D:$D,$D14,'TAX_ (11) FERC Balance Sheet'!$A:$A,$A14)</f>
        <v>0</v>
      </c>
      <c r="H14" s="3">
        <f>SUMIFS('TAX_ (11) FERC Balance Sheet'!AG:AG,'TAX_ (11) FERC Balance Sheet'!$D:$D,$D14,'TAX_ (11) FERC Balance Sheet'!$A:$A,$A14)</f>
        <v>0</v>
      </c>
      <c r="I14" s="3">
        <f>SUMIFS('TAX_ (11) FERC Balance Sheet'!AH:AH,'TAX_ (11) FERC Balance Sheet'!$D:$D,$D14,'TAX_ (11) FERC Balance Sheet'!$A:$A,$A14)</f>
        <v>0</v>
      </c>
      <c r="J14" s="3">
        <f>SUMIFS('TAX_ (11) FERC Balance Sheet'!AI:AI,'TAX_ (11) FERC Balance Sheet'!$D:$D,$D14,'TAX_ (11) FERC Balance Sheet'!$A:$A,$A14)</f>
        <v>0</v>
      </c>
      <c r="K14" s="3">
        <f>SUMIFS('TAX_ (11) FERC Balance Sheet'!AJ:AJ,'TAX_ (11) FERC Balance Sheet'!$D:$D,$D14,'TAX_ (11) FERC Balance Sheet'!$A:$A,$A14)</f>
        <v>0</v>
      </c>
      <c r="L14" s="3">
        <f>SUMIFS('TAX_ (11) FERC Balance Sheet'!AK:AK,'TAX_ (11) FERC Balance Sheet'!$D:$D,$D14,'TAX_ (11) FERC Balance Sheet'!$A:$A,$A14)</f>
        <v>0</v>
      </c>
      <c r="M14" s="3">
        <f>SUMIFS('TAX_ (11) FERC Balance Sheet'!AL:AL,'TAX_ (11) FERC Balance Sheet'!$D:$D,$D14,'TAX_ (11) FERC Balance Sheet'!$A:$A,$A14)</f>
        <v>0</v>
      </c>
      <c r="N14" s="3">
        <f>SUMIFS('TAX_ (11) FERC Balance Sheet'!AM:AM,'TAX_ (11) FERC Balance Sheet'!$D:$D,$D14,'TAX_ (11) FERC Balance Sheet'!$A:$A,$A14)</f>
        <v>0</v>
      </c>
      <c r="O14" s="3">
        <f>SUMIFS('TAX_ (11) FERC Balance Sheet'!AN:AN,'TAX_ (11) FERC Balance Sheet'!$D:$D,$D14,'TAX_ (11) FERC Balance Sheet'!$A:$A,$A14)</f>
        <v>0</v>
      </c>
      <c r="P14" s="3">
        <f>SUMIFS('TAX_ (11) FERC Balance Sheet'!AO:AO,'TAX_ (11) FERC Balance Sheet'!$D:$D,$D14,'TAX_ (11) FERC Balance Sheet'!$A:$A,$A14)</f>
        <v>0</v>
      </c>
      <c r="Q14" s="3">
        <f>SUMIFS('TAX_ (11) FERC Balance Sheet'!AP:AP,'TAX_ (11) FERC Balance Sheet'!$D:$D,$D14,'TAX_ (11) FERC Balance Sheet'!$A:$A,$A14)</f>
        <v>0</v>
      </c>
      <c r="R14" s="3">
        <f>SUMIFS('TAX_ (11) FERC Balance Sheet'!AQ:AQ,'TAX_ (11) FERC Balance Sheet'!$D:$D,$D14,'TAX_ (11) FERC Balance Sheet'!$A:$A,$A14)</f>
        <v>0</v>
      </c>
      <c r="S14" s="3">
        <f>SUMIFS('TAX_ (11) FERC Balance Sheet'!AR:AR,'TAX_ (11) FERC Balance Sheet'!$D:$D,$D14,'TAX_ (11) FERC Balance Sheet'!$A:$A,$A14)</f>
        <v>0</v>
      </c>
      <c r="T14" s="3">
        <f>SUMIFS('TAX_ (11) FERC Balance Sheet'!AS:AS,'TAX_ (11) FERC Balance Sheet'!$D:$D,$D14,'TAX_ (11) FERC Balance Sheet'!$A:$A,$A14)</f>
        <v>0</v>
      </c>
      <c r="U14" s="3">
        <f>SUMIFS('TAX_ (11) FERC Balance Sheet'!AT:AT,'TAX_ (11) FERC Balance Sheet'!$D:$D,$D14,'TAX_ (11) FERC Balance Sheet'!$A:$A,$A14)</f>
        <v>0</v>
      </c>
      <c r="V14" s="3">
        <f>SUMIFS('TAX_ (11) FERC Balance Sheet'!AU:AU,'TAX_ (11) FERC Balance Sheet'!$D:$D,$D14,'TAX_ (11) FERC Balance Sheet'!$A:$A,$A14)</f>
        <v>0</v>
      </c>
      <c r="W14" s="3">
        <f>SUMIFS('TAX_ (11) FERC Balance Sheet'!AV:AV,'TAX_ (11) FERC Balance Sheet'!$D:$D,$D14,'TAX_ (11) FERC Balance Sheet'!$A:$A,$A14)</f>
        <v>0</v>
      </c>
      <c r="X14" s="3">
        <f>SUMIFS('TAX_ (11) FERC Balance Sheet'!AW:AW,'TAX_ (11) FERC Balance Sheet'!$D:$D,$D14,'TAX_ (11) FERC Balance Sheet'!$A:$A,$A14)</f>
        <v>0</v>
      </c>
      <c r="Y14" s="3">
        <f>SUMIFS('TAX_ (11) FERC Balance Sheet'!AX:AX,'TAX_ (11) FERC Balance Sheet'!$D:$D,$D14,'TAX_ (11) FERC Balance Sheet'!$A:$A,$A14)</f>
        <v>264</v>
      </c>
      <c r="Z14" s="3">
        <f>SUMIFS('TAX_ (11) FERC Balance Sheet'!AY:AY,'TAX_ (11) FERC Balance Sheet'!$D:$D,$D14,'TAX_ (11) FERC Balance Sheet'!$A:$A,$A14)</f>
        <v>7082</v>
      </c>
      <c r="AA14" s="3">
        <f>SUMIFS('TAX_ (11) FERC Balance Sheet'!AZ:AZ,'TAX_ (11) FERC Balance Sheet'!$D:$D,$D14,'TAX_ (11) FERC Balance Sheet'!$A:$A,$A14)</f>
        <v>7345</v>
      </c>
      <c r="AB14" s="3">
        <f>SUMIFS('TAX_ (11) FERC Balance Sheet'!BA:BA,'TAX_ (11) FERC Balance Sheet'!$D:$D,$D14,'TAX_ (11) FERC Balance Sheet'!$A:$A,$A14)</f>
        <v>7609</v>
      </c>
      <c r="AC14" s="3">
        <f>SUMIFS('TAX_ (11) FERC Balance Sheet'!BB:BB,'TAX_ (11) FERC Balance Sheet'!$D:$D,$D14,'TAX_ (11) FERC Balance Sheet'!$A:$A,$A14)</f>
        <v>7872</v>
      </c>
      <c r="AD14" s="3">
        <f>SUMIFS('TAX_ (11) FERC Balance Sheet'!BC:BC,'TAX_ (11) FERC Balance Sheet'!$D:$D,$D14,'TAX_ (11) FERC Balance Sheet'!$A:$A,$A14)</f>
        <v>8136</v>
      </c>
      <c r="AE14" s="3">
        <f>SUMIFS('TAX_ (11) FERC Balance Sheet'!BD:BD,'TAX_ (11) FERC Balance Sheet'!$D:$D,$D14,'TAX_ (11) FERC Balance Sheet'!$A:$A,$A14)</f>
        <v>8136</v>
      </c>
      <c r="AF14" s="3">
        <f>SUMIFS('TAX_ (11) FERC Balance Sheet'!BE:BE,'TAX_ (11) FERC Balance Sheet'!$D:$D,$D14,'TAX_ (11) FERC Balance Sheet'!$A:$A,$A14)</f>
        <v>8136</v>
      </c>
      <c r="AG14" s="3">
        <f>SUMIFS('TAX_ (11) FERC Balance Sheet'!BF:BF,'TAX_ (11) FERC Balance Sheet'!$D:$D,$D14,'TAX_ (11) FERC Balance Sheet'!$A:$A,$A14)</f>
        <v>8136</v>
      </c>
      <c r="AH14" s="3">
        <f>SUMIFS('TAX_ (11) FERC Balance Sheet'!BG:BG,'TAX_ (11) FERC Balance Sheet'!$D:$D,$D14,'TAX_ (11) FERC Balance Sheet'!$A:$A,$A14)</f>
        <v>8136</v>
      </c>
      <c r="AI14" s="3">
        <f>SUMIFS('TAX_ (11) FERC Balance Sheet'!BH:BH,'TAX_ (11) FERC Balance Sheet'!$D:$D,$D14,'TAX_ (11) FERC Balance Sheet'!$A:$A,$A14)</f>
        <v>8136</v>
      </c>
      <c r="AJ14" s="3">
        <f>SUMIFS('TAX_ (11) FERC Balance Sheet'!BI:BI,'TAX_ (11) FERC Balance Sheet'!$D:$D,$D14,'TAX_ (11) FERC Balance Sheet'!$A:$A,$A14)</f>
        <v>8136</v>
      </c>
      <c r="AK14" s="3">
        <f>SUMIFS('TAX_ (11) FERC Balance Sheet'!BJ:BJ,'TAX_ (11) FERC Balance Sheet'!$D:$D,$D14,'TAX_ (11) FERC Balance Sheet'!$A:$A,$A14)</f>
        <v>8136</v>
      </c>
      <c r="AL14" s="3">
        <f>SUMIFS('TAX_ (11) FERC Balance Sheet'!BK:BK,'TAX_ (11) FERC Balance Sheet'!$D:$D,$D14,'TAX_ (11) FERC Balance Sheet'!$A:$A,$A14)</f>
        <v>8136</v>
      </c>
      <c r="AM14" s="3">
        <f>SUMIFS('TAX_ (11) FERC Balance Sheet'!BL:BL,'TAX_ (11) FERC Balance Sheet'!$D:$D,$D14,'TAX_ (11) FERC Balance Sheet'!$A:$A,$A14)</f>
        <v>8136</v>
      </c>
      <c r="AN14" s="3">
        <f>SUMIFS('TAX_ (11) FERC Balance Sheet'!BM:BM,'TAX_ (11) FERC Balance Sheet'!$D:$D,$D14,'TAX_ (11) FERC Balance Sheet'!$A:$A,$A14)</f>
        <v>8136</v>
      </c>
      <c r="AO14" s="3">
        <f>SUMIFS('TAX_ (11) FERC Balance Sheet'!BN:BN,'TAX_ (11) FERC Balance Sheet'!$D:$D,$D14,'TAX_ (11) FERC Balance Sheet'!$A:$A,$A14)</f>
        <v>8136</v>
      </c>
      <c r="AP14" s="3">
        <f>SUMIFS('TAX_ (11) FERC Balance Sheet'!BO:BO,'TAX_ (11) FERC Balance Sheet'!$D:$D,$D14,'TAX_ (11) FERC Balance Sheet'!$A:$A,$A14)</f>
        <v>8136</v>
      </c>
      <c r="AQ14" s="3">
        <f>SUMIFS('TAX_ (11) FERC Balance Sheet'!BP:BP,'TAX_ (11) FERC Balance Sheet'!$D:$D,$D14,'TAX_ (11) FERC Balance Sheet'!$A:$A,$A14)</f>
        <v>8136</v>
      </c>
      <c r="AR14" s="3">
        <f>SUMIFS('TAX_ (11) FERC Balance Sheet'!BQ:BQ,'TAX_ (11) FERC Balance Sheet'!$D:$D,$D14,'TAX_ (11) FERC Balance Sheet'!$A:$A,$A14)</f>
        <v>8136</v>
      </c>
      <c r="AS14" s="3">
        <f>SUMIFS('TAX_ (11) FERC Balance Sheet'!BR:BR,'TAX_ (11) FERC Balance Sheet'!$D:$D,$D14,'TAX_ (11) FERC Balance Sheet'!$A:$A,$A14)</f>
        <v>8136</v>
      </c>
      <c r="AT14" s="3">
        <f>SUMIFS('TAX_ (11) FERC Balance Sheet'!BS:BS,'TAX_ (11) FERC Balance Sheet'!$D:$D,$D14,'TAX_ (11) FERC Balance Sheet'!$A:$A,$A14)</f>
        <v>8136</v>
      </c>
      <c r="AU14" s="3">
        <f>SUMIFS('TAX_ (11) FERC Balance Sheet'!BT:BT,'TAX_ (11) FERC Balance Sheet'!$D:$D,$D14,'TAX_ (11) FERC Balance Sheet'!$A:$A,$A14)</f>
        <v>8136</v>
      </c>
      <c r="AV14" s="3">
        <f>SUMIFS('TAX_ (11) FERC Balance Sheet'!BU:BU,'TAX_ (11) FERC Balance Sheet'!$D:$D,$D14,'TAX_ (11) FERC Balance Sheet'!$A:$A,$A14)</f>
        <v>8136</v>
      </c>
      <c r="AW14" s="3">
        <f>SUMIFS('TAX_ (11) FERC Balance Sheet'!BV:BV,'TAX_ (11) FERC Balance Sheet'!$D:$D,$D14,'TAX_ (11) FERC Balance Sheet'!$A:$A,$A14)</f>
        <v>8136</v>
      </c>
      <c r="AX14" s="3">
        <f>SUMIFS('TAX_ (11) FERC Balance Sheet'!BW:BW,'TAX_ (11) FERC Balance Sheet'!$D:$D,$D14,'TAX_ (11) FERC Balance Sheet'!$A:$A,$A14)</f>
        <v>8136</v>
      </c>
      <c r="AY14" s="3">
        <f>SUMIFS('TAX_ (11) FERC Balance Sheet'!BX:BX,'TAX_ (11) FERC Balance Sheet'!$D:$D,$D14,'TAX_ (11) FERC Balance Sheet'!$A:$A,$A14)</f>
        <v>8136</v>
      </c>
      <c r="AZ14" s="3">
        <f>SUMIFS('TAX_ (11) FERC Balance Sheet'!BY:BY,'TAX_ (11) FERC Balance Sheet'!$D:$D,$D14,'TAX_ (11) FERC Balance Sheet'!$A:$A,$A14)</f>
        <v>8136</v>
      </c>
      <c r="BA14" s="3">
        <f>SUMIFS('TAX_ (11) FERC Balance Sheet'!BZ:BZ,'TAX_ (11) FERC Balance Sheet'!$D:$D,$D14,'TAX_ (11) FERC Balance Sheet'!$A:$A,$A14)</f>
        <v>8136</v>
      </c>
      <c r="BB14" s="3">
        <f>SUMIFS('TAX_ (11) FERC Balance Sheet'!CA:CA,'TAX_ (11) FERC Balance Sheet'!$D:$D,$D14,'TAX_ (11) FERC Balance Sheet'!$A:$A,$A14)</f>
        <v>8136</v>
      </c>
      <c r="BC14" s="3">
        <f>SUMIFS('TAX_ (11) FERC Balance Sheet'!CB:CB,'TAX_ (11) FERC Balance Sheet'!$D:$D,$D14,'TAX_ (11) FERC Balance Sheet'!$A:$A,$A14)</f>
        <v>8136</v>
      </c>
      <c r="BD14" s="3">
        <f>SUMIFS('TAX_ (11) FERC Balance Sheet'!CC:CC,'TAX_ (11) FERC Balance Sheet'!$D:$D,$D14,'TAX_ (11) FERC Balance Sheet'!$A:$A,$A14)</f>
        <v>8136</v>
      </c>
      <c r="BE14" s="3">
        <f>SUMIFS('TAX_ (11) FERC Balance Sheet'!CD:CD,'TAX_ (11) FERC Balance Sheet'!$D:$D,$D14,'TAX_ (11) FERC Balance Sheet'!$A:$A,$A14)</f>
        <v>8136</v>
      </c>
      <c r="BI14" s="10"/>
    </row>
    <row r="15" spans="1:61" ht="14.25" customHeight="1" x14ac:dyDescent="0.2">
      <c r="A15" s="2"/>
      <c r="B15" s="2"/>
      <c r="C15" s="2"/>
      <c r="D15" s="2"/>
      <c r="E15" s="5"/>
      <c r="F15" s="6">
        <f t="shared" ref="F15:AK15" si="0">SUM(F9:F14)</f>
        <v>6210144</v>
      </c>
      <c r="G15" s="6">
        <f t="shared" si="0"/>
        <v>6229617</v>
      </c>
      <c r="H15" s="6">
        <f t="shared" si="0"/>
        <v>5896690</v>
      </c>
      <c r="I15" s="6">
        <f t="shared" si="0"/>
        <v>5937061</v>
      </c>
      <c r="J15" s="6">
        <f t="shared" si="0"/>
        <v>5962688</v>
      </c>
      <c r="K15" s="6">
        <f t="shared" si="0"/>
        <v>5921074</v>
      </c>
      <c r="L15" s="6">
        <f t="shared" si="0"/>
        <v>5953732</v>
      </c>
      <c r="M15" s="6">
        <f t="shared" si="0"/>
        <v>5978369</v>
      </c>
      <c r="N15" s="6">
        <f t="shared" si="0"/>
        <v>5980578</v>
      </c>
      <c r="O15" s="6">
        <f t="shared" si="0"/>
        <v>6001362</v>
      </c>
      <c r="P15" s="6">
        <f t="shared" si="0"/>
        <v>6054610</v>
      </c>
      <c r="Q15" s="6">
        <f t="shared" si="0"/>
        <v>6057546</v>
      </c>
      <c r="R15" s="6">
        <f t="shared" si="0"/>
        <v>6057546</v>
      </c>
      <c r="S15" s="6">
        <f t="shared" si="0"/>
        <v>6122322</v>
      </c>
      <c r="T15" s="6">
        <f t="shared" si="0"/>
        <v>6013823</v>
      </c>
      <c r="U15" s="6">
        <f t="shared" si="0"/>
        <v>5614009</v>
      </c>
      <c r="V15" s="6">
        <f t="shared" si="0"/>
        <v>5650258</v>
      </c>
      <c r="W15" s="6">
        <f t="shared" si="0"/>
        <v>5689014</v>
      </c>
      <c r="X15" s="6">
        <f t="shared" si="0"/>
        <v>7771725</v>
      </c>
      <c r="Y15" s="6">
        <f t="shared" si="0"/>
        <v>7788088</v>
      </c>
      <c r="Z15" s="6">
        <f t="shared" si="0"/>
        <v>7759049</v>
      </c>
      <c r="AA15" s="6">
        <f t="shared" si="0"/>
        <v>7788523</v>
      </c>
      <c r="AB15" s="6">
        <f t="shared" si="0"/>
        <v>7812893</v>
      </c>
      <c r="AC15" s="6">
        <f t="shared" si="0"/>
        <v>7821533</v>
      </c>
      <c r="AD15" s="6">
        <f t="shared" si="0"/>
        <v>7791878</v>
      </c>
      <c r="AE15" s="6">
        <f t="shared" si="0"/>
        <v>7791878</v>
      </c>
      <c r="AF15" s="6">
        <f t="shared" si="0"/>
        <v>7806360.5631021149</v>
      </c>
      <c r="AG15" s="6">
        <f t="shared" si="0"/>
        <v>7828672.8225280391</v>
      </c>
      <c r="AH15" s="6">
        <f t="shared" si="0"/>
        <v>7577341.2699266402</v>
      </c>
      <c r="AI15" s="6">
        <f t="shared" si="0"/>
        <v>7594732.6656717015</v>
      </c>
      <c r="AJ15" s="6">
        <f t="shared" si="0"/>
        <v>7615238.8748617582</v>
      </c>
      <c r="AK15" s="6">
        <f t="shared" si="0"/>
        <v>7636364.6573199984</v>
      </c>
      <c r="AL15" s="6">
        <f t="shared" ref="AL15:BE15" si="1">SUM(AL9:AL14)</f>
        <v>7657017.4470466431</v>
      </c>
      <c r="AM15" s="6">
        <f t="shared" si="1"/>
        <v>7675655.841452389</v>
      </c>
      <c r="AN15" s="6">
        <f t="shared" si="1"/>
        <v>7697566.8498938028</v>
      </c>
      <c r="AO15" s="6">
        <f t="shared" si="1"/>
        <v>7723063.5689263828</v>
      </c>
      <c r="AP15" s="6">
        <f t="shared" si="1"/>
        <v>7753818.8520730492</v>
      </c>
      <c r="AQ15" s="6">
        <f t="shared" si="1"/>
        <v>7778537.4462566776</v>
      </c>
      <c r="AR15" s="6">
        <f t="shared" si="1"/>
        <v>7778537.4462566776</v>
      </c>
      <c r="AS15" s="6">
        <f t="shared" si="1"/>
        <v>7805177.94494766</v>
      </c>
      <c r="AT15" s="6">
        <f t="shared" si="1"/>
        <v>7827048.1818734929</v>
      </c>
      <c r="AU15" s="6">
        <f t="shared" si="1"/>
        <v>7495340.6109774634</v>
      </c>
      <c r="AV15" s="6">
        <f t="shared" si="1"/>
        <v>7524480.7335260846</v>
      </c>
      <c r="AW15" s="6">
        <f t="shared" si="1"/>
        <v>7554901.6759706996</v>
      </c>
      <c r="AX15" s="6">
        <f t="shared" si="1"/>
        <v>7585369.7990029054</v>
      </c>
      <c r="AY15" s="6">
        <f t="shared" si="1"/>
        <v>7614193.1182475323</v>
      </c>
      <c r="AZ15" s="6">
        <f t="shared" si="1"/>
        <v>7644283.8735015709</v>
      </c>
      <c r="BA15" s="6">
        <f t="shared" si="1"/>
        <v>7671739.6232392136</v>
      </c>
      <c r="BB15" s="6">
        <f t="shared" si="1"/>
        <v>7702364.1032519517</v>
      </c>
      <c r="BC15" s="6">
        <f t="shared" si="1"/>
        <v>7737852.4950719764</v>
      </c>
      <c r="BD15" s="6">
        <f t="shared" si="1"/>
        <v>7765723.9091433361</v>
      </c>
      <c r="BE15" s="6">
        <f t="shared" si="1"/>
        <v>7765723.9091433361</v>
      </c>
    </row>
    <row r="16" spans="1:61" ht="14.25" customHeight="1" x14ac:dyDescent="0.2">
      <c r="A16" s="2"/>
      <c r="B16" s="2"/>
      <c r="C16" s="2"/>
      <c r="D16" s="2"/>
      <c r="E16" s="5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</row>
    <row r="17" spans="1:57" ht="14.25" customHeight="1" x14ac:dyDescent="0.2">
      <c r="A17" s="2" t="s">
        <v>334</v>
      </c>
      <c r="B17" s="2" t="s">
        <v>7</v>
      </c>
      <c r="C17" s="2" t="s">
        <v>8</v>
      </c>
      <c r="D17" s="2" t="s">
        <v>427</v>
      </c>
      <c r="E17" s="5">
        <v>282</v>
      </c>
      <c r="F17" s="3">
        <f>SUMIFS('TAX_ (11) FERC Balance Sheet'!AE:AE,'TAX_ (11) FERC Balance Sheet'!$D:$D,$D17,'TAX_ (11) FERC Balance Sheet'!$A:$A,$A17)</f>
        <v>-29736508.379999999</v>
      </c>
      <c r="G17" s="3">
        <f>SUMIFS('TAX_ (11) FERC Balance Sheet'!AF:AF,'TAX_ (11) FERC Balance Sheet'!$D:$D,$D17,'TAX_ (11) FERC Balance Sheet'!$A:$A,$A17)</f>
        <v>-29887523.379999999</v>
      </c>
      <c r="H17" s="3">
        <f>SUMIFS('TAX_ (11) FERC Balance Sheet'!AG:AG,'TAX_ (11) FERC Balance Sheet'!$D:$D,$D17,'TAX_ (11) FERC Balance Sheet'!$A:$A,$A17)</f>
        <v>-30063715.379999999</v>
      </c>
      <c r="I17" s="3">
        <f>SUMIFS('TAX_ (11) FERC Balance Sheet'!AH:AH,'TAX_ (11) FERC Balance Sheet'!$D:$D,$D17,'TAX_ (11) FERC Balance Sheet'!$A:$A,$A17)</f>
        <v>-30071232.379999999</v>
      </c>
      <c r="J17" s="3">
        <f>SUMIFS('TAX_ (11) FERC Balance Sheet'!AI:AI,'TAX_ (11) FERC Balance Sheet'!$D:$D,$D17,'TAX_ (11) FERC Balance Sheet'!$A:$A,$A17)</f>
        <v>-30308295.379999999</v>
      </c>
      <c r="K17" s="3">
        <f>SUMIFS('TAX_ (11) FERC Balance Sheet'!AJ:AJ,'TAX_ (11) FERC Balance Sheet'!$D:$D,$D17,'TAX_ (11) FERC Balance Sheet'!$A:$A,$A17)</f>
        <v>-30458646.379999999</v>
      </c>
      <c r="L17" s="3">
        <f>SUMIFS('TAX_ (11) FERC Balance Sheet'!AK:AK,'TAX_ (11) FERC Balance Sheet'!$D:$D,$D17,'TAX_ (11) FERC Balance Sheet'!$A:$A,$A17)</f>
        <v>-30320055.379999999</v>
      </c>
      <c r="M17" s="3">
        <f>SUMIFS('TAX_ (11) FERC Balance Sheet'!AL:AL,'TAX_ (11) FERC Balance Sheet'!$D:$D,$D17,'TAX_ (11) FERC Balance Sheet'!$A:$A,$A17)</f>
        <v>-30282769.379999999</v>
      </c>
      <c r="N17" s="3">
        <f>SUMIFS('TAX_ (11) FERC Balance Sheet'!AM:AM,'TAX_ (11) FERC Balance Sheet'!$D:$D,$D17,'TAX_ (11) FERC Balance Sheet'!$A:$A,$A17)</f>
        <v>-30467170.379999999</v>
      </c>
      <c r="O17" s="3">
        <f>SUMIFS('TAX_ (11) FERC Balance Sheet'!AN:AN,'TAX_ (11) FERC Balance Sheet'!$D:$D,$D17,'TAX_ (11) FERC Balance Sheet'!$A:$A,$A17)</f>
        <v>-30371358.379999999</v>
      </c>
      <c r="P17" s="3">
        <f>SUMIFS('TAX_ (11) FERC Balance Sheet'!AO:AO,'TAX_ (11) FERC Balance Sheet'!$D:$D,$D17,'TAX_ (11) FERC Balance Sheet'!$A:$A,$A17)</f>
        <v>-30274568.379999999</v>
      </c>
      <c r="Q17" s="3">
        <f>SUMIFS('TAX_ (11) FERC Balance Sheet'!AP:AP,'TAX_ (11) FERC Balance Sheet'!$D:$D,$D17,'TAX_ (11) FERC Balance Sheet'!$A:$A,$A17)</f>
        <v>-30470460.379999999</v>
      </c>
      <c r="R17" s="3">
        <f>SUMIFS('TAX_ (11) FERC Balance Sheet'!AQ:AQ,'TAX_ (11) FERC Balance Sheet'!$D:$D,$D17,'TAX_ (11) FERC Balance Sheet'!$A:$A,$A17)</f>
        <v>-30470460.379999999</v>
      </c>
      <c r="S17" s="3">
        <f>SUMIFS('TAX_ (11) FERC Balance Sheet'!AR:AR,'TAX_ (11) FERC Balance Sheet'!$D:$D,$D17,'TAX_ (11) FERC Balance Sheet'!$A:$A,$A17)</f>
        <v>-30434905.379999999</v>
      </c>
      <c r="T17" s="3">
        <f>SUMIFS('TAX_ (11) FERC Balance Sheet'!AS:AS,'TAX_ (11) FERC Balance Sheet'!$D:$D,$D17,'TAX_ (11) FERC Balance Sheet'!$A:$A,$A17)</f>
        <v>-30574159.379999999</v>
      </c>
      <c r="U17" s="3">
        <f>SUMIFS('TAX_ (11) FERC Balance Sheet'!AT:AT,'TAX_ (11) FERC Balance Sheet'!$D:$D,$D17,'TAX_ (11) FERC Balance Sheet'!$A:$A,$A17)</f>
        <v>-30843409.379999999</v>
      </c>
      <c r="V17" s="3">
        <f>SUMIFS('TAX_ (11) FERC Balance Sheet'!AU:AU,'TAX_ (11) FERC Balance Sheet'!$D:$D,$D17,'TAX_ (11) FERC Balance Sheet'!$A:$A,$A17)</f>
        <v>-30794895.379999999</v>
      </c>
      <c r="W17" s="3">
        <f>SUMIFS('TAX_ (11) FERC Balance Sheet'!AV:AV,'TAX_ (11) FERC Balance Sheet'!$D:$D,$D17,'TAX_ (11) FERC Balance Sheet'!$A:$A,$A17)</f>
        <v>-30878838.379999999</v>
      </c>
      <c r="X17" s="3">
        <f>SUMIFS('TAX_ (11) FERC Balance Sheet'!AW:AW,'TAX_ (11) FERC Balance Sheet'!$D:$D,$D17,'TAX_ (11) FERC Balance Sheet'!$A:$A,$A17)</f>
        <v>-31076376.379999999</v>
      </c>
      <c r="Y17" s="3">
        <f>SUMIFS('TAX_ (11) FERC Balance Sheet'!AX:AX,'TAX_ (11) FERC Balance Sheet'!$D:$D,$D17,'TAX_ (11) FERC Balance Sheet'!$A:$A,$A17)</f>
        <v>-31077293.379999999</v>
      </c>
      <c r="Z17" s="3">
        <f>SUMIFS('TAX_ (11) FERC Balance Sheet'!AY:AY,'TAX_ (11) FERC Balance Sheet'!$D:$D,$D17,'TAX_ (11) FERC Balance Sheet'!$A:$A,$A17)</f>
        <v>-30906232.379999999</v>
      </c>
      <c r="AA17" s="3">
        <f>SUMIFS('TAX_ (11) FERC Balance Sheet'!AZ:AZ,'TAX_ (11) FERC Balance Sheet'!$D:$D,$D17,'TAX_ (11) FERC Balance Sheet'!$A:$A,$A17)</f>
        <v>-30767005.379999999</v>
      </c>
      <c r="AB17" s="3">
        <f>SUMIFS('TAX_ (11) FERC Balance Sheet'!BA:BA,'TAX_ (11) FERC Balance Sheet'!$D:$D,$D17,'TAX_ (11) FERC Balance Sheet'!$A:$A,$A17)</f>
        <v>-30703124.379999999</v>
      </c>
      <c r="AC17" s="3">
        <f>SUMIFS('TAX_ (11) FERC Balance Sheet'!BB:BB,'TAX_ (11) FERC Balance Sheet'!$D:$D,$D17,'TAX_ (11) FERC Balance Sheet'!$A:$A,$A17)</f>
        <v>-30771817.379999999</v>
      </c>
      <c r="AD17" s="3">
        <f>SUMIFS('TAX_ (11) FERC Balance Sheet'!BC:BC,'TAX_ (11) FERC Balance Sheet'!$D:$D,$D17,'TAX_ (11) FERC Balance Sheet'!$A:$A,$A17)</f>
        <v>-31038200.379999999</v>
      </c>
      <c r="AE17" s="3">
        <f>SUMIFS('TAX_ (11) FERC Balance Sheet'!BD:BD,'TAX_ (11) FERC Balance Sheet'!$D:$D,$D17,'TAX_ (11) FERC Balance Sheet'!$A:$A,$A17)</f>
        <v>-31038200.379999999</v>
      </c>
      <c r="AF17" s="3">
        <f>SUMIFS('TAX_ (11) FERC Balance Sheet'!BE:BE,'TAX_ (11) FERC Balance Sheet'!$D:$D,$D17,'TAX_ (11) FERC Balance Sheet'!$A:$A,$A17)</f>
        <v>-31097765.456602339</v>
      </c>
      <c r="AG17" s="3">
        <f>SUMIFS('TAX_ (11) FERC Balance Sheet'!BF:BF,'TAX_ (11) FERC Balance Sheet'!$D:$D,$D17,'TAX_ (11) FERC Balance Sheet'!$A:$A,$A17)</f>
        <v>-31139050.746710826</v>
      </c>
      <c r="AH17" s="3">
        <f>SUMIFS('TAX_ (11) FERC Balance Sheet'!BG:BG,'TAX_ (11) FERC Balance Sheet'!$D:$D,$D17,'TAX_ (11) FERC Balance Sheet'!$A:$A,$A17)</f>
        <v>-31176760.791608553</v>
      </c>
      <c r="AI17" s="3">
        <f>SUMIFS('TAX_ (11) FERC Balance Sheet'!BH:BH,'TAX_ (11) FERC Balance Sheet'!$D:$D,$D17,'TAX_ (11) FERC Balance Sheet'!$A:$A,$A17)</f>
        <v>-31216649.359171018</v>
      </c>
      <c r="AJ17" s="3">
        <f>SUMIFS('TAX_ (11) FERC Balance Sheet'!BI:BI,'TAX_ (11) FERC Balance Sheet'!$D:$D,$D17,'TAX_ (11) FERC Balance Sheet'!$A:$A,$A17)</f>
        <v>-31242277.910074756</v>
      </c>
      <c r="AK17" s="3">
        <f>SUMIFS('TAX_ (11) FERC Balance Sheet'!BJ:BJ,'TAX_ (11) FERC Balance Sheet'!$D:$D,$D17,'TAX_ (11) FERC Balance Sheet'!$A:$A,$A17)</f>
        <v>-31257659.452079475</v>
      </c>
      <c r="AL17" s="3">
        <f>SUMIFS('TAX_ (11) FERC Balance Sheet'!BK:BK,'TAX_ (11) FERC Balance Sheet'!$D:$D,$D17,'TAX_ (11) FERC Balance Sheet'!$A:$A,$A17)</f>
        <v>-31262948.161624771</v>
      </c>
      <c r="AM17" s="3">
        <f>SUMIFS('TAX_ (11) FERC Balance Sheet'!BL:BL,'TAX_ (11) FERC Balance Sheet'!$D:$D,$D17,'TAX_ (11) FERC Balance Sheet'!$A:$A,$A17)</f>
        <v>-31264745.296053581</v>
      </c>
      <c r="AN17" s="3">
        <f>SUMIFS('TAX_ (11) FERC Balance Sheet'!BM:BM,'TAX_ (11) FERC Balance Sheet'!$D:$D,$D17,'TAX_ (11) FERC Balance Sheet'!$A:$A,$A17)</f>
        <v>-31324243.318853531</v>
      </c>
      <c r="AO17" s="3">
        <f>SUMIFS('TAX_ (11) FERC Balance Sheet'!BN:BN,'TAX_ (11) FERC Balance Sheet'!$D:$D,$D17,'TAX_ (11) FERC Balance Sheet'!$A:$A,$A17)</f>
        <v>-31337860.970726438</v>
      </c>
      <c r="AP17" s="3">
        <f>SUMIFS('TAX_ (11) FERC Balance Sheet'!BO:BO,'TAX_ (11) FERC Balance Sheet'!$D:$D,$D17,'TAX_ (11) FERC Balance Sheet'!$A:$A,$A17)</f>
        <v>-31347323.010641463</v>
      </c>
      <c r="AQ17" s="3">
        <f>SUMIFS('TAX_ (11) FERC Balance Sheet'!BP:BP,'TAX_ (11) FERC Balance Sheet'!$D:$D,$D17,'TAX_ (11) FERC Balance Sheet'!$A:$A,$A17)</f>
        <v>-31358481.512718342</v>
      </c>
      <c r="AR17" s="3">
        <f>SUMIFS('TAX_ (11) FERC Balance Sheet'!BQ:BQ,'TAX_ (11) FERC Balance Sheet'!$D:$D,$D17,'TAX_ (11) FERC Balance Sheet'!$A:$A,$A17)</f>
        <v>-31358481.512718342</v>
      </c>
      <c r="AS17" s="3">
        <f>SUMIFS('TAX_ (11) FERC Balance Sheet'!BR:BR,'TAX_ (11) FERC Balance Sheet'!$D:$D,$D17,'TAX_ (11) FERC Balance Sheet'!$A:$A,$A17)</f>
        <v>-31434660.237181135</v>
      </c>
      <c r="AT17" s="3">
        <f>SUMIFS('TAX_ (11) FERC Balance Sheet'!BS:BS,'TAX_ (11) FERC Balance Sheet'!$D:$D,$D17,'TAX_ (11) FERC Balance Sheet'!$A:$A,$A17)</f>
        <v>-31524305.238341</v>
      </c>
      <c r="AU17" s="3">
        <f>SUMIFS('TAX_ (11) FERC Balance Sheet'!BT:BT,'TAX_ (11) FERC Balance Sheet'!$D:$D,$D17,'TAX_ (11) FERC Balance Sheet'!$A:$A,$A17)</f>
        <v>-31559254.839307759</v>
      </c>
      <c r="AV17" s="3">
        <f>SUMIFS('TAX_ (11) FERC Balance Sheet'!BU:BU,'TAX_ (11) FERC Balance Sheet'!$D:$D,$D17,'TAX_ (11) FERC Balance Sheet'!$A:$A,$A17)</f>
        <v>-31625015.576514762</v>
      </c>
      <c r="AW17" s="3">
        <f>SUMIFS('TAX_ (11) FERC Balance Sheet'!BV:BV,'TAX_ (11) FERC Balance Sheet'!$D:$D,$D17,'TAX_ (11) FERC Balance Sheet'!$A:$A,$A17)</f>
        <v>-31681182.518389996</v>
      </c>
      <c r="AX17" s="3">
        <f>SUMIFS('TAX_ (11) FERC Balance Sheet'!BW:BW,'TAX_ (11) FERC Balance Sheet'!$D:$D,$D17,'TAX_ (11) FERC Balance Sheet'!$A:$A,$A17)</f>
        <v>-31734489.754690818</v>
      </c>
      <c r="AY17" s="3">
        <f>SUMIFS('TAX_ (11) FERC Balance Sheet'!BX:BX,'TAX_ (11) FERC Balance Sheet'!$D:$D,$D17,'TAX_ (11) FERC Balance Sheet'!$A:$A,$A17)</f>
        <v>-31782496.130764946</v>
      </c>
      <c r="AZ17" s="3">
        <f>SUMIFS('TAX_ (11) FERC Balance Sheet'!BY:BY,'TAX_ (11) FERC Balance Sheet'!$D:$D,$D17,'TAX_ (11) FERC Balance Sheet'!$A:$A,$A17)</f>
        <v>-31827871.791513748</v>
      </c>
      <c r="BA17" s="3">
        <f>SUMIFS('TAX_ (11) FERC Balance Sheet'!BZ:BZ,'TAX_ (11) FERC Balance Sheet'!$D:$D,$D17,'TAX_ (11) FERC Balance Sheet'!$A:$A,$A17)</f>
        <v>-31908831.113694616</v>
      </c>
      <c r="BB17" s="3">
        <f>SUMIFS('TAX_ (11) FERC Balance Sheet'!CA:CA,'TAX_ (11) FERC Balance Sheet'!$D:$D,$D17,'TAX_ (11) FERC Balance Sheet'!$A:$A,$A17)</f>
        <v>-31964822.648409177</v>
      </c>
      <c r="BC17" s="3">
        <f>SUMIFS('TAX_ (11) FERC Balance Sheet'!CB:CB,'TAX_ (11) FERC Balance Sheet'!$D:$D,$D17,'TAX_ (11) FERC Balance Sheet'!$A:$A,$A17)</f>
        <v>-32016913.903095033</v>
      </c>
      <c r="BD17" s="3">
        <f>SUMIFS('TAX_ (11) FERC Balance Sheet'!CC:CC,'TAX_ (11) FERC Balance Sheet'!$D:$D,$D17,'TAX_ (11) FERC Balance Sheet'!$A:$A,$A17)</f>
        <v>-32066985.74315127</v>
      </c>
      <c r="BE17" s="3">
        <f>SUMIFS('TAX_ (11) FERC Balance Sheet'!CD:CD,'TAX_ (11) FERC Balance Sheet'!$D:$D,$D17,'TAX_ (11) FERC Balance Sheet'!$A:$A,$A17)</f>
        <v>-32066985.74315127</v>
      </c>
    </row>
    <row r="18" spans="1:57" ht="14.25" customHeight="1" x14ac:dyDescent="0.2">
      <c r="A18" s="2" t="s">
        <v>334</v>
      </c>
      <c r="B18" s="2" t="s">
        <v>7</v>
      </c>
      <c r="C18" s="2" t="s">
        <v>10</v>
      </c>
      <c r="D18" s="2" t="s">
        <v>428</v>
      </c>
      <c r="E18" s="5">
        <v>282</v>
      </c>
      <c r="F18" s="3">
        <f>SUMIFS('TAX_ (11) FERC Balance Sheet'!AE:AE,'TAX_ (11) FERC Balance Sheet'!$D:$D,$D18,'TAX_ (11) FERC Balance Sheet'!$A:$A,$A18)</f>
        <v>-5174334</v>
      </c>
      <c r="G18" s="3">
        <f>SUMIFS('TAX_ (11) FERC Balance Sheet'!AF:AF,'TAX_ (11) FERC Balance Sheet'!$D:$D,$D18,'TAX_ (11) FERC Balance Sheet'!$A:$A,$A18)</f>
        <v>-5215194</v>
      </c>
      <c r="H18" s="3">
        <f>SUMIFS('TAX_ (11) FERC Balance Sheet'!AG:AG,'TAX_ (11) FERC Balance Sheet'!$D:$D,$D18,'TAX_ (11) FERC Balance Sheet'!$A:$A,$A18)</f>
        <v>-5252201</v>
      </c>
      <c r="I18" s="3">
        <f>SUMIFS('TAX_ (11) FERC Balance Sheet'!AH:AH,'TAX_ (11) FERC Balance Sheet'!$D:$D,$D18,'TAX_ (11) FERC Balance Sheet'!$A:$A,$A18)</f>
        <v>-5295897</v>
      </c>
      <c r="J18" s="3">
        <f>SUMIFS('TAX_ (11) FERC Balance Sheet'!AI:AI,'TAX_ (11) FERC Balance Sheet'!$D:$D,$D18,'TAX_ (11) FERC Balance Sheet'!$A:$A,$A18)</f>
        <v>-5410352</v>
      </c>
      <c r="K18" s="3">
        <f>SUMIFS('TAX_ (11) FERC Balance Sheet'!AJ:AJ,'TAX_ (11) FERC Balance Sheet'!$D:$D,$D18,'TAX_ (11) FERC Balance Sheet'!$A:$A,$A18)</f>
        <v>-5445486</v>
      </c>
      <c r="L18" s="3">
        <f>SUMIFS('TAX_ (11) FERC Balance Sheet'!AK:AK,'TAX_ (11) FERC Balance Sheet'!$D:$D,$D18,'TAX_ (11) FERC Balance Sheet'!$A:$A,$A18)</f>
        <v>-5460530</v>
      </c>
      <c r="M18" s="3">
        <f>SUMIFS('TAX_ (11) FERC Balance Sheet'!AL:AL,'TAX_ (11) FERC Balance Sheet'!$D:$D,$D18,'TAX_ (11) FERC Balance Sheet'!$A:$A,$A18)</f>
        <v>-5502644</v>
      </c>
      <c r="N18" s="3">
        <f>SUMIFS('TAX_ (11) FERC Balance Sheet'!AM:AM,'TAX_ (11) FERC Balance Sheet'!$D:$D,$D18,'TAX_ (11) FERC Balance Sheet'!$A:$A,$A18)</f>
        <v>-5531742</v>
      </c>
      <c r="O18" s="3">
        <f>SUMIFS('TAX_ (11) FERC Balance Sheet'!AN:AN,'TAX_ (11) FERC Balance Sheet'!$D:$D,$D18,'TAX_ (11) FERC Balance Sheet'!$A:$A,$A18)</f>
        <v>-5550309</v>
      </c>
      <c r="P18" s="3">
        <f>SUMIFS('TAX_ (11) FERC Balance Sheet'!AO:AO,'TAX_ (11) FERC Balance Sheet'!$D:$D,$D18,'TAX_ (11) FERC Balance Sheet'!$A:$A,$A18)</f>
        <v>-5569924</v>
      </c>
      <c r="Q18" s="3">
        <f>SUMIFS('TAX_ (11) FERC Balance Sheet'!AP:AP,'TAX_ (11) FERC Balance Sheet'!$D:$D,$D18,'TAX_ (11) FERC Balance Sheet'!$A:$A,$A18)</f>
        <v>-5611373</v>
      </c>
      <c r="R18" s="3">
        <f>SUMIFS('TAX_ (11) FERC Balance Sheet'!AQ:AQ,'TAX_ (11) FERC Balance Sheet'!$D:$D,$D18,'TAX_ (11) FERC Balance Sheet'!$A:$A,$A18)</f>
        <v>-5611373</v>
      </c>
      <c r="S18" s="3">
        <f>SUMIFS('TAX_ (11) FERC Balance Sheet'!AR:AR,'TAX_ (11) FERC Balance Sheet'!$D:$D,$D18,'TAX_ (11) FERC Balance Sheet'!$A:$A,$A18)</f>
        <v>-5647804</v>
      </c>
      <c r="T18" s="3">
        <f>SUMIFS('TAX_ (11) FERC Balance Sheet'!AS:AS,'TAX_ (11) FERC Balance Sheet'!$D:$D,$D18,'TAX_ (11) FERC Balance Sheet'!$A:$A,$A18)</f>
        <v>-5727555</v>
      </c>
      <c r="U18" s="3">
        <f>SUMIFS('TAX_ (11) FERC Balance Sheet'!AT:AT,'TAX_ (11) FERC Balance Sheet'!$D:$D,$D18,'TAX_ (11) FERC Balance Sheet'!$A:$A,$A18)</f>
        <v>-5789916</v>
      </c>
      <c r="V18" s="3">
        <f>SUMIFS('TAX_ (11) FERC Balance Sheet'!AU:AU,'TAX_ (11) FERC Balance Sheet'!$D:$D,$D18,'TAX_ (11) FERC Balance Sheet'!$A:$A,$A18)</f>
        <v>-5819391</v>
      </c>
      <c r="W18" s="3">
        <f>SUMIFS('TAX_ (11) FERC Balance Sheet'!AV:AV,'TAX_ (11) FERC Balance Sheet'!$D:$D,$D18,'TAX_ (11) FERC Balance Sheet'!$A:$A,$A18)</f>
        <v>-5888637</v>
      </c>
      <c r="X18" s="3">
        <f>SUMIFS('TAX_ (11) FERC Balance Sheet'!AW:AW,'TAX_ (11) FERC Balance Sheet'!$D:$D,$D18,'TAX_ (11) FERC Balance Sheet'!$A:$A,$A18)</f>
        <v>-5929660</v>
      </c>
      <c r="Y18" s="3">
        <f>SUMIFS('TAX_ (11) FERC Balance Sheet'!AX:AX,'TAX_ (11) FERC Balance Sheet'!$D:$D,$D18,'TAX_ (11) FERC Balance Sheet'!$A:$A,$A18)</f>
        <v>-5979742</v>
      </c>
      <c r="Z18" s="3">
        <f>SUMIFS('TAX_ (11) FERC Balance Sheet'!AY:AY,'TAX_ (11) FERC Balance Sheet'!$D:$D,$D18,'TAX_ (11) FERC Balance Sheet'!$A:$A,$A18)</f>
        <v>-5989855</v>
      </c>
      <c r="AA18" s="3">
        <f>SUMIFS('TAX_ (11) FERC Balance Sheet'!AZ:AZ,'TAX_ (11) FERC Balance Sheet'!$D:$D,$D18,'TAX_ (11) FERC Balance Sheet'!$A:$A,$A18)</f>
        <v>-5958753</v>
      </c>
      <c r="AB18" s="3">
        <f>SUMIFS('TAX_ (11) FERC Balance Sheet'!BA:BA,'TAX_ (11) FERC Balance Sheet'!$D:$D,$D18,'TAX_ (11) FERC Balance Sheet'!$A:$A,$A18)</f>
        <v>-5991120</v>
      </c>
      <c r="AC18" s="3">
        <f>SUMIFS('TAX_ (11) FERC Balance Sheet'!BB:BB,'TAX_ (11) FERC Balance Sheet'!$D:$D,$D18,'TAX_ (11) FERC Balance Sheet'!$A:$A,$A18)</f>
        <v>-6061448</v>
      </c>
      <c r="AD18" s="3">
        <f>SUMIFS('TAX_ (11) FERC Balance Sheet'!BC:BC,'TAX_ (11) FERC Balance Sheet'!$D:$D,$D18,'TAX_ (11) FERC Balance Sheet'!$A:$A,$A18)</f>
        <v>-6133287</v>
      </c>
      <c r="AE18" s="3">
        <f>SUMIFS('TAX_ (11) FERC Balance Sheet'!BD:BD,'TAX_ (11) FERC Balance Sheet'!$D:$D,$D18,'TAX_ (11) FERC Balance Sheet'!$A:$A,$A18)</f>
        <v>-6133287</v>
      </c>
      <c r="AF18" s="3">
        <f>SUMIFS('TAX_ (11) FERC Balance Sheet'!BE:BE,'TAX_ (11) FERC Balance Sheet'!$D:$D,$D18,'TAX_ (11) FERC Balance Sheet'!$A:$A,$A18)</f>
        <v>-6180688.0730330348</v>
      </c>
      <c r="AG18" s="3">
        <f>SUMIFS('TAX_ (11) FERC Balance Sheet'!BF:BF,'TAX_ (11) FERC Balance Sheet'!$D:$D,$D18,'TAX_ (11) FERC Balance Sheet'!$A:$A,$A18)</f>
        <v>-6227683.7131688856</v>
      </c>
      <c r="AH18" s="3">
        <f>SUMIFS('TAX_ (11) FERC Balance Sheet'!BG:BG,'TAX_ (11) FERC Balance Sheet'!$D:$D,$D18,'TAX_ (11) FERC Balance Sheet'!$A:$A,$A18)</f>
        <v>-6274246.2363596214</v>
      </c>
      <c r="AI18" s="3">
        <f>SUMIFS('TAX_ (11) FERC Balance Sheet'!BH:BH,'TAX_ (11) FERC Balance Sheet'!$D:$D,$D18,'TAX_ (11) FERC Balance Sheet'!$A:$A,$A18)</f>
        <v>-6320339.813350278</v>
      </c>
      <c r="AJ18" s="3">
        <f>SUMIFS('TAX_ (11) FERC Balance Sheet'!BI:BI,'TAX_ (11) FERC Balance Sheet'!$D:$D,$D18,'TAX_ (11) FERC Balance Sheet'!$A:$A,$A18)</f>
        <v>-6365940.2413363513</v>
      </c>
      <c r="AK18" s="3">
        <f>SUMIFS('TAX_ (11) FERC Balance Sheet'!BJ:BJ,'TAX_ (11) FERC Balance Sheet'!$D:$D,$D18,'TAX_ (11) FERC Balance Sheet'!$A:$A,$A18)</f>
        <v>-6411025.9806360528</v>
      </c>
      <c r="AL18" s="3">
        <f>SUMIFS('TAX_ (11) FERC Balance Sheet'!BK:BK,'TAX_ (11) FERC Balance Sheet'!$D:$D,$D18,'TAX_ (11) FERC Balance Sheet'!$A:$A,$A18)</f>
        <v>-6455580.7383044865</v>
      </c>
      <c r="AM18" s="3">
        <f>SUMIFS('TAX_ (11) FERC Balance Sheet'!BL:BL,'TAX_ (11) FERC Balance Sheet'!$D:$D,$D18,'TAX_ (11) FERC Balance Sheet'!$A:$A,$A18)</f>
        <v>-6499588.6365244156</v>
      </c>
      <c r="AN18" s="3">
        <f>SUMIFS('TAX_ (11) FERC Balance Sheet'!BM:BM,'TAX_ (11) FERC Balance Sheet'!$D:$D,$D18,'TAX_ (11) FERC Balance Sheet'!$A:$A,$A18)</f>
        <v>-6543028.5475745853</v>
      </c>
      <c r="AO18" s="3">
        <f>SUMIFS('TAX_ (11) FERC Balance Sheet'!BN:BN,'TAX_ (11) FERC Balance Sheet'!$D:$D,$D18,'TAX_ (11) FERC Balance Sheet'!$A:$A,$A18)</f>
        <v>-6585890.3860459486</v>
      </c>
      <c r="AP18" s="3">
        <f>SUMIFS('TAX_ (11) FERC Balance Sheet'!BO:BO,'TAX_ (11) FERC Balance Sheet'!$D:$D,$D18,'TAX_ (11) FERC Balance Sheet'!$A:$A,$A18)</f>
        <v>-6628173.0775863994</v>
      </c>
      <c r="AQ18" s="3">
        <f>SUMIFS('TAX_ (11) FERC Balance Sheet'!BP:BP,'TAX_ (11) FERC Balance Sheet'!$D:$D,$D18,'TAX_ (11) FERC Balance Sheet'!$A:$A,$A18)</f>
        <v>-6669850.9638555795</v>
      </c>
      <c r="AR18" s="3">
        <f>SUMIFS('TAX_ (11) FERC Balance Sheet'!BQ:BQ,'TAX_ (11) FERC Balance Sheet'!$D:$D,$D18,'TAX_ (11) FERC Balance Sheet'!$A:$A,$A18)</f>
        <v>-6669850.9638555795</v>
      </c>
      <c r="AS18" s="3">
        <f>SUMIFS('TAX_ (11) FERC Balance Sheet'!BR:BR,'TAX_ (11) FERC Balance Sheet'!$D:$D,$D18,'TAX_ (11) FERC Balance Sheet'!$A:$A,$A18)</f>
        <v>-6725271.5920164073</v>
      </c>
      <c r="AT18" s="3">
        <f>SUMIFS('TAX_ (11) FERC Balance Sheet'!BS:BS,'TAX_ (11) FERC Balance Sheet'!$D:$D,$D18,'TAX_ (11) FERC Balance Sheet'!$A:$A,$A18)</f>
        <v>-6779990.3261867426</v>
      </c>
      <c r="AU18" s="3">
        <f>SUMIFS('TAX_ (11) FERC Balance Sheet'!BT:BT,'TAX_ (11) FERC Balance Sheet'!$D:$D,$D18,'TAX_ (11) FERC Balance Sheet'!$A:$A,$A18)</f>
        <v>-6831277.547922805</v>
      </c>
      <c r="AV18" s="3">
        <f>SUMIFS('TAX_ (11) FERC Balance Sheet'!BU:BU,'TAX_ (11) FERC Balance Sheet'!$D:$D,$D18,'TAX_ (11) FERC Balance Sheet'!$A:$A,$A18)</f>
        <v>-6879260.238661821</v>
      </c>
      <c r="AW18" s="3">
        <f>SUMIFS('TAX_ (11) FERC Balance Sheet'!BV:BV,'TAX_ (11) FERC Balance Sheet'!$D:$D,$D18,'TAX_ (11) FERC Balance Sheet'!$A:$A,$A18)</f>
        <v>-6926650.253229415</v>
      </c>
      <c r="AX18" s="3">
        <f>SUMIFS('TAX_ (11) FERC Balance Sheet'!BW:BW,'TAX_ (11) FERC Balance Sheet'!$D:$D,$D18,'TAX_ (11) FERC Balance Sheet'!$A:$A,$A18)</f>
        <v>-6973481.9526176462</v>
      </c>
      <c r="AY18" s="3">
        <f>SUMIFS('TAX_ (11) FERC Balance Sheet'!BX:BX,'TAX_ (11) FERC Balance Sheet'!$D:$D,$D18,'TAX_ (11) FERC Balance Sheet'!$A:$A,$A18)</f>
        <v>-7019758.9963874444</v>
      </c>
      <c r="AZ18" s="3">
        <f>SUMIFS('TAX_ (11) FERC Balance Sheet'!BY:BY,'TAX_ (11) FERC Balance Sheet'!$D:$D,$D18,'TAX_ (11) FERC Balance Sheet'!$A:$A,$A18)</f>
        <v>-7065482.3137124712</v>
      </c>
      <c r="BA18" s="3">
        <f>SUMIFS('TAX_ (11) FERC Balance Sheet'!BZ:BZ,'TAX_ (11) FERC Balance Sheet'!$D:$D,$D18,'TAX_ (11) FERC Balance Sheet'!$A:$A,$A18)</f>
        <v>-7110647.5332538718</v>
      </c>
      <c r="BB18" s="3">
        <f>SUMIFS('TAX_ (11) FERC Balance Sheet'!CA:CA,'TAX_ (11) FERC Balance Sheet'!$D:$D,$D18,'TAX_ (11) FERC Balance Sheet'!$A:$A,$A18)</f>
        <v>-7155241.7050333992</v>
      </c>
      <c r="BC18" s="3">
        <f>SUMIFS('TAX_ (11) FERC Balance Sheet'!CB:CB,'TAX_ (11) FERC Balance Sheet'!$D:$D,$D18,'TAX_ (11) FERC Balance Sheet'!$A:$A,$A18)</f>
        <v>-7199254.1458090786</v>
      </c>
      <c r="BD18" s="3">
        <f>SUMIFS('TAX_ (11) FERC Balance Sheet'!CC:CC,'TAX_ (11) FERC Balance Sheet'!$D:$D,$D18,'TAX_ (11) FERC Balance Sheet'!$A:$A,$A18)</f>
        <v>-7242686.2527504954</v>
      </c>
      <c r="BE18" s="3">
        <f>SUMIFS('TAX_ (11) FERC Balance Sheet'!CD:CD,'TAX_ (11) FERC Balance Sheet'!$D:$D,$D18,'TAX_ (11) FERC Balance Sheet'!$A:$A,$A18)</f>
        <v>-7242686.2527504954</v>
      </c>
    </row>
    <row r="19" spans="1:57" ht="14.25" customHeight="1" x14ac:dyDescent="0.2">
      <c r="A19" s="2"/>
      <c r="B19" s="2"/>
      <c r="C19" s="2"/>
      <c r="D19" s="2"/>
      <c r="E19" s="5"/>
      <c r="F19" s="6">
        <f t="shared" ref="F19:AK19" si="2">SUM(F17:F18)</f>
        <v>-34910842.379999995</v>
      </c>
      <c r="G19" s="6">
        <f t="shared" si="2"/>
        <v>-35102717.379999995</v>
      </c>
      <c r="H19" s="6">
        <f t="shared" si="2"/>
        <v>-35315916.379999995</v>
      </c>
      <c r="I19" s="6">
        <f t="shared" si="2"/>
        <v>-35367129.379999995</v>
      </c>
      <c r="J19" s="6">
        <f t="shared" si="2"/>
        <v>-35718647.379999995</v>
      </c>
      <c r="K19" s="6">
        <f t="shared" si="2"/>
        <v>-35904132.379999995</v>
      </c>
      <c r="L19" s="6">
        <f t="shared" si="2"/>
        <v>-35780585.379999995</v>
      </c>
      <c r="M19" s="6">
        <f t="shared" si="2"/>
        <v>-35785413.379999995</v>
      </c>
      <c r="N19" s="6">
        <f t="shared" si="2"/>
        <v>-35998912.379999995</v>
      </c>
      <c r="O19" s="6">
        <f t="shared" si="2"/>
        <v>-35921667.379999995</v>
      </c>
      <c r="P19" s="6">
        <f t="shared" si="2"/>
        <v>-35844492.379999995</v>
      </c>
      <c r="Q19" s="6">
        <f t="shared" si="2"/>
        <v>-36081833.379999995</v>
      </c>
      <c r="R19" s="6">
        <f t="shared" si="2"/>
        <v>-36081833.379999995</v>
      </c>
      <c r="S19" s="6">
        <f t="shared" si="2"/>
        <v>-36082709.379999995</v>
      </c>
      <c r="T19" s="6">
        <f t="shared" si="2"/>
        <v>-36301714.379999995</v>
      </c>
      <c r="U19" s="6">
        <f t="shared" si="2"/>
        <v>-36633325.379999995</v>
      </c>
      <c r="V19" s="6">
        <f t="shared" si="2"/>
        <v>-36614286.379999995</v>
      </c>
      <c r="W19" s="6">
        <f t="shared" si="2"/>
        <v>-36767475.379999995</v>
      </c>
      <c r="X19" s="6">
        <f t="shared" si="2"/>
        <v>-37006036.379999995</v>
      </c>
      <c r="Y19" s="6">
        <f t="shared" si="2"/>
        <v>-37057035.379999995</v>
      </c>
      <c r="Z19" s="6">
        <f t="shared" si="2"/>
        <v>-36896087.379999995</v>
      </c>
      <c r="AA19" s="6">
        <f t="shared" si="2"/>
        <v>-36725758.379999995</v>
      </c>
      <c r="AB19" s="6">
        <f t="shared" si="2"/>
        <v>-36694244.379999995</v>
      </c>
      <c r="AC19" s="6">
        <f t="shared" si="2"/>
        <v>-36833265.379999995</v>
      </c>
      <c r="AD19" s="6">
        <f t="shared" si="2"/>
        <v>-37171487.379999995</v>
      </c>
      <c r="AE19" s="6">
        <f t="shared" si="2"/>
        <v>-37171487.379999995</v>
      </c>
      <c r="AF19" s="6">
        <f t="shared" si="2"/>
        <v>-37278453.52963537</v>
      </c>
      <c r="AG19" s="6">
        <f t="shared" si="2"/>
        <v>-37366734.459879711</v>
      </c>
      <c r="AH19" s="6">
        <f t="shared" si="2"/>
        <v>-37451007.027968176</v>
      </c>
      <c r="AI19" s="6">
        <f t="shared" si="2"/>
        <v>-37536989.172521293</v>
      </c>
      <c r="AJ19" s="6">
        <f t="shared" si="2"/>
        <v>-37608218.151411109</v>
      </c>
      <c r="AK19" s="6">
        <f t="shared" si="2"/>
        <v>-37668685.432715528</v>
      </c>
      <c r="AL19" s="6">
        <f t="shared" ref="AL19:BE19" si="3">SUM(AL17:AL18)</f>
        <v>-37718528.899929255</v>
      </c>
      <c r="AM19" s="6">
        <f t="shared" si="3"/>
        <v>-37764333.932577997</v>
      </c>
      <c r="AN19" s="6">
        <f t="shared" si="3"/>
        <v>-37867271.866428114</v>
      </c>
      <c r="AO19" s="6">
        <f t="shared" si="3"/>
        <v>-37923751.356772386</v>
      </c>
      <c r="AP19" s="6">
        <f t="shared" si="3"/>
        <v>-37975496.088227861</v>
      </c>
      <c r="AQ19" s="6">
        <f t="shared" si="3"/>
        <v>-38028332.476573922</v>
      </c>
      <c r="AR19" s="6">
        <f t="shared" si="3"/>
        <v>-38028332.476573922</v>
      </c>
      <c r="AS19" s="6">
        <f t="shared" si="3"/>
        <v>-38159931.829197541</v>
      </c>
      <c r="AT19" s="6">
        <f t="shared" si="3"/>
        <v>-38304295.564527743</v>
      </c>
      <c r="AU19" s="6">
        <f t="shared" si="3"/>
        <v>-38390532.38723056</v>
      </c>
      <c r="AV19" s="6">
        <f t="shared" si="3"/>
        <v>-38504275.815176584</v>
      </c>
      <c r="AW19" s="6">
        <f t="shared" si="3"/>
        <v>-38607832.771619409</v>
      </c>
      <c r="AX19" s="6">
        <f t="shared" si="3"/>
        <v>-38707971.707308464</v>
      </c>
      <c r="AY19" s="6">
        <f t="shared" si="3"/>
        <v>-38802255.127152391</v>
      </c>
      <c r="AZ19" s="6">
        <f t="shared" si="3"/>
        <v>-38893354.105226219</v>
      </c>
      <c r="BA19" s="6">
        <f t="shared" si="3"/>
        <v>-39019478.646948487</v>
      </c>
      <c r="BB19" s="6">
        <f t="shared" si="3"/>
        <v>-39120064.35344258</v>
      </c>
      <c r="BC19" s="6">
        <f t="shared" si="3"/>
        <v>-39216168.048904113</v>
      </c>
      <c r="BD19" s="6">
        <f t="shared" si="3"/>
        <v>-39309671.995901763</v>
      </c>
      <c r="BE19" s="6">
        <f t="shared" si="3"/>
        <v>-39309671.995901763</v>
      </c>
    </row>
    <row r="20" spans="1:57" ht="14.25" customHeight="1" x14ac:dyDescent="0.2">
      <c r="A20" s="2"/>
      <c r="B20" s="2"/>
      <c r="C20" s="2"/>
      <c r="D20" s="2"/>
      <c r="E20" s="5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</row>
    <row r="21" spans="1:57" ht="14.25" customHeight="1" x14ac:dyDescent="0.2">
      <c r="A21" s="2" t="s">
        <v>334</v>
      </c>
      <c r="B21" s="2" t="s">
        <v>7</v>
      </c>
      <c r="C21" s="2" t="s">
        <v>64</v>
      </c>
      <c r="D21" s="2" t="s">
        <v>425</v>
      </c>
      <c r="E21" s="5">
        <v>283</v>
      </c>
      <c r="F21" s="3">
        <f>SUMIFS('TAX_ (11) FERC Balance Sheet'!AE:AE,'TAX_ (11) FERC Balance Sheet'!$D:$D,$D21,'TAX_ (11) FERC Balance Sheet'!$A:$A,$A21)</f>
        <v>-3327091</v>
      </c>
      <c r="G21" s="3">
        <f>SUMIFS('TAX_ (11) FERC Balance Sheet'!AF:AF,'TAX_ (11) FERC Balance Sheet'!$D:$D,$D21,'TAX_ (11) FERC Balance Sheet'!$A:$A,$A21)</f>
        <v>-3132276</v>
      </c>
      <c r="H21" s="3">
        <f>SUMIFS('TAX_ (11) FERC Balance Sheet'!AG:AG,'TAX_ (11) FERC Balance Sheet'!$D:$D,$D21,'TAX_ (11) FERC Balance Sheet'!$A:$A,$A21)</f>
        <v>-3156303</v>
      </c>
      <c r="I21" s="3">
        <f>SUMIFS('TAX_ (11) FERC Balance Sheet'!AH:AH,'TAX_ (11) FERC Balance Sheet'!$D:$D,$D21,'TAX_ (11) FERC Balance Sheet'!$A:$A,$A21)</f>
        <v>-3208005</v>
      </c>
      <c r="J21" s="3">
        <f>SUMIFS('TAX_ (11) FERC Balance Sheet'!AI:AI,'TAX_ (11) FERC Balance Sheet'!$D:$D,$D21,'TAX_ (11) FERC Balance Sheet'!$A:$A,$A21)</f>
        <v>-3230465</v>
      </c>
      <c r="K21" s="3">
        <f>SUMIFS('TAX_ (11) FERC Balance Sheet'!AJ:AJ,'TAX_ (11) FERC Balance Sheet'!$D:$D,$D21,'TAX_ (11) FERC Balance Sheet'!$A:$A,$A21)</f>
        <v>-3209791</v>
      </c>
      <c r="L21" s="3">
        <f>SUMIFS('TAX_ (11) FERC Balance Sheet'!AK:AK,'TAX_ (11) FERC Balance Sheet'!$D:$D,$D21,'TAX_ (11) FERC Balance Sheet'!$A:$A,$A21)</f>
        <v>-3221766</v>
      </c>
      <c r="M21" s="3">
        <f>SUMIFS('TAX_ (11) FERC Balance Sheet'!AL:AL,'TAX_ (11) FERC Balance Sheet'!$D:$D,$D21,'TAX_ (11) FERC Balance Sheet'!$A:$A,$A21)</f>
        <v>-3227525</v>
      </c>
      <c r="N21" s="3">
        <f>SUMIFS('TAX_ (11) FERC Balance Sheet'!AM:AM,'TAX_ (11) FERC Balance Sheet'!$D:$D,$D21,'TAX_ (11) FERC Balance Sheet'!$A:$A,$A21)</f>
        <v>-709428</v>
      </c>
      <c r="O21" s="3">
        <f>SUMIFS('TAX_ (11) FERC Balance Sheet'!AN:AN,'TAX_ (11) FERC Balance Sheet'!$D:$D,$D21,'TAX_ (11) FERC Balance Sheet'!$A:$A,$A21)</f>
        <v>-714314</v>
      </c>
      <c r="P21" s="3">
        <f>SUMIFS('TAX_ (11) FERC Balance Sheet'!AO:AO,'TAX_ (11) FERC Balance Sheet'!$D:$D,$D21,'TAX_ (11) FERC Balance Sheet'!$A:$A,$A21)</f>
        <v>-720592</v>
      </c>
      <c r="Q21" s="3">
        <f>SUMIFS('TAX_ (11) FERC Balance Sheet'!AP:AP,'TAX_ (11) FERC Balance Sheet'!$D:$D,$D21,'TAX_ (11) FERC Balance Sheet'!$A:$A,$A21)</f>
        <v>-1299103</v>
      </c>
      <c r="R21" s="3">
        <f>SUMIFS('TAX_ (11) FERC Balance Sheet'!AQ:AQ,'TAX_ (11) FERC Balance Sheet'!$D:$D,$D21,'TAX_ (11) FERC Balance Sheet'!$A:$A,$A21)</f>
        <v>-1299103</v>
      </c>
      <c r="S21" s="3">
        <f>SUMIFS('TAX_ (11) FERC Balance Sheet'!AR:AR,'TAX_ (11) FERC Balance Sheet'!$D:$D,$D21,'TAX_ (11) FERC Balance Sheet'!$A:$A,$A21)</f>
        <v>-1300336</v>
      </c>
      <c r="T21" s="3">
        <f>SUMIFS('TAX_ (11) FERC Balance Sheet'!AS:AS,'TAX_ (11) FERC Balance Sheet'!$D:$D,$D21,'TAX_ (11) FERC Balance Sheet'!$A:$A,$A21)</f>
        <v>-1310011</v>
      </c>
      <c r="U21" s="3">
        <f>SUMIFS('TAX_ (11) FERC Balance Sheet'!AT:AT,'TAX_ (11) FERC Balance Sheet'!$D:$D,$D21,'TAX_ (11) FERC Balance Sheet'!$A:$A,$A21)</f>
        <v>-1291909</v>
      </c>
      <c r="V21" s="3">
        <f>SUMIFS('TAX_ (11) FERC Balance Sheet'!AU:AU,'TAX_ (11) FERC Balance Sheet'!$D:$D,$D21,'TAX_ (11) FERC Balance Sheet'!$A:$A,$A21)</f>
        <v>-1297752</v>
      </c>
      <c r="W21" s="3">
        <f>SUMIFS('TAX_ (11) FERC Balance Sheet'!AV:AV,'TAX_ (11) FERC Balance Sheet'!$D:$D,$D21,'TAX_ (11) FERC Balance Sheet'!$A:$A,$A21)</f>
        <v>-1307728</v>
      </c>
      <c r="X21" s="3">
        <f>SUMIFS('TAX_ (11) FERC Balance Sheet'!AW:AW,'TAX_ (11) FERC Balance Sheet'!$D:$D,$D21,'TAX_ (11) FERC Balance Sheet'!$A:$A,$A21)</f>
        <v>-2922380</v>
      </c>
      <c r="Y21" s="3">
        <f>SUMIFS('TAX_ (11) FERC Balance Sheet'!AX:AX,'TAX_ (11) FERC Balance Sheet'!$D:$D,$D21,'TAX_ (11) FERC Balance Sheet'!$A:$A,$A21)</f>
        <v>-2930965</v>
      </c>
      <c r="Z21" s="3">
        <f>SUMIFS('TAX_ (11) FERC Balance Sheet'!AY:AY,'TAX_ (11) FERC Balance Sheet'!$D:$D,$D21,'TAX_ (11) FERC Balance Sheet'!$A:$A,$A21)</f>
        <v>-2921723</v>
      </c>
      <c r="AA21" s="3">
        <f>SUMIFS('TAX_ (11) FERC Balance Sheet'!AZ:AZ,'TAX_ (11) FERC Balance Sheet'!$D:$D,$D21,'TAX_ (11) FERC Balance Sheet'!$A:$A,$A21)</f>
        <v>-2888878</v>
      </c>
      <c r="AB21" s="3">
        <f>SUMIFS('TAX_ (11) FERC Balance Sheet'!BA:BA,'TAX_ (11) FERC Balance Sheet'!$D:$D,$D21,'TAX_ (11) FERC Balance Sheet'!$A:$A,$A21)</f>
        <v>-2884978</v>
      </c>
      <c r="AC21" s="3">
        <f>SUMIFS('TAX_ (11) FERC Balance Sheet'!BB:BB,'TAX_ (11) FERC Balance Sheet'!$D:$D,$D21,'TAX_ (11) FERC Balance Sheet'!$A:$A,$A21)</f>
        <v>-2888253</v>
      </c>
      <c r="AD21" s="3">
        <f>SUMIFS('TAX_ (11) FERC Balance Sheet'!BC:BC,'TAX_ (11) FERC Balance Sheet'!$D:$D,$D21,'TAX_ (11) FERC Balance Sheet'!$A:$A,$A21)</f>
        <v>-2872193</v>
      </c>
      <c r="AE21" s="3">
        <f>SUMIFS('TAX_ (11) FERC Balance Sheet'!BD:BD,'TAX_ (11) FERC Balance Sheet'!$D:$D,$D21,'TAX_ (11) FERC Balance Sheet'!$A:$A,$A21)</f>
        <v>-2872193</v>
      </c>
      <c r="AF21" s="3">
        <f>SUMIFS('TAX_ (11) FERC Balance Sheet'!BE:BE,'TAX_ (11) FERC Balance Sheet'!$D:$D,$D21,'TAX_ (11) FERC Balance Sheet'!$A:$A,$A21)</f>
        <v>-2898421.5417288127</v>
      </c>
      <c r="AG21" s="3">
        <f>SUMIFS('TAX_ (11) FERC Balance Sheet'!BF:BF,'TAX_ (11) FERC Balance Sheet'!$D:$D,$D21,'TAX_ (11) FERC Balance Sheet'!$A:$A,$A21)</f>
        <v>-2940030.315667626</v>
      </c>
      <c r="AH21" s="3">
        <f>SUMIFS('TAX_ (11) FERC Balance Sheet'!BG:BG,'TAX_ (11) FERC Balance Sheet'!$D:$D,$D21,'TAX_ (11) FERC Balance Sheet'!$A:$A,$A21)</f>
        <v>-2997415.0966049396</v>
      </c>
      <c r="AI21" s="3">
        <f>SUMIFS('TAX_ (11) FERC Balance Sheet'!BH:BH,'TAX_ (11) FERC Balance Sheet'!$D:$D,$D21,'TAX_ (11) FERC Balance Sheet'!$A:$A,$A21)</f>
        <v>-3054799.8775422517</v>
      </c>
      <c r="AJ21" s="3">
        <f>SUMIFS('TAX_ (11) FERC Balance Sheet'!BI:BI,'TAX_ (11) FERC Balance Sheet'!$D:$D,$D21,'TAX_ (11) FERC Balance Sheet'!$A:$A,$A21)</f>
        <v>-3103949.4438835648</v>
      </c>
      <c r="AK21" s="3">
        <f>SUMIFS('TAX_ (11) FERC Balance Sheet'!BJ:BJ,'TAX_ (11) FERC Balance Sheet'!$D:$D,$D21,'TAX_ (11) FERC Balance Sheet'!$A:$A,$A21)</f>
        <v>-3152792.4049748788</v>
      </c>
      <c r="AL21" s="3">
        <f>SUMIFS('TAX_ (11) FERC Balance Sheet'!BK:BK,'TAX_ (11) FERC Balance Sheet'!$D:$D,$D21,'TAX_ (11) FERC Balance Sheet'!$A:$A,$A21)</f>
        <v>-3202627.6160661927</v>
      </c>
      <c r="AM21" s="3">
        <f>SUMIFS('TAX_ (11) FERC Balance Sheet'!BL:BL,'TAX_ (11) FERC Balance Sheet'!$D:$D,$D21,'TAX_ (11) FERC Balance Sheet'!$A:$A,$A21)</f>
        <v>-3246906.5347550046</v>
      </c>
      <c r="AN21" s="3">
        <f>SUMIFS('TAX_ (11) FERC Balance Sheet'!BM:BM,'TAX_ (11) FERC Balance Sheet'!$D:$D,$D21,'TAX_ (11) FERC Balance Sheet'!$A:$A,$A21)</f>
        <v>-3281362.6388478177</v>
      </c>
      <c r="AO21" s="3">
        <f>SUMIFS('TAX_ (11) FERC Balance Sheet'!BN:BN,'TAX_ (11) FERC Balance Sheet'!$D:$D,$D21,'TAX_ (11) FERC Balance Sheet'!$A:$A,$A21)</f>
        <v>-3329671.2832366307</v>
      </c>
      <c r="AP21" s="3">
        <f>SUMIFS('TAX_ (11) FERC Balance Sheet'!BO:BO,'TAX_ (11) FERC Balance Sheet'!$D:$D,$D21,'TAX_ (11) FERC Balance Sheet'!$A:$A,$A21)</f>
        <v>-3348769.0084334444</v>
      </c>
      <c r="AQ21" s="3">
        <f>SUMIFS('TAX_ (11) FERC Balance Sheet'!BP:BP,'TAX_ (11) FERC Balance Sheet'!$D:$D,$D21,'TAX_ (11) FERC Balance Sheet'!$A:$A,$A21)</f>
        <v>-3360127.4912277581</v>
      </c>
      <c r="AR21" s="3">
        <f>SUMIFS('TAX_ (11) FERC Balance Sheet'!BQ:BQ,'TAX_ (11) FERC Balance Sheet'!$D:$D,$D21,'TAX_ (11) FERC Balance Sheet'!$A:$A,$A21)</f>
        <v>-3360127.4912277581</v>
      </c>
      <c r="AS21" s="3">
        <f>SUMIFS('TAX_ (11) FERC Balance Sheet'!BR:BR,'TAX_ (11) FERC Balance Sheet'!$D:$D,$D21,'TAX_ (11) FERC Balance Sheet'!$A:$A,$A21)</f>
        <v>-3372059.0934347757</v>
      </c>
      <c r="AT21" s="3">
        <f>SUMIFS('TAX_ (11) FERC Balance Sheet'!BS:BS,'TAX_ (11) FERC Balance Sheet'!$D:$D,$D21,'TAX_ (11) FERC Balance Sheet'!$A:$A,$A21)</f>
        <v>-3383990.6956417947</v>
      </c>
      <c r="AU21" s="3">
        <f>SUMIFS('TAX_ (11) FERC Balance Sheet'!BT:BT,'TAX_ (11) FERC Balance Sheet'!$D:$D,$D21,'TAX_ (11) FERC Balance Sheet'!$A:$A,$A21)</f>
        <v>-3397886.0102113127</v>
      </c>
      <c r="AV21" s="3">
        <f>SUMIFS('TAX_ (11) FERC Balance Sheet'!BU:BU,'TAX_ (11) FERC Balance Sheet'!$D:$D,$D21,'TAX_ (11) FERC Balance Sheet'!$A:$A,$A21)</f>
        <v>-3411781.3247808306</v>
      </c>
      <c r="AW21" s="3">
        <f>SUMIFS('TAX_ (11) FERC Balance Sheet'!BV:BV,'TAX_ (11) FERC Balance Sheet'!$D:$D,$D21,'TAX_ (11) FERC Balance Sheet'!$A:$A,$A21)</f>
        <v>-3425676.6393503486</v>
      </c>
      <c r="AX21" s="3">
        <f>SUMIFS('TAX_ (11) FERC Balance Sheet'!BW:BW,'TAX_ (11) FERC Balance Sheet'!$D:$D,$D21,'TAX_ (11) FERC Balance Sheet'!$A:$A,$A21)</f>
        <v>-3439571.9539198666</v>
      </c>
      <c r="AY21" s="3">
        <f>SUMIFS('TAX_ (11) FERC Balance Sheet'!BX:BX,'TAX_ (11) FERC Balance Sheet'!$D:$D,$D21,'TAX_ (11) FERC Balance Sheet'!$A:$A,$A21)</f>
        <v>-3453467.2684893846</v>
      </c>
      <c r="AZ21" s="3">
        <f>SUMIFS('TAX_ (11) FERC Balance Sheet'!BY:BY,'TAX_ (11) FERC Balance Sheet'!$D:$D,$D21,'TAX_ (11) FERC Balance Sheet'!$A:$A,$A21)</f>
        <v>-3467362.5830589025</v>
      </c>
      <c r="BA21" s="3">
        <f>SUMIFS('TAX_ (11) FERC Balance Sheet'!BZ:BZ,'TAX_ (11) FERC Balance Sheet'!$D:$D,$D21,'TAX_ (11) FERC Balance Sheet'!$A:$A,$A21)</f>
        <v>-3481257.8976284214</v>
      </c>
      <c r="BB21" s="3">
        <f>SUMIFS('TAX_ (11) FERC Balance Sheet'!CA:CA,'TAX_ (11) FERC Balance Sheet'!$D:$D,$D21,'TAX_ (11) FERC Balance Sheet'!$A:$A,$A21)</f>
        <v>-3495729.5109979403</v>
      </c>
      <c r="BC21" s="3">
        <f>SUMIFS('TAX_ (11) FERC Balance Sheet'!CB:CB,'TAX_ (11) FERC Balance Sheet'!$D:$D,$D21,'TAX_ (11) FERC Balance Sheet'!$A:$A,$A21)</f>
        <v>-3510201.1243674583</v>
      </c>
      <c r="BD21" s="3">
        <f>SUMIFS('TAX_ (11) FERC Balance Sheet'!CC:CC,'TAX_ (11) FERC Balance Sheet'!$D:$D,$D21,'TAX_ (11) FERC Balance Sheet'!$A:$A,$A21)</f>
        <v>-3524672.7377369753</v>
      </c>
      <c r="BE21" s="3">
        <f>SUMIFS('TAX_ (11) FERC Balance Sheet'!CD:CD,'TAX_ (11) FERC Balance Sheet'!$D:$D,$D21,'TAX_ (11) FERC Balance Sheet'!$A:$A,$A21)</f>
        <v>-3524672.7377369753</v>
      </c>
    </row>
    <row r="22" spans="1:57" ht="14.25" customHeight="1" x14ac:dyDescent="0.2">
      <c r="A22" s="2" t="s">
        <v>334</v>
      </c>
      <c r="B22" s="2" t="s">
        <v>7</v>
      </c>
      <c r="C22" s="2" t="s">
        <v>10</v>
      </c>
      <c r="D22" s="2" t="s">
        <v>430</v>
      </c>
      <c r="E22" s="5">
        <v>283</v>
      </c>
      <c r="F22" s="3">
        <f>SUMIFS('TAX_ (11) FERC Balance Sheet'!AE:AE,'TAX_ (11) FERC Balance Sheet'!$D:$D,$D22,'TAX_ (11) FERC Balance Sheet'!$A:$A,$A22)</f>
        <v>-874487</v>
      </c>
      <c r="G22" s="3">
        <f>SUMIFS('TAX_ (11) FERC Balance Sheet'!AF:AF,'TAX_ (11) FERC Balance Sheet'!$D:$D,$D22,'TAX_ (11) FERC Balance Sheet'!$A:$A,$A22)</f>
        <v>-865186</v>
      </c>
      <c r="H22" s="3">
        <f>SUMIFS('TAX_ (11) FERC Balance Sheet'!AG:AG,'TAX_ (11) FERC Balance Sheet'!$D:$D,$D22,'TAX_ (11) FERC Balance Sheet'!$A:$A,$A22)</f>
        <v>-874761</v>
      </c>
      <c r="I22" s="3">
        <f>SUMIFS('TAX_ (11) FERC Balance Sheet'!AH:AH,'TAX_ (11) FERC Balance Sheet'!$D:$D,$D22,'TAX_ (11) FERC Balance Sheet'!$A:$A,$A22)</f>
        <v>-887905</v>
      </c>
      <c r="J22" s="3">
        <f>SUMIFS('TAX_ (11) FERC Balance Sheet'!AI:AI,'TAX_ (11) FERC Balance Sheet'!$D:$D,$D22,'TAX_ (11) FERC Balance Sheet'!$A:$A,$A22)</f>
        <v>-892475</v>
      </c>
      <c r="K22" s="3">
        <f>SUMIFS('TAX_ (11) FERC Balance Sheet'!AJ:AJ,'TAX_ (11) FERC Balance Sheet'!$D:$D,$D22,'TAX_ (11) FERC Balance Sheet'!$A:$A,$A22)</f>
        <v>-889585</v>
      </c>
      <c r="L22" s="3">
        <f>SUMIFS('TAX_ (11) FERC Balance Sheet'!AK:AK,'TAX_ (11) FERC Balance Sheet'!$D:$D,$D22,'TAX_ (11) FERC Balance Sheet'!$A:$A,$A22)</f>
        <v>-890981</v>
      </c>
      <c r="M22" s="3">
        <f>SUMIFS('TAX_ (11) FERC Balance Sheet'!AL:AL,'TAX_ (11) FERC Balance Sheet'!$D:$D,$D22,'TAX_ (11) FERC Balance Sheet'!$A:$A,$A22)</f>
        <v>-890733</v>
      </c>
      <c r="N22" s="3">
        <f>SUMIFS('TAX_ (11) FERC Balance Sheet'!AM:AM,'TAX_ (11) FERC Balance Sheet'!$D:$D,$D22,'TAX_ (11) FERC Balance Sheet'!$A:$A,$A22)</f>
        <v>-196617</v>
      </c>
      <c r="O22" s="3">
        <f>SUMIFS('TAX_ (11) FERC Balance Sheet'!AN:AN,'TAX_ (11) FERC Balance Sheet'!$D:$D,$D22,'TAX_ (11) FERC Balance Sheet'!$A:$A,$A22)</f>
        <v>-196698</v>
      </c>
      <c r="P22" s="3">
        <f>SUMIFS('TAX_ (11) FERC Balance Sheet'!AO:AO,'TAX_ (11) FERC Balance Sheet'!$D:$D,$D22,'TAX_ (11) FERC Balance Sheet'!$A:$A,$A22)</f>
        <v>-197063</v>
      </c>
      <c r="Q22" s="3">
        <f>SUMIFS('TAX_ (11) FERC Balance Sheet'!AP:AP,'TAX_ (11) FERC Balance Sheet'!$D:$D,$D22,'TAX_ (11) FERC Balance Sheet'!$A:$A,$A22)</f>
        <v>-360044</v>
      </c>
      <c r="R22" s="3">
        <f>SUMIFS('TAX_ (11) FERC Balance Sheet'!AQ:AQ,'TAX_ (11) FERC Balance Sheet'!$D:$D,$D22,'TAX_ (11) FERC Balance Sheet'!$A:$A,$A22)</f>
        <v>-360044</v>
      </c>
      <c r="S22" s="3">
        <f>SUMIFS('TAX_ (11) FERC Balance Sheet'!AR:AR,'TAX_ (11) FERC Balance Sheet'!$D:$D,$D22,'TAX_ (11) FERC Balance Sheet'!$A:$A,$A22)</f>
        <v>-358785</v>
      </c>
      <c r="T22" s="3">
        <f>SUMIFS('TAX_ (11) FERC Balance Sheet'!AS:AS,'TAX_ (11) FERC Balance Sheet'!$D:$D,$D22,'TAX_ (11) FERC Balance Sheet'!$A:$A,$A22)</f>
        <v>-360252</v>
      </c>
      <c r="U22" s="3">
        <f>SUMIFS('TAX_ (11) FERC Balance Sheet'!AT:AT,'TAX_ (11) FERC Balance Sheet'!$D:$D,$D22,'TAX_ (11) FERC Balance Sheet'!$A:$A,$A22)</f>
        <v>-358051</v>
      </c>
      <c r="V22" s="3">
        <f>SUMIFS('TAX_ (11) FERC Balance Sheet'!AU:AU,'TAX_ (11) FERC Balance Sheet'!$D:$D,$D22,'TAX_ (11) FERC Balance Sheet'!$A:$A,$A22)</f>
        <v>-358323</v>
      </c>
      <c r="W22" s="3">
        <f>SUMIFS('TAX_ (11) FERC Balance Sheet'!AV:AV,'TAX_ (11) FERC Balance Sheet'!$D:$D,$D22,'TAX_ (11) FERC Balance Sheet'!$A:$A,$A22)</f>
        <v>-359510</v>
      </c>
      <c r="X22" s="3">
        <f>SUMIFS('TAX_ (11) FERC Balance Sheet'!AW:AW,'TAX_ (11) FERC Balance Sheet'!$D:$D,$D22,'TAX_ (11) FERC Balance Sheet'!$A:$A,$A22)</f>
        <v>-809932</v>
      </c>
      <c r="Y22" s="3">
        <f>SUMIFS('TAX_ (11) FERC Balance Sheet'!AX:AX,'TAX_ (11) FERC Balance Sheet'!$D:$D,$D22,'TAX_ (11) FERC Balance Sheet'!$A:$A,$A22)</f>
        <v>-810509</v>
      </c>
      <c r="Z22" s="3">
        <f>SUMIFS('TAX_ (11) FERC Balance Sheet'!AY:AY,'TAX_ (11) FERC Balance Sheet'!$D:$D,$D22,'TAX_ (11) FERC Balance Sheet'!$A:$A,$A22)</f>
        <v>-806114</v>
      </c>
      <c r="AA22" s="3">
        <f>SUMIFS('TAX_ (11) FERC Balance Sheet'!AZ:AZ,'TAX_ (11) FERC Balance Sheet'!$D:$D,$D22,'TAX_ (11) FERC Balance Sheet'!$A:$A,$A22)</f>
        <v>-800648</v>
      </c>
      <c r="AB22" s="3">
        <f>SUMIFS('TAX_ (11) FERC Balance Sheet'!BA:BA,'TAX_ (11) FERC Balance Sheet'!$D:$D,$D22,'TAX_ (11) FERC Balance Sheet'!$A:$A,$A22)</f>
        <v>-798267</v>
      </c>
      <c r="AC22" s="3">
        <f>SUMIFS('TAX_ (11) FERC Balance Sheet'!BB:BB,'TAX_ (11) FERC Balance Sheet'!$D:$D,$D22,'TAX_ (11) FERC Balance Sheet'!$A:$A,$A22)</f>
        <v>-797765</v>
      </c>
      <c r="AD22" s="3">
        <f>SUMIFS('TAX_ (11) FERC Balance Sheet'!BC:BC,'TAX_ (11) FERC Balance Sheet'!$D:$D,$D22,'TAX_ (11) FERC Balance Sheet'!$A:$A,$A22)</f>
        <v>-796025</v>
      </c>
      <c r="AE22" s="3">
        <f>SUMIFS('TAX_ (11) FERC Balance Sheet'!BD:BD,'TAX_ (11) FERC Balance Sheet'!$D:$D,$D22,'TAX_ (11) FERC Balance Sheet'!$A:$A,$A22)</f>
        <v>-796025</v>
      </c>
      <c r="AF22" s="3">
        <f>SUMIFS('TAX_ (11) FERC Balance Sheet'!BE:BE,'TAX_ (11) FERC Balance Sheet'!$D:$D,$D22,'TAX_ (11) FERC Balance Sheet'!$A:$A,$A22)</f>
        <v>-803294.18516041676</v>
      </c>
      <c r="AG22" s="3">
        <f>SUMIFS('TAX_ (11) FERC Balance Sheet'!BF:BF,'TAX_ (11) FERC Balance Sheet'!$D:$D,$D22,'TAX_ (11) FERC Balance Sheet'!$A:$A,$A22)</f>
        <v>-814825.96932083345</v>
      </c>
      <c r="AH22" s="3">
        <f>SUMIFS('TAX_ (11) FERC Balance Sheet'!BG:BG,'TAX_ (11) FERC Balance Sheet'!$D:$D,$D22,'TAX_ (11) FERC Balance Sheet'!$A:$A,$A22)</f>
        <v>-830730.04063125036</v>
      </c>
      <c r="AI22" s="3">
        <f>SUMIFS('TAX_ (11) FERC Balance Sheet'!BH:BH,'TAX_ (11) FERC Balance Sheet'!$D:$D,$D22,'TAX_ (11) FERC Balance Sheet'!$A:$A,$A22)</f>
        <v>-846634.11194166727</v>
      </c>
      <c r="AJ22" s="3">
        <f>SUMIFS('TAX_ (11) FERC Balance Sheet'!BI:BI,'TAX_ (11) FERC Balance Sheet'!$D:$D,$D22,'TAX_ (11) FERC Balance Sheet'!$A:$A,$A22)</f>
        <v>-860255.81085208419</v>
      </c>
      <c r="AK22" s="3">
        <f>SUMIFS('TAX_ (11) FERC Balance Sheet'!BJ:BJ,'TAX_ (11) FERC Balance Sheet'!$D:$D,$D22,'TAX_ (11) FERC Balance Sheet'!$A:$A,$A22)</f>
        <v>-873792.53476250102</v>
      </c>
      <c r="AL22" s="3">
        <f>SUMIFS('TAX_ (11) FERC Balance Sheet'!BK:BK,'TAX_ (11) FERC Balance Sheet'!$D:$D,$D22,'TAX_ (11) FERC Balance Sheet'!$A:$A,$A22)</f>
        <v>-887604.25867291784</v>
      </c>
      <c r="AM22" s="3">
        <f>SUMIFS('TAX_ (11) FERC Balance Sheet'!BL:BL,'TAX_ (11) FERC Balance Sheet'!$D:$D,$D22,'TAX_ (11) FERC Balance Sheet'!$A:$A,$A22)</f>
        <v>-899876.06783333479</v>
      </c>
      <c r="AN22" s="3">
        <f>SUMIFS('TAX_ (11) FERC Balance Sheet'!BM:BM,'TAX_ (11) FERC Balance Sheet'!$D:$D,$D22,'TAX_ (11) FERC Balance Sheet'!$A:$A,$A22)</f>
        <v>-909425.50459375163</v>
      </c>
      <c r="AO22" s="3">
        <f>SUMIFS('TAX_ (11) FERC Balance Sheet'!BN:BN,'TAX_ (11) FERC Balance Sheet'!$D:$D,$D22,'TAX_ (11) FERC Balance Sheet'!$A:$A,$A22)</f>
        <v>-922814.14375416841</v>
      </c>
      <c r="AP22" s="3">
        <f>SUMIFS('TAX_ (11) FERC Balance Sheet'!BO:BO,'TAX_ (11) FERC Balance Sheet'!$D:$D,$D22,'TAX_ (11) FERC Balance Sheet'!$A:$A,$A22)</f>
        <v>-928107.03811458533</v>
      </c>
      <c r="AQ22" s="3">
        <f>SUMIFS('TAX_ (11) FERC Balance Sheet'!BP:BP,'TAX_ (11) FERC Balance Sheet'!$D:$D,$D22,'TAX_ (11) FERC Balance Sheet'!$A:$A,$A22)</f>
        <v>-931255.01772500225</v>
      </c>
      <c r="AR22" s="3">
        <f>SUMIFS('TAX_ (11) FERC Balance Sheet'!BQ:BQ,'TAX_ (11) FERC Balance Sheet'!$D:$D,$D22,'TAX_ (11) FERC Balance Sheet'!$A:$A,$A22)</f>
        <v>-931255.01772500225</v>
      </c>
      <c r="AS22" s="3">
        <f>SUMIFS('TAX_ (11) FERC Balance Sheet'!BR:BR,'TAX_ (11) FERC Balance Sheet'!$D:$D,$D22,'TAX_ (11) FERC Balance Sheet'!$A:$A,$A22)</f>
        <v>-934561.83617491915</v>
      </c>
      <c r="AT22" s="3">
        <f>SUMIFS('TAX_ (11) FERC Balance Sheet'!BS:BS,'TAX_ (11) FERC Balance Sheet'!$D:$D,$D22,'TAX_ (11) FERC Balance Sheet'!$A:$A,$A22)</f>
        <v>-937868.65462483582</v>
      </c>
      <c r="AU22" s="3">
        <f>SUMIFS('TAX_ (11) FERC Balance Sheet'!BT:BT,'TAX_ (11) FERC Balance Sheet'!$D:$D,$D22,'TAX_ (11) FERC Balance Sheet'!$A:$A,$A22)</f>
        <v>-941719.71182475274</v>
      </c>
      <c r="AV22" s="3">
        <f>SUMIFS('TAX_ (11) FERC Balance Sheet'!BU:BU,'TAX_ (11) FERC Balance Sheet'!$D:$D,$D22,'TAX_ (11) FERC Balance Sheet'!$A:$A,$A22)</f>
        <v>-945570.76902466966</v>
      </c>
      <c r="AW22" s="3">
        <f>SUMIFS('TAX_ (11) FERC Balance Sheet'!BV:BV,'TAX_ (11) FERC Balance Sheet'!$D:$D,$D22,'TAX_ (11) FERC Balance Sheet'!$A:$A,$A22)</f>
        <v>-949421.82622458646</v>
      </c>
      <c r="AX22" s="3">
        <f>SUMIFS('TAX_ (11) FERC Balance Sheet'!BW:BW,'TAX_ (11) FERC Balance Sheet'!$D:$D,$D22,'TAX_ (11) FERC Balance Sheet'!$A:$A,$A22)</f>
        <v>-953272.88342450326</v>
      </c>
      <c r="AY22" s="3">
        <f>SUMIFS('TAX_ (11) FERC Balance Sheet'!BX:BX,'TAX_ (11) FERC Balance Sheet'!$D:$D,$D22,'TAX_ (11) FERC Balance Sheet'!$A:$A,$A22)</f>
        <v>-957123.94062442007</v>
      </c>
      <c r="AZ22" s="3">
        <f>SUMIFS('TAX_ (11) FERC Balance Sheet'!BY:BY,'TAX_ (11) FERC Balance Sheet'!$D:$D,$D22,'TAX_ (11) FERC Balance Sheet'!$A:$A,$A22)</f>
        <v>-960974.9978243371</v>
      </c>
      <c r="BA22" s="3">
        <f>SUMIFS('TAX_ (11) FERC Balance Sheet'!BZ:BZ,'TAX_ (11) FERC Balance Sheet'!$D:$D,$D22,'TAX_ (11) FERC Balance Sheet'!$A:$A,$A22)</f>
        <v>-964826.05502425379</v>
      </c>
      <c r="BB22" s="3">
        <f>SUMIFS('TAX_ (11) FERC Balance Sheet'!CA:CA,'TAX_ (11) FERC Balance Sheet'!$D:$D,$D22,'TAX_ (11) FERC Balance Sheet'!$A:$A,$A22)</f>
        <v>-968836.83222417068</v>
      </c>
      <c r="BC22" s="3">
        <f>SUMIFS('TAX_ (11) FERC Balance Sheet'!CB:CB,'TAX_ (11) FERC Balance Sheet'!$D:$D,$D22,'TAX_ (11) FERC Balance Sheet'!$A:$A,$A22)</f>
        <v>-972847.60942408745</v>
      </c>
      <c r="BD22" s="3">
        <f>SUMIFS('TAX_ (11) FERC Balance Sheet'!CC:CC,'TAX_ (11) FERC Balance Sheet'!$D:$D,$D22,'TAX_ (11) FERC Balance Sheet'!$A:$A,$A22)</f>
        <v>-976858.38662400434</v>
      </c>
      <c r="BE22" s="3">
        <f>SUMIFS('TAX_ (11) FERC Balance Sheet'!CD:CD,'TAX_ (11) FERC Balance Sheet'!$D:$D,$D22,'TAX_ (11) FERC Balance Sheet'!$A:$A,$A22)</f>
        <v>-976858.38662400434</v>
      </c>
    </row>
    <row r="23" spans="1:57" ht="14.25" customHeight="1" x14ac:dyDescent="0.2">
      <c r="F23" s="9">
        <f t="shared" ref="F23:AK23" si="4">SUM(F21:F22)</f>
        <v>-4201578</v>
      </c>
      <c r="G23" s="9">
        <f t="shared" si="4"/>
        <v>-3997462</v>
      </c>
      <c r="H23" s="9">
        <f t="shared" si="4"/>
        <v>-4031064</v>
      </c>
      <c r="I23" s="9">
        <f t="shared" si="4"/>
        <v>-4095910</v>
      </c>
      <c r="J23" s="9">
        <f t="shared" si="4"/>
        <v>-4122940</v>
      </c>
      <c r="K23" s="9">
        <f t="shared" si="4"/>
        <v>-4099376</v>
      </c>
      <c r="L23" s="9">
        <f t="shared" si="4"/>
        <v>-4112747</v>
      </c>
      <c r="M23" s="9">
        <f t="shared" si="4"/>
        <v>-4118258</v>
      </c>
      <c r="N23" s="9">
        <f t="shared" si="4"/>
        <v>-906045</v>
      </c>
      <c r="O23" s="9">
        <f t="shared" si="4"/>
        <v>-911012</v>
      </c>
      <c r="P23" s="9">
        <f t="shared" si="4"/>
        <v>-917655</v>
      </c>
      <c r="Q23" s="9">
        <f t="shared" si="4"/>
        <v>-1659147</v>
      </c>
      <c r="R23" s="9">
        <f t="shared" si="4"/>
        <v>-1659147</v>
      </c>
      <c r="S23" s="9">
        <f t="shared" si="4"/>
        <v>-1659121</v>
      </c>
      <c r="T23" s="9">
        <f t="shared" si="4"/>
        <v>-1670263</v>
      </c>
      <c r="U23" s="9">
        <f t="shared" si="4"/>
        <v>-1649960</v>
      </c>
      <c r="V23" s="9">
        <f t="shared" si="4"/>
        <v>-1656075</v>
      </c>
      <c r="W23" s="9">
        <f t="shared" si="4"/>
        <v>-1667238</v>
      </c>
      <c r="X23" s="9">
        <f t="shared" si="4"/>
        <v>-3732312</v>
      </c>
      <c r="Y23" s="9">
        <f t="shared" si="4"/>
        <v>-3741474</v>
      </c>
      <c r="Z23" s="9">
        <f t="shared" si="4"/>
        <v>-3727837</v>
      </c>
      <c r="AA23" s="9">
        <f t="shared" si="4"/>
        <v>-3689526</v>
      </c>
      <c r="AB23" s="9">
        <f t="shared" si="4"/>
        <v>-3683245</v>
      </c>
      <c r="AC23" s="9">
        <f t="shared" si="4"/>
        <v>-3686018</v>
      </c>
      <c r="AD23" s="9">
        <f t="shared" si="4"/>
        <v>-3668218</v>
      </c>
      <c r="AE23" s="9">
        <f t="shared" si="4"/>
        <v>-3668218</v>
      </c>
      <c r="AF23" s="9">
        <f t="shared" si="4"/>
        <v>-3701715.7268892294</v>
      </c>
      <c r="AG23" s="9">
        <f t="shared" si="4"/>
        <v>-3754856.2849884592</v>
      </c>
      <c r="AH23" s="9">
        <f t="shared" si="4"/>
        <v>-3828145.13723619</v>
      </c>
      <c r="AI23" s="9">
        <f t="shared" si="4"/>
        <v>-3901433.989483919</v>
      </c>
      <c r="AJ23" s="9">
        <f t="shared" si="4"/>
        <v>-3964205.2547356491</v>
      </c>
      <c r="AK23" s="9">
        <f t="shared" si="4"/>
        <v>-4026584.9397373796</v>
      </c>
      <c r="AL23" s="9">
        <f t="shared" ref="AL23:BE23" si="5">SUM(AL21:AL22)</f>
        <v>-4090231.8747391105</v>
      </c>
      <c r="AM23" s="9">
        <f t="shared" si="5"/>
        <v>-4146782.6025883392</v>
      </c>
      <c r="AN23" s="9">
        <f t="shared" si="5"/>
        <v>-4190788.1434415691</v>
      </c>
      <c r="AO23" s="9">
        <f t="shared" si="5"/>
        <v>-4252485.4269907996</v>
      </c>
      <c r="AP23" s="9">
        <f t="shared" si="5"/>
        <v>-4276876.0465480294</v>
      </c>
      <c r="AQ23" s="9">
        <f t="shared" si="5"/>
        <v>-4291382.5089527601</v>
      </c>
      <c r="AR23" s="9">
        <f t="shared" si="5"/>
        <v>-4291382.5089527601</v>
      </c>
      <c r="AS23" s="9">
        <f t="shared" si="5"/>
        <v>-4306620.9296096945</v>
      </c>
      <c r="AT23" s="9">
        <f t="shared" si="5"/>
        <v>-4321859.3502666308</v>
      </c>
      <c r="AU23" s="9">
        <f t="shared" si="5"/>
        <v>-4339605.7220360655</v>
      </c>
      <c r="AV23" s="9">
        <f t="shared" si="5"/>
        <v>-4357352.0938055003</v>
      </c>
      <c r="AW23" s="9">
        <f t="shared" si="5"/>
        <v>-4375098.4655749351</v>
      </c>
      <c r="AX23" s="9">
        <f t="shared" si="5"/>
        <v>-4392844.8373443699</v>
      </c>
      <c r="AY23" s="9">
        <f t="shared" si="5"/>
        <v>-4410591.2091138046</v>
      </c>
      <c r="AZ23" s="9">
        <f t="shared" si="5"/>
        <v>-4428337.5808832394</v>
      </c>
      <c r="BA23" s="9">
        <f t="shared" si="5"/>
        <v>-4446083.9526526751</v>
      </c>
      <c r="BB23" s="9">
        <f t="shared" si="5"/>
        <v>-4464566.3432221115</v>
      </c>
      <c r="BC23" s="9">
        <f t="shared" si="5"/>
        <v>-4483048.733791546</v>
      </c>
      <c r="BD23" s="9">
        <f t="shared" si="5"/>
        <v>-4501531.1243609795</v>
      </c>
      <c r="BE23" s="9">
        <f t="shared" si="5"/>
        <v>-4501531.1243609795</v>
      </c>
    </row>
    <row r="25" spans="1:57" ht="14.25" customHeight="1" x14ac:dyDescent="0.2">
      <c r="A25" s="11"/>
      <c r="B25" s="11"/>
      <c r="C25" s="11"/>
      <c r="D25" s="11" t="s">
        <v>465</v>
      </c>
      <c r="E25" s="12"/>
      <c r="F25" s="13">
        <f t="shared" ref="F25:AK25" si="6">F15+F19+F23</f>
        <v>-32902276.379999995</v>
      </c>
      <c r="G25" s="13">
        <f t="shared" si="6"/>
        <v>-32870562.379999995</v>
      </c>
      <c r="H25" s="13">
        <f t="shared" si="6"/>
        <v>-33450290.379999995</v>
      </c>
      <c r="I25" s="13">
        <f t="shared" si="6"/>
        <v>-33525978.379999995</v>
      </c>
      <c r="J25" s="13">
        <f t="shared" si="6"/>
        <v>-33878899.379999995</v>
      </c>
      <c r="K25" s="13">
        <f t="shared" si="6"/>
        <v>-34082434.379999995</v>
      </c>
      <c r="L25" s="13">
        <f t="shared" si="6"/>
        <v>-33939600.379999995</v>
      </c>
      <c r="M25" s="13">
        <f t="shared" si="6"/>
        <v>-33925302.379999995</v>
      </c>
      <c r="N25" s="13">
        <f t="shared" si="6"/>
        <v>-30924379.379999995</v>
      </c>
      <c r="O25" s="13">
        <f t="shared" si="6"/>
        <v>-30831317.379999995</v>
      </c>
      <c r="P25" s="13">
        <f t="shared" si="6"/>
        <v>-30707537.379999995</v>
      </c>
      <c r="Q25" s="13">
        <f t="shared" si="6"/>
        <v>-31683434.379999995</v>
      </c>
      <c r="R25" s="13">
        <f t="shared" si="6"/>
        <v>-31683434.379999995</v>
      </c>
      <c r="S25" s="13">
        <f t="shared" si="6"/>
        <v>-31619508.379999995</v>
      </c>
      <c r="T25" s="13">
        <f t="shared" si="6"/>
        <v>-31958154.379999995</v>
      </c>
      <c r="U25" s="13">
        <f t="shared" si="6"/>
        <v>-32669276.379999995</v>
      </c>
      <c r="V25" s="13">
        <f t="shared" si="6"/>
        <v>-32620103.379999995</v>
      </c>
      <c r="W25" s="13">
        <f t="shared" si="6"/>
        <v>-32745699.379999995</v>
      </c>
      <c r="X25" s="13">
        <f t="shared" si="6"/>
        <v>-32966623.379999995</v>
      </c>
      <c r="Y25" s="13">
        <f t="shared" si="6"/>
        <v>-33010421.379999995</v>
      </c>
      <c r="Z25" s="13">
        <f t="shared" si="6"/>
        <v>-32864875.379999995</v>
      </c>
      <c r="AA25" s="13">
        <f t="shared" si="6"/>
        <v>-32626761.379999995</v>
      </c>
      <c r="AB25" s="13">
        <f t="shared" si="6"/>
        <v>-32564596.379999995</v>
      </c>
      <c r="AC25" s="13">
        <f t="shared" si="6"/>
        <v>-32697750.379999995</v>
      </c>
      <c r="AD25" s="13">
        <f t="shared" si="6"/>
        <v>-33047827.379999995</v>
      </c>
      <c r="AE25" s="13">
        <f t="shared" si="6"/>
        <v>-33047827.379999995</v>
      </c>
      <c r="AF25" s="13">
        <f t="shared" si="6"/>
        <v>-33173808.693422485</v>
      </c>
      <c r="AG25" s="13">
        <f t="shared" si="6"/>
        <v>-33292917.922340132</v>
      </c>
      <c r="AH25" s="13">
        <f t="shared" si="6"/>
        <v>-33701810.895277724</v>
      </c>
      <c r="AI25" s="13">
        <f t="shared" si="6"/>
        <v>-33843690.49633351</v>
      </c>
      <c r="AJ25" s="13">
        <f t="shared" si="6"/>
        <v>-33957184.531285003</v>
      </c>
      <c r="AK25" s="13">
        <f t="shared" si="6"/>
        <v>-34058905.715132907</v>
      </c>
      <c r="AL25" s="13">
        <f t="shared" ref="AL25:BE25" si="7">AL15+AL19+AL23</f>
        <v>-34151743.327621721</v>
      </c>
      <c r="AM25" s="13">
        <f t="shared" si="7"/>
        <v>-34235460.693713948</v>
      </c>
      <c r="AN25" s="13">
        <f t="shared" si="7"/>
        <v>-34360493.159975886</v>
      </c>
      <c r="AO25" s="13">
        <f t="shared" si="7"/>
        <v>-34453173.214836806</v>
      </c>
      <c r="AP25" s="13">
        <f t="shared" si="7"/>
        <v>-34498553.282702841</v>
      </c>
      <c r="AQ25" s="13">
        <f t="shared" si="7"/>
        <v>-34541177.539270006</v>
      </c>
      <c r="AR25" s="13">
        <f t="shared" si="7"/>
        <v>-34541177.539270006</v>
      </c>
      <c r="AS25" s="13">
        <f t="shared" si="7"/>
        <v>-34661374.813859574</v>
      </c>
      <c r="AT25" s="13">
        <f t="shared" si="7"/>
        <v>-34799106.732920878</v>
      </c>
      <c r="AU25" s="13">
        <f t="shared" si="7"/>
        <v>-35234797.49828916</v>
      </c>
      <c r="AV25" s="13">
        <f t="shared" si="7"/>
        <v>-35337147.175456002</v>
      </c>
      <c r="AW25" s="13">
        <f t="shared" si="7"/>
        <v>-35428029.561223641</v>
      </c>
      <c r="AX25" s="13">
        <f t="shared" si="7"/>
        <v>-35515446.745649926</v>
      </c>
      <c r="AY25" s="13">
        <f t="shared" si="7"/>
        <v>-35598653.218018666</v>
      </c>
      <c r="AZ25" s="13">
        <f t="shared" si="7"/>
        <v>-35677407.812607892</v>
      </c>
      <c r="BA25" s="13">
        <f t="shared" si="7"/>
        <v>-35793822.976361953</v>
      </c>
      <c r="BB25" s="13">
        <f t="shared" si="7"/>
        <v>-35882266.593412742</v>
      </c>
      <c r="BC25" s="13">
        <f t="shared" si="7"/>
        <v>-35961364.287623681</v>
      </c>
      <c r="BD25" s="13">
        <f t="shared" si="7"/>
        <v>-36045479.211119406</v>
      </c>
      <c r="BE25" s="13">
        <f t="shared" si="7"/>
        <v>-36045479.211119406</v>
      </c>
    </row>
    <row r="27" spans="1:57" ht="14.25" customHeight="1" x14ac:dyDescent="0.2">
      <c r="A27" s="2" t="s">
        <v>334</v>
      </c>
      <c r="B27" s="2" t="s">
        <v>7</v>
      </c>
      <c r="C27" s="2" t="s">
        <v>67</v>
      </c>
      <c r="D27" s="2" t="s">
        <v>377</v>
      </c>
      <c r="E27" s="5">
        <v>182</v>
      </c>
      <c r="F27" s="3">
        <f>SUMIFS('TAX_ (11) FERC Balance Sheet'!AE:AE,'TAX_ (11) FERC Balance Sheet'!$D:$D,$D27,'TAX_ (11) FERC Balance Sheet'!$A:$A,$A27)</f>
        <v>640413</v>
      </c>
      <c r="G27" s="3">
        <f>SUMIFS('TAX_ (11) FERC Balance Sheet'!AF:AF,'TAX_ (11) FERC Balance Sheet'!$D:$D,$D27,'TAX_ (11) FERC Balance Sheet'!$A:$A,$A27)</f>
        <v>640413</v>
      </c>
      <c r="H27" s="3">
        <f>SUMIFS('TAX_ (11) FERC Balance Sheet'!AG:AG,'TAX_ (11) FERC Balance Sheet'!$D:$D,$D27,'TAX_ (11) FERC Balance Sheet'!$A:$A,$A27)</f>
        <v>587045</v>
      </c>
      <c r="I27" s="3">
        <f>SUMIFS('TAX_ (11) FERC Balance Sheet'!AH:AH,'TAX_ (11) FERC Balance Sheet'!$D:$D,$D27,'TAX_ (11) FERC Balance Sheet'!$A:$A,$A27)</f>
        <v>587045</v>
      </c>
      <c r="J27" s="3">
        <f>SUMIFS('TAX_ (11) FERC Balance Sheet'!AI:AI,'TAX_ (11) FERC Balance Sheet'!$D:$D,$D27,'TAX_ (11) FERC Balance Sheet'!$A:$A,$A27)</f>
        <v>587045</v>
      </c>
      <c r="K27" s="3">
        <f>SUMIFS('TAX_ (11) FERC Balance Sheet'!AJ:AJ,'TAX_ (11) FERC Balance Sheet'!$D:$D,$D27,'TAX_ (11) FERC Balance Sheet'!$A:$A,$A27)</f>
        <v>528623</v>
      </c>
      <c r="L27" s="3">
        <f>SUMIFS('TAX_ (11) FERC Balance Sheet'!AK:AK,'TAX_ (11) FERC Balance Sheet'!$D:$D,$D27,'TAX_ (11) FERC Balance Sheet'!$A:$A,$A27)</f>
        <v>528623</v>
      </c>
      <c r="M27" s="3">
        <f>SUMIFS('TAX_ (11) FERC Balance Sheet'!AL:AL,'TAX_ (11) FERC Balance Sheet'!$D:$D,$D27,'TAX_ (11) FERC Balance Sheet'!$A:$A,$A27)</f>
        <v>528623</v>
      </c>
      <c r="N27" s="3">
        <f>SUMIFS('TAX_ (11) FERC Balance Sheet'!AM:AM,'TAX_ (11) FERC Balance Sheet'!$D:$D,$D27,'TAX_ (11) FERC Balance Sheet'!$A:$A,$A27)</f>
        <v>468146</v>
      </c>
      <c r="O27" s="3">
        <f>SUMIFS('TAX_ (11) FERC Balance Sheet'!AN:AN,'TAX_ (11) FERC Balance Sheet'!$D:$D,$D27,'TAX_ (11) FERC Balance Sheet'!$A:$A,$A27)</f>
        <v>468146</v>
      </c>
      <c r="P27" s="3">
        <f>SUMIFS('TAX_ (11) FERC Balance Sheet'!AO:AO,'TAX_ (11) FERC Balance Sheet'!$D:$D,$D27,'TAX_ (11) FERC Balance Sheet'!$A:$A,$A27)</f>
        <v>468146</v>
      </c>
      <c r="Q27" s="3">
        <f>SUMIFS('TAX_ (11) FERC Balance Sheet'!AP:AP,'TAX_ (11) FERC Balance Sheet'!$D:$D,$D27,'TAX_ (11) FERC Balance Sheet'!$A:$A,$A27)</f>
        <v>426942</v>
      </c>
      <c r="R27" s="3">
        <f>SUMIFS('TAX_ (11) FERC Balance Sheet'!AQ:AQ,'TAX_ (11) FERC Balance Sheet'!$D:$D,$D27,'TAX_ (11) FERC Balance Sheet'!$A:$A,$A27)</f>
        <v>426942</v>
      </c>
      <c r="S27" s="3">
        <f>SUMIFS('TAX_ (11) FERC Balance Sheet'!AR:AR,'TAX_ (11) FERC Balance Sheet'!$D:$D,$D27,'TAX_ (11) FERC Balance Sheet'!$A:$A,$A27)</f>
        <v>426942</v>
      </c>
      <c r="T27" s="3">
        <f>SUMIFS('TAX_ (11) FERC Balance Sheet'!AS:AS,'TAX_ (11) FERC Balance Sheet'!$D:$D,$D27,'TAX_ (11) FERC Balance Sheet'!$A:$A,$A27)</f>
        <v>426942</v>
      </c>
      <c r="U27" s="3">
        <f>SUMIFS('TAX_ (11) FERC Balance Sheet'!AT:AT,'TAX_ (11) FERC Balance Sheet'!$D:$D,$D27,'TAX_ (11) FERC Balance Sheet'!$A:$A,$A27)</f>
        <v>374885</v>
      </c>
      <c r="V27" s="3">
        <f>SUMIFS('TAX_ (11) FERC Balance Sheet'!AU:AU,'TAX_ (11) FERC Balance Sheet'!$D:$D,$D27,'TAX_ (11) FERC Balance Sheet'!$A:$A,$A27)</f>
        <v>374885</v>
      </c>
      <c r="W27" s="3">
        <f>SUMIFS('TAX_ (11) FERC Balance Sheet'!AV:AV,'TAX_ (11) FERC Balance Sheet'!$D:$D,$D27,'TAX_ (11) FERC Balance Sheet'!$A:$A,$A27)</f>
        <v>374885</v>
      </c>
      <c r="X27" s="3">
        <f>SUMIFS('TAX_ (11) FERC Balance Sheet'!AW:AW,'TAX_ (11) FERC Balance Sheet'!$D:$D,$D27,'TAX_ (11) FERC Balance Sheet'!$A:$A,$A27)</f>
        <v>316158</v>
      </c>
      <c r="Y27" s="3">
        <f>SUMIFS('TAX_ (11) FERC Balance Sheet'!AX:AX,'TAX_ (11) FERC Balance Sheet'!$D:$D,$D27,'TAX_ (11) FERC Balance Sheet'!$A:$A,$A27)</f>
        <v>316158</v>
      </c>
      <c r="Z27" s="3">
        <f>SUMIFS('TAX_ (11) FERC Balance Sheet'!AY:AY,'TAX_ (11) FERC Balance Sheet'!$D:$D,$D27,'TAX_ (11) FERC Balance Sheet'!$A:$A,$A27)</f>
        <v>316158</v>
      </c>
      <c r="AA27" s="3">
        <f>SUMIFS('TAX_ (11) FERC Balance Sheet'!AZ:AZ,'TAX_ (11) FERC Balance Sheet'!$D:$D,$D27,'TAX_ (11) FERC Balance Sheet'!$A:$A,$A27)</f>
        <v>255807</v>
      </c>
      <c r="AB27" s="3">
        <f>SUMIFS('TAX_ (11) FERC Balance Sheet'!BA:BA,'TAX_ (11) FERC Balance Sheet'!$D:$D,$D27,'TAX_ (11) FERC Balance Sheet'!$A:$A,$A27)</f>
        <v>255807</v>
      </c>
      <c r="AC27" s="3">
        <f>SUMIFS('TAX_ (11) FERC Balance Sheet'!BB:BB,'TAX_ (11) FERC Balance Sheet'!$D:$D,$D27,'TAX_ (11) FERC Balance Sheet'!$A:$A,$A27)</f>
        <v>255807</v>
      </c>
      <c r="AD27" s="3">
        <f>SUMIFS('TAX_ (11) FERC Balance Sheet'!BC:BC,'TAX_ (11) FERC Balance Sheet'!$D:$D,$D27,'TAX_ (11) FERC Balance Sheet'!$A:$A,$A27)</f>
        <v>213471</v>
      </c>
      <c r="AE27" s="3">
        <f>SUMIFS('TAX_ (11) FERC Balance Sheet'!BD:BD,'TAX_ (11) FERC Balance Sheet'!$D:$D,$D27,'TAX_ (11) FERC Balance Sheet'!$A:$A,$A27)</f>
        <v>213471</v>
      </c>
      <c r="AF27" s="3">
        <f>SUMIFS('TAX_ (11) FERC Balance Sheet'!BE:BE,'TAX_ (11) FERC Balance Sheet'!$D:$D,$D27,'TAX_ (11) FERC Balance Sheet'!$A:$A,$A27)</f>
        <v>213471</v>
      </c>
      <c r="AG27" s="3">
        <f>SUMIFS('TAX_ (11) FERC Balance Sheet'!BF:BF,'TAX_ (11) FERC Balance Sheet'!$D:$D,$D27,'TAX_ (11) FERC Balance Sheet'!$A:$A,$A27)</f>
        <v>213471</v>
      </c>
      <c r="AH27" s="3">
        <f>SUMIFS('TAX_ (11) FERC Balance Sheet'!BG:BG,'TAX_ (11) FERC Balance Sheet'!$D:$D,$D27,'TAX_ (11) FERC Balance Sheet'!$A:$A,$A27)</f>
        <v>213471</v>
      </c>
      <c r="AI27" s="3">
        <f>SUMIFS('TAX_ (11) FERC Balance Sheet'!BH:BH,'TAX_ (11) FERC Balance Sheet'!$D:$D,$D27,'TAX_ (11) FERC Balance Sheet'!$A:$A,$A27)</f>
        <v>213471</v>
      </c>
      <c r="AJ27" s="3">
        <f>SUMIFS('TAX_ (11) FERC Balance Sheet'!BI:BI,'TAX_ (11) FERC Balance Sheet'!$D:$D,$D27,'TAX_ (11) FERC Balance Sheet'!$A:$A,$A27)</f>
        <v>213471</v>
      </c>
      <c r="AK27" s="3">
        <f>SUMIFS('TAX_ (11) FERC Balance Sheet'!BJ:BJ,'TAX_ (11) FERC Balance Sheet'!$D:$D,$D27,'TAX_ (11) FERC Balance Sheet'!$A:$A,$A27)</f>
        <v>213471</v>
      </c>
      <c r="AL27" s="3">
        <f>SUMIFS('TAX_ (11) FERC Balance Sheet'!BK:BK,'TAX_ (11) FERC Balance Sheet'!$D:$D,$D27,'TAX_ (11) FERC Balance Sheet'!$A:$A,$A27)</f>
        <v>213471</v>
      </c>
      <c r="AM27" s="3">
        <f>SUMIFS('TAX_ (11) FERC Balance Sheet'!BL:BL,'TAX_ (11) FERC Balance Sheet'!$D:$D,$D27,'TAX_ (11) FERC Balance Sheet'!$A:$A,$A27)</f>
        <v>213471</v>
      </c>
      <c r="AN27" s="3">
        <f>SUMIFS('TAX_ (11) FERC Balance Sheet'!BM:BM,'TAX_ (11) FERC Balance Sheet'!$D:$D,$D27,'TAX_ (11) FERC Balance Sheet'!$A:$A,$A27)</f>
        <v>213471</v>
      </c>
      <c r="AO27" s="3">
        <f>SUMIFS('TAX_ (11) FERC Balance Sheet'!BN:BN,'TAX_ (11) FERC Balance Sheet'!$D:$D,$D27,'TAX_ (11) FERC Balance Sheet'!$A:$A,$A27)</f>
        <v>213471</v>
      </c>
      <c r="AP27" s="3">
        <f>SUMIFS('TAX_ (11) FERC Balance Sheet'!BO:BO,'TAX_ (11) FERC Balance Sheet'!$D:$D,$D27,'TAX_ (11) FERC Balance Sheet'!$A:$A,$A27)</f>
        <v>213471</v>
      </c>
      <c r="AQ27" s="3">
        <f>SUMIFS('TAX_ (11) FERC Balance Sheet'!BP:BP,'TAX_ (11) FERC Balance Sheet'!$D:$D,$D27,'TAX_ (11) FERC Balance Sheet'!$A:$A,$A27)</f>
        <v>213471</v>
      </c>
      <c r="AR27" s="3">
        <f>SUMIFS('TAX_ (11) FERC Balance Sheet'!BQ:BQ,'TAX_ (11) FERC Balance Sheet'!$D:$D,$D27,'TAX_ (11) FERC Balance Sheet'!$A:$A,$A27)</f>
        <v>213471</v>
      </c>
      <c r="AS27" s="3">
        <f>SUMIFS('TAX_ (11) FERC Balance Sheet'!BR:BR,'TAX_ (11) FERC Balance Sheet'!$D:$D,$D27,'TAX_ (11) FERC Balance Sheet'!$A:$A,$A27)</f>
        <v>213471</v>
      </c>
      <c r="AT27" s="3">
        <f>SUMIFS('TAX_ (11) FERC Balance Sheet'!BS:BS,'TAX_ (11) FERC Balance Sheet'!$D:$D,$D27,'TAX_ (11) FERC Balance Sheet'!$A:$A,$A27)</f>
        <v>213471</v>
      </c>
      <c r="AU27" s="3">
        <f>SUMIFS('TAX_ (11) FERC Balance Sheet'!BT:BT,'TAX_ (11) FERC Balance Sheet'!$D:$D,$D27,'TAX_ (11) FERC Balance Sheet'!$A:$A,$A27)</f>
        <v>213471</v>
      </c>
      <c r="AV27" s="3">
        <f>SUMIFS('TAX_ (11) FERC Balance Sheet'!BU:BU,'TAX_ (11) FERC Balance Sheet'!$D:$D,$D27,'TAX_ (11) FERC Balance Sheet'!$A:$A,$A27)</f>
        <v>213471</v>
      </c>
      <c r="AW27" s="3">
        <f>SUMIFS('TAX_ (11) FERC Balance Sheet'!BV:BV,'TAX_ (11) FERC Balance Sheet'!$D:$D,$D27,'TAX_ (11) FERC Balance Sheet'!$A:$A,$A27)</f>
        <v>213471</v>
      </c>
      <c r="AX27" s="3">
        <f>SUMIFS('TAX_ (11) FERC Balance Sheet'!BW:BW,'TAX_ (11) FERC Balance Sheet'!$D:$D,$D27,'TAX_ (11) FERC Balance Sheet'!$A:$A,$A27)</f>
        <v>213471</v>
      </c>
      <c r="AY27" s="3">
        <f>SUMIFS('TAX_ (11) FERC Balance Sheet'!BX:BX,'TAX_ (11) FERC Balance Sheet'!$D:$D,$D27,'TAX_ (11) FERC Balance Sheet'!$A:$A,$A27)</f>
        <v>213471</v>
      </c>
      <c r="AZ27" s="3">
        <f>SUMIFS('TAX_ (11) FERC Balance Sheet'!BY:BY,'TAX_ (11) FERC Balance Sheet'!$D:$D,$D27,'TAX_ (11) FERC Balance Sheet'!$A:$A,$A27)</f>
        <v>213471</v>
      </c>
      <c r="BA27" s="3">
        <f>SUMIFS('TAX_ (11) FERC Balance Sheet'!BZ:BZ,'TAX_ (11) FERC Balance Sheet'!$D:$D,$D27,'TAX_ (11) FERC Balance Sheet'!$A:$A,$A27)</f>
        <v>213471</v>
      </c>
      <c r="BB27" s="3">
        <f>SUMIFS('TAX_ (11) FERC Balance Sheet'!CA:CA,'TAX_ (11) FERC Balance Sheet'!$D:$D,$D27,'TAX_ (11) FERC Balance Sheet'!$A:$A,$A27)</f>
        <v>213471</v>
      </c>
      <c r="BC27" s="3">
        <f>SUMIFS('TAX_ (11) FERC Balance Sheet'!CB:CB,'TAX_ (11) FERC Balance Sheet'!$D:$D,$D27,'TAX_ (11) FERC Balance Sheet'!$A:$A,$A27)</f>
        <v>213471</v>
      </c>
      <c r="BD27" s="3">
        <f>SUMIFS('TAX_ (11) FERC Balance Sheet'!CC:CC,'TAX_ (11) FERC Balance Sheet'!$D:$D,$D27,'TAX_ (11) FERC Balance Sheet'!$A:$A,$A27)</f>
        <v>213471</v>
      </c>
      <c r="BE27" s="3">
        <f>SUMIFS('TAX_ (11) FERC Balance Sheet'!CD:CD,'TAX_ (11) FERC Balance Sheet'!$D:$D,$D27,'TAX_ (11) FERC Balance Sheet'!$A:$A,$A27)</f>
        <v>213471</v>
      </c>
    </row>
    <row r="28" spans="1:57" ht="14.25" customHeight="1" x14ac:dyDescent="0.2">
      <c r="A28" s="2" t="s">
        <v>334</v>
      </c>
      <c r="B28" s="2" t="s">
        <v>7</v>
      </c>
      <c r="C28" s="2" t="s">
        <v>66</v>
      </c>
      <c r="D28" s="2" t="s">
        <v>431</v>
      </c>
      <c r="E28" s="5">
        <v>254</v>
      </c>
      <c r="F28" s="3">
        <f>SUMIFS('TAX_ (11) FERC Balance Sheet'!AE:AE,'TAX_ (11) FERC Balance Sheet'!$D:$D,$D28,'TAX_ (11) FERC Balance Sheet'!$A:$A,$A28)</f>
        <v>-21871100</v>
      </c>
      <c r="G28" s="3">
        <f>SUMIFS('TAX_ (11) FERC Balance Sheet'!AF:AF,'TAX_ (11) FERC Balance Sheet'!$D:$D,$D28,'TAX_ (11) FERC Balance Sheet'!$A:$A,$A28)</f>
        <v>-21871100</v>
      </c>
      <c r="H28" s="3">
        <f>SUMIFS('TAX_ (11) FERC Balance Sheet'!AG:AG,'TAX_ (11) FERC Balance Sheet'!$D:$D,$D28,'TAX_ (11) FERC Balance Sheet'!$A:$A,$A28)</f>
        <v>-21616863</v>
      </c>
      <c r="I28" s="3">
        <f>SUMIFS('TAX_ (11) FERC Balance Sheet'!AH:AH,'TAX_ (11) FERC Balance Sheet'!$D:$D,$D28,'TAX_ (11) FERC Balance Sheet'!$A:$A,$A28)</f>
        <v>-21616863</v>
      </c>
      <c r="J28" s="3">
        <f>SUMIFS('TAX_ (11) FERC Balance Sheet'!AI:AI,'TAX_ (11) FERC Balance Sheet'!$D:$D,$D28,'TAX_ (11) FERC Balance Sheet'!$A:$A,$A28)</f>
        <v>-21616863</v>
      </c>
      <c r="K28" s="3">
        <f>SUMIFS('TAX_ (11) FERC Balance Sheet'!AJ:AJ,'TAX_ (11) FERC Balance Sheet'!$D:$D,$D28,'TAX_ (11) FERC Balance Sheet'!$A:$A,$A28)</f>
        <v>-21348553</v>
      </c>
      <c r="L28" s="3">
        <f>SUMIFS('TAX_ (11) FERC Balance Sheet'!AK:AK,'TAX_ (11) FERC Balance Sheet'!$D:$D,$D28,'TAX_ (11) FERC Balance Sheet'!$A:$A,$A28)</f>
        <v>-21348553</v>
      </c>
      <c r="M28" s="3">
        <f>SUMIFS('TAX_ (11) FERC Balance Sheet'!AL:AL,'TAX_ (11) FERC Balance Sheet'!$D:$D,$D28,'TAX_ (11) FERC Balance Sheet'!$A:$A,$A28)</f>
        <v>-21348553</v>
      </c>
      <c r="N28" s="3">
        <f>SUMIFS('TAX_ (11) FERC Balance Sheet'!AM:AM,'TAX_ (11) FERC Balance Sheet'!$D:$D,$D28,'TAX_ (11) FERC Balance Sheet'!$A:$A,$A28)</f>
        <v>-21081630</v>
      </c>
      <c r="O28" s="3">
        <f>SUMIFS('TAX_ (11) FERC Balance Sheet'!AN:AN,'TAX_ (11) FERC Balance Sheet'!$D:$D,$D28,'TAX_ (11) FERC Balance Sheet'!$A:$A,$A28)</f>
        <v>-21081630</v>
      </c>
      <c r="P28" s="3">
        <f>SUMIFS('TAX_ (11) FERC Balance Sheet'!AO:AO,'TAX_ (11) FERC Balance Sheet'!$D:$D,$D28,'TAX_ (11) FERC Balance Sheet'!$A:$A,$A28)</f>
        <v>-21081630</v>
      </c>
      <c r="Q28" s="3">
        <f>SUMIFS('TAX_ (11) FERC Balance Sheet'!AP:AP,'TAX_ (11) FERC Balance Sheet'!$D:$D,$D28,'TAX_ (11) FERC Balance Sheet'!$A:$A,$A28)</f>
        <v>-20960211</v>
      </c>
      <c r="R28" s="3">
        <f>SUMIFS('TAX_ (11) FERC Balance Sheet'!AQ:AQ,'TAX_ (11) FERC Balance Sheet'!$D:$D,$D28,'TAX_ (11) FERC Balance Sheet'!$A:$A,$A28)</f>
        <v>-20960211</v>
      </c>
      <c r="S28" s="3">
        <f>SUMIFS('TAX_ (11) FERC Balance Sheet'!AR:AR,'TAX_ (11) FERC Balance Sheet'!$D:$D,$D28,'TAX_ (11) FERC Balance Sheet'!$A:$A,$A28)</f>
        <v>-20960211</v>
      </c>
      <c r="T28" s="3">
        <f>SUMIFS('TAX_ (11) FERC Balance Sheet'!AS:AS,'TAX_ (11) FERC Balance Sheet'!$D:$D,$D28,'TAX_ (11) FERC Balance Sheet'!$A:$A,$A28)</f>
        <v>-20960211</v>
      </c>
      <c r="U28" s="3">
        <f>SUMIFS('TAX_ (11) FERC Balance Sheet'!AT:AT,'TAX_ (11) FERC Balance Sheet'!$D:$D,$D28,'TAX_ (11) FERC Balance Sheet'!$A:$A,$A28)</f>
        <v>-20707504</v>
      </c>
      <c r="V28" s="3">
        <f>SUMIFS('TAX_ (11) FERC Balance Sheet'!AU:AU,'TAX_ (11) FERC Balance Sheet'!$D:$D,$D28,'TAX_ (11) FERC Balance Sheet'!$A:$A,$A28)</f>
        <v>-20707504</v>
      </c>
      <c r="W28" s="3">
        <f>SUMIFS('TAX_ (11) FERC Balance Sheet'!AV:AV,'TAX_ (11) FERC Balance Sheet'!$D:$D,$D28,'TAX_ (11) FERC Balance Sheet'!$A:$A,$A28)</f>
        <v>-20707504</v>
      </c>
      <c r="X28" s="3">
        <f>SUMIFS('TAX_ (11) FERC Balance Sheet'!AW:AW,'TAX_ (11) FERC Balance Sheet'!$D:$D,$D28,'TAX_ (11) FERC Balance Sheet'!$A:$A,$A28)</f>
        <v>-20422422</v>
      </c>
      <c r="Y28" s="3">
        <f>SUMIFS('TAX_ (11) FERC Balance Sheet'!AX:AX,'TAX_ (11) FERC Balance Sheet'!$D:$D,$D28,'TAX_ (11) FERC Balance Sheet'!$A:$A,$A28)</f>
        <v>-20422422</v>
      </c>
      <c r="Z28" s="3">
        <f>SUMIFS('TAX_ (11) FERC Balance Sheet'!AY:AY,'TAX_ (11) FERC Balance Sheet'!$D:$D,$D28,'TAX_ (11) FERC Balance Sheet'!$A:$A,$A28)</f>
        <v>-20422422</v>
      </c>
      <c r="AA28" s="3">
        <f>SUMIFS('TAX_ (11) FERC Balance Sheet'!AZ:AZ,'TAX_ (11) FERC Balance Sheet'!$D:$D,$D28,'TAX_ (11) FERC Balance Sheet'!$A:$A,$A28)</f>
        <v>-20204484</v>
      </c>
      <c r="AB28" s="3">
        <f>SUMIFS('TAX_ (11) FERC Balance Sheet'!BA:BA,'TAX_ (11) FERC Balance Sheet'!$D:$D,$D28,'TAX_ (11) FERC Balance Sheet'!$A:$A,$A28)</f>
        <v>-20204484</v>
      </c>
      <c r="AC28" s="3">
        <f>SUMIFS('TAX_ (11) FERC Balance Sheet'!BB:BB,'TAX_ (11) FERC Balance Sheet'!$D:$D,$D28,'TAX_ (11) FERC Balance Sheet'!$A:$A,$A28)</f>
        <v>-20204484</v>
      </c>
      <c r="AD28" s="3">
        <f>SUMIFS('TAX_ (11) FERC Balance Sheet'!BC:BC,'TAX_ (11) FERC Balance Sheet'!$D:$D,$D28,'TAX_ (11) FERC Balance Sheet'!$A:$A,$A28)</f>
        <v>-19942752</v>
      </c>
      <c r="AE28" s="3">
        <f>SUMIFS('TAX_ (11) FERC Balance Sheet'!BD:BD,'TAX_ (11) FERC Balance Sheet'!$D:$D,$D28,'TAX_ (11) FERC Balance Sheet'!$A:$A,$A28)</f>
        <v>-19942752</v>
      </c>
      <c r="AF28" s="3">
        <f>SUMIFS('TAX_ (11) FERC Balance Sheet'!BE:BE,'TAX_ (11) FERC Balance Sheet'!$D:$D,$D28,'TAX_ (11) FERC Balance Sheet'!$A:$A,$A28)</f>
        <v>-19942752</v>
      </c>
      <c r="AG28" s="3">
        <f>SUMIFS('TAX_ (11) FERC Balance Sheet'!BF:BF,'TAX_ (11) FERC Balance Sheet'!$D:$D,$D28,'TAX_ (11) FERC Balance Sheet'!$A:$A,$A28)</f>
        <v>-19942752</v>
      </c>
      <c r="AH28" s="3">
        <f>SUMIFS('TAX_ (11) FERC Balance Sheet'!BG:BG,'TAX_ (11) FERC Balance Sheet'!$D:$D,$D28,'TAX_ (11) FERC Balance Sheet'!$A:$A,$A28)</f>
        <v>-19942752</v>
      </c>
      <c r="AI28" s="3">
        <f>SUMIFS('TAX_ (11) FERC Balance Sheet'!BH:BH,'TAX_ (11) FERC Balance Sheet'!$D:$D,$D28,'TAX_ (11) FERC Balance Sheet'!$A:$A,$A28)</f>
        <v>-19942752</v>
      </c>
      <c r="AJ28" s="3">
        <f>SUMIFS('TAX_ (11) FERC Balance Sheet'!BI:BI,'TAX_ (11) FERC Balance Sheet'!$D:$D,$D28,'TAX_ (11) FERC Balance Sheet'!$A:$A,$A28)</f>
        <v>-19942752</v>
      </c>
      <c r="AK28" s="3">
        <f>SUMIFS('TAX_ (11) FERC Balance Sheet'!BJ:BJ,'TAX_ (11) FERC Balance Sheet'!$D:$D,$D28,'TAX_ (11) FERC Balance Sheet'!$A:$A,$A28)</f>
        <v>-19942752</v>
      </c>
      <c r="AL28" s="3">
        <f>SUMIFS('TAX_ (11) FERC Balance Sheet'!BK:BK,'TAX_ (11) FERC Balance Sheet'!$D:$D,$D28,'TAX_ (11) FERC Balance Sheet'!$A:$A,$A28)</f>
        <v>-19942752</v>
      </c>
      <c r="AM28" s="3">
        <f>SUMIFS('TAX_ (11) FERC Balance Sheet'!BL:BL,'TAX_ (11) FERC Balance Sheet'!$D:$D,$D28,'TAX_ (11) FERC Balance Sheet'!$A:$A,$A28)</f>
        <v>-19942752</v>
      </c>
      <c r="AN28" s="3">
        <f>SUMIFS('TAX_ (11) FERC Balance Sheet'!BM:BM,'TAX_ (11) FERC Balance Sheet'!$D:$D,$D28,'TAX_ (11) FERC Balance Sheet'!$A:$A,$A28)</f>
        <v>-19942752</v>
      </c>
      <c r="AO28" s="3">
        <f>SUMIFS('TAX_ (11) FERC Balance Sheet'!BN:BN,'TAX_ (11) FERC Balance Sheet'!$D:$D,$D28,'TAX_ (11) FERC Balance Sheet'!$A:$A,$A28)</f>
        <v>-19942752</v>
      </c>
      <c r="AP28" s="3">
        <f>SUMIFS('TAX_ (11) FERC Balance Sheet'!BO:BO,'TAX_ (11) FERC Balance Sheet'!$D:$D,$D28,'TAX_ (11) FERC Balance Sheet'!$A:$A,$A28)</f>
        <v>-19942752</v>
      </c>
      <c r="AQ28" s="3">
        <f>SUMIFS('TAX_ (11) FERC Balance Sheet'!BP:BP,'TAX_ (11) FERC Balance Sheet'!$D:$D,$D28,'TAX_ (11) FERC Balance Sheet'!$A:$A,$A28)</f>
        <v>-19942752</v>
      </c>
      <c r="AR28" s="3">
        <f>SUMIFS('TAX_ (11) FERC Balance Sheet'!BQ:BQ,'TAX_ (11) FERC Balance Sheet'!$D:$D,$D28,'TAX_ (11) FERC Balance Sheet'!$A:$A,$A28)</f>
        <v>-19942752</v>
      </c>
      <c r="AS28" s="3">
        <f>SUMIFS('TAX_ (11) FERC Balance Sheet'!BR:BR,'TAX_ (11) FERC Balance Sheet'!$D:$D,$D28,'TAX_ (11) FERC Balance Sheet'!$A:$A,$A28)</f>
        <v>-19942752</v>
      </c>
      <c r="AT28" s="3">
        <f>SUMIFS('TAX_ (11) FERC Balance Sheet'!BS:BS,'TAX_ (11) FERC Balance Sheet'!$D:$D,$D28,'TAX_ (11) FERC Balance Sheet'!$A:$A,$A28)</f>
        <v>-19942752</v>
      </c>
      <c r="AU28" s="3">
        <f>SUMIFS('TAX_ (11) FERC Balance Sheet'!BT:BT,'TAX_ (11) FERC Balance Sheet'!$D:$D,$D28,'TAX_ (11) FERC Balance Sheet'!$A:$A,$A28)</f>
        <v>-19942752</v>
      </c>
      <c r="AV28" s="3">
        <f>SUMIFS('TAX_ (11) FERC Balance Sheet'!BU:BU,'TAX_ (11) FERC Balance Sheet'!$D:$D,$D28,'TAX_ (11) FERC Balance Sheet'!$A:$A,$A28)</f>
        <v>-19942752</v>
      </c>
      <c r="AW28" s="3">
        <f>SUMIFS('TAX_ (11) FERC Balance Sheet'!BV:BV,'TAX_ (11) FERC Balance Sheet'!$D:$D,$D28,'TAX_ (11) FERC Balance Sheet'!$A:$A,$A28)</f>
        <v>-19942752</v>
      </c>
      <c r="AX28" s="3">
        <f>SUMIFS('TAX_ (11) FERC Balance Sheet'!BW:BW,'TAX_ (11) FERC Balance Sheet'!$D:$D,$D28,'TAX_ (11) FERC Balance Sheet'!$A:$A,$A28)</f>
        <v>-19942752</v>
      </c>
      <c r="AY28" s="3">
        <f>SUMIFS('TAX_ (11) FERC Balance Sheet'!BX:BX,'TAX_ (11) FERC Balance Sheet'!$D:$D,$D28,'TAX_ (11) FERC Balance Sheet'!$A:$A,$A28)</f>
        <v>-19942752</v>
      </c>
      <c r="AZ28" s="3">
        <f>SUMIFS('TAX_ (11) FERC Balance Sheet'!BY:BY,'TAX_ (11) FERC Balance Sheet'!$D:$D,$D28,'TAX_ (11) FERC Balance Sheet'!$A:$A,$A28)</f>
        <v>-19942752</v>
      </c>
      <c r="BA28" s="3">
        <f>SUMIFS('TAX_ (11) FERC Balance Sheet'!BZ:BZ,'TAX_ (11) FERC Balance Sheet'!$D:$D,$D28,'TAX_ (11) FERC Balance Sheet'!$A:$A,$A28)</f>
        <v>-19942752</v>
      </c>
      <c r="BB28" s="3">
        <f>SUMIFS('TAX_ (11) FERC Balance Sheet'!CA:CA,'TAX_ (11) FERC Balance Sheet'!$D:$D,$D28,'TAX_ (11) FERC Balance Sheet'!$A:$A,$A28)</f>
        <v>-19942752</v>
      </c>
      <c r="BC28" s="3">
        <f>SUMIFS('TAX_ (11) FERC Balance Sheet'!CB:CB,'TAX_ (11) FERC Balance Sheet'!$D:$D,$D28,'TAX_ (11) FERC Balance Sheet'!$A:$A,$A28)</f>
        <v>-19942752</v>
      </c>
      <c r="BD28" s="3">
        <f>SUMIFS('TAX_ (11) FERC Balance Sheet'!CC:CC,'TAX_ (11) FERC Balance Sheet'!$D:$D,$D28,'TAX_ (11) FERC Balance Sheet'!$A:$A,$A28)</f>
        <v>-19942752</v>
      </c>
      <c r="BE28" s="3">
        <f>SUMIFS('TAX_ (11) FERC Balance Sheet'!CD:CD,'TAX_ (11) FERC Balance Sheet'!$D:$D,$D28,'TAX_ (11) FERC Balance Sheet'!$A:$A,$A28)</f>
        <v>-19942752</v>
      </c>
    </row>
    <row r="29" spans="1:57" ht="14.25" customHeight="1" x14ac:dyDescent="0.2">
      <c r="A29" s="11"/>
      <c r="B29" s="11"/>
      <c r="C29" s="11"/>
      <c r="D29" s="11" t="s">
        <v>466</v>
      </c>
      <c r="E29" s="12"/>
      <c r="F29" s="13">
        <f>SUM(F27:F28)</f>
        <v>-21230687</v>
      </c>
      <c r="G29" s="13">
        <f t="shared" ref="G29:BE29" si="8">SUM(G27:G28)</f>
        <v>-21230687</v>
      </c>
      <c r="H29" s="13">
        <f t="shared" si="8"/>
        <v>-21029818</v>
      </c>
      <c r="I29" s="13">
        <f t="shared" si="8"/>
        <v>-21029818</v>
      </c>
      <c r="J29" s="13">
        <f t="shared" si="8"/>
        <v>-21029818</v>
      </c>
      <c r="K29" s="13">
        <f t="shared" si="8"/>
        <v>-20819930</v>
      </c>
      <c r="L29" s="13">
        <f t="shared" si="8"/>
        <v>-20819930</v>
      </c>
      <c r="M29" s="13">
        <f t="shared" si="8"/>
        <v>-20819930</v>
      </c>
      <c r="N29" s="13">
        <f t="shared" si="8"/>
        <v>-20613484</v>
      </c>
      <c r="O29" s="13">
        <f t="shared" si="8"/>
        <v>-20613484</v>
      </c>
      <c r="P29" s="13">
        <f t="shared" si="8"/>
        <v>-20613484</v>
      </c>
      <c r="Q29" s="13">
        <f t="shared" si="8"/>
        <v>-20533269</v>
      </c>
      <c r="R29" s="13">
        <f t="shared" si="8"/>
        <v>-20533269</v>
      </c>
      <c r="S29" s="13">
        <f t="shared" si="8"/>
        <v>-20533269</v>
      </c>
      <c r="T29" s="13">
        <f t="shared" si="8"/>
        <v>-20533269</v>
      </c>
      <c r="U29" s="13">
        <f t="shared" si="8"/>
        <v>-20332619</v>
      </c>
      <c r="V29" s="13">
        <f t="shared" si="8"/>
        <v>-20332619</v>
      </c>
      <c r="W29" s="13">
        <f t="shared" si="8"/>
        <v>-20332619</v>
      </c>
      <c r="X29" s="13">
        <f t="shared" si="8"/>
        <v>-20106264</v>
      </c>
      <c r="Y29" s="13">
        <f t="shared" si="8"/>
        <v>-20106264</v>
      </c>
      <c r="Z29" s="13">
        <f t="shared" si="8"/>
        <v>-20106264</v>
      </c>
      <c r="AA29" s="13">
        <f t="shared" si="8"/>
        <v>-19948677</v>
      </c>
      <c r="AB29" s="13">
        <f t="shared" si="8"/>
        <v>-19948677</v>
      </c>
      <c r="AC29" s="13">
        <f t="shared" si="8"/>
        <v>-19948677</v>
      </c>
      <c r="AD29" s="13">
        <f t="shared" si="8"/>
        <v>-19729281</v>
      </c>
      <c r="AE29" s="13">
        <f t="shared" si="8"/>
        <v>-19729281</v>
      </c>
      <c r="AF29" s="13">
        <f t="shared" si="8"/>
        <v>-19729281</v>
      </c>
      <c r="AG29" s="13">
        <f t="shared" si="8"/>
        <v>-19729281</v>
      </c>
      <c r="AH29" s="13">
        <f t="shared" si="8"/>
        <v>-19729281</v>
      </c>
      <c r="AI29" s="13">
        <f t="shared" si="8"/>
        <v>-19729281</v>
      </c>
      <c r="AJ29" s="13">
        <f t="shared" si="8"/>
        <v>-19729281</v>
      </c>
      <c r="AK29" s="13">
        <f t="shared" si="8"/>
        <v>-19729281</v>
      </c>
      <c r="AL29" s="13">
        <f t="shared" si="8"/>
        <v>-19729281</v>
      </c>
      <c r="AM29" s="13">
        <f t="shared" si="8"/>
        <v>-19729281</v>
      </c>
      <c r="AN29" s="13">
        <f t="shared" si="8"/>
        <v>-19729281</v>
      </c>
      <c r="AO29" s="13">
        <f t="shared" si="8"/>
        <v>-19729281</v>
      </c>
      <c r="AP29" s="13">
        <f t="shared" si="8"/>
        <v>-19729281</v>
      </c>
      <c r="AQ29" s="13">
        <f t="shared" si="8"/>
        <v>-19729281</v>
      </c>
      <c r="AR29" s="13">
        <f t="shared" si="8"/>
        <v>-19729281</v>
      </c>
      <c r="AS29" s="13">
        <f t="shared" si="8"/>
        <v>-19729281</v>
      </c>
      <c r="AT29" s="13">
        <f t="shared" si="8"/>
        <v>-19729281</v>
      </c>
      <c r="AU29" s="13">
        <f t="shared" si="8"/>
        <v>-19729281</v>
      </c>
      <c r="AV29" s="13">
        <f t="shared" si="8"/>
        <v>-19729281</v>
      </c>
      <c r="AW29" s="13">
        <f t="shared" si="8"/>
        <v>-19729281</v>
      </c>
      <c r="AX29" s="13">
        <f t="shared" si="8"/>
        <v>-19729281</v>
      </c>
      <c r="AY29" s="13">
        <f t="shared" si="8"/>
        <v>-19729281</v>
      </c>
      <c r="AZ29" s="13">
        <f t="shared" si="8"/>
        <v>-19729281</v>
      </c>
      <c r="BA29" s="13">
        <f t="shared" si="8"/>
        <v>-19729281</v>
      </c>
      <c r="BB29" s="13">
        <f t="shared" si="8"/>
        <v>-19729281</v>
      </c>
      <c r="BC29" s="13">
        <f t="shared" si="8"/>
        <v>-19729281</v>
      </c>
      <c r="BD29" s="13">
        <f t="shared" si="8"/>
        <v>-19729281</v>
      </c>
      <c r="BE29" s="13">
        <f t="shared" si="8"/>
        <v>-19729281</v>
      </c>
    </row>
    <row r="30" spans="1:57" s="32" customFormat="1" ht="14.25" customHeight="1" x14ac:dyDescent="0.2">
      <c r="A30" s="29"/>
      <c r="B30" s="29"/>
      <c r="C30" s="29"/>
      <c r="D30" s="29"/>
      <c r="E30" s="30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</row>
    <row r="31" spans="1:57" s="33" customFormat="1" ht="14.25" customHeight="1" x14ac:dyDescent="0.2">
      <c r="A31" s="34" t="s">
        <v>334</v>
      </c>
      <c r="B31" s="34" t="s">
        <v>7</v>
      </c>
      <c r="C31" s="34" t="s">
        <v>65</v>
      </c>
      <c r="D31" s="34"/>
      <c r="E31" s="35">
        <v>255</v>
      </c>
      <c r="F31" s="36">
        <f>SUMIFS('TAX_ (11) FERC Balance Sheet'!AE:AE,'TAX_ (11) FERC Balance Sheet'!$D:$D,$D31,'TAX_ (11) FERC Balance Sheet'!$A:$A,$A31)</f>
        <v>0</v>
      </c>
      <c r="G31" s="36">
        <f>SUMIFS('TAX_ (11) FERC Balance Sheet'!AF:AF,'TAX_ (11) FERC Balance Sheet'!$D:$D,$D31,'TAX_ (11) FERC Balance Sheet'!$A:$A,$A31)</f>
        <v>0</v>
      </c>
      <c r="H31" s="36">
        <f>SUMIFS('TAX_ (11) FERC Balance Sheet'!AG:AG,'TAX_ (11) FERC Balance Sheet'!$D:$D,$D31,'TAX_ (11) FERC Balance Sheet'!$A:$A,$A31)</f>
        <v>0</v>
      </c>
      <c r="I31" s="36">
        <f>SUMIFS('TAX_ (11) FERC Balance Sheet'!AH:AH,'TAX_ (11) FERC Balance Sheet'!$D:$D,$D31,'TAX_ (11) FERC Balance Sheet'!$A:$A,$A31)</f>
        <v>0</v>
      </c>
      <c r="J31" s="36">
        <f>SUMIFS('TAX_ (11) FERC Balance Sheet'!AI:AI,'TAX_ (11) FERC Balance Sheet'!$D:$D,$D31,'TAX_ (11) FERC Balance Sheet'!$A:$A,$A31)</f>
        <v>0</v>
      </c>
      <c r="K31" s="36">
        <f>SUMIFS('TAX_ (11) FERC Balance Sheet'!AJ:AJ,'TAX_ (11) FERC Balance Sheet'!$D:$D,$D31,'TAX_ (11) FERC Balance Sheet'!$A:$A,$A31)</f>
        <v>0</v>
      </c>
      <c r="L31" s="36">
        <f>SUMIFS('TAX_ (11) FERC Balance Sheet'!AK:AK,'TAX_ (11) FERC Balance Sheet'!$D:$D,$D31,'TAX_ (11) FERC Balance Sheet'!$A:$A,$A31)</f>
        <v>0</v>
      </c>
      <c r="M31" s="36">
        <f>SUMIFS('TAX_ (11) FERC Balance Sheet'!AL:AL,'TAX_ (11) FERC Balance Sheet'!$D:$D,$D31,'TAX_ (11) FERC Balance Sheet'!$A:$A,$A31)</f>
        <v>0</v>
      </c>
      <c r="N31" s="36">
        <f>SUMIFS('TAX_ (11) FERC Balance Sheet'!AM:AM,'TAX_ (11) FERC Balance Sheet'!$D:$D,$D31,'TAX_ (11) FERC Balance Sheet'!$A:$A,$A31)</f>
        <v>0</v>
      </c>
      <c r="O31" s="36">
        <f>SUMIFS('TAX_ (11) FERC Balance Sheet'!AN:AN,'TAX_ (11) FERC Balance Sheet'!$D:$D,$D31,'TAX_ (11) FERC Balance Sheet'!$A:$A,$A31)</f>
        <v>0</v>
      </c>
      <c r="P31" s="36">
        <f>SUMIFS('TAX_ (11) FERC Balance Sheet'!AO:AO,'TAX_ (11) FERC Balance Sheet'!$D:$D,$D31,'TAX_ (11) FERC Balance Sheet'!$A:$A,$A31)</f>
        <v>0</v>
      </c>
      <c r="Q31" s="36">
        <f>SUMIFS('TAX_ (11) FERC Balance Sheet'!AP:AP,'TAX_ (11) FERC Balance Sheet'!$D:$D,$D31,'TAX_ (11) FERC Balance Sheet'!$A:$A,$A31)</f>
        <v>0</v>
      </c>
      <c r="R31" s="36">
        <f>SUMIFS('TAX_ (11) FERC Balance Sheet'!AQ:AQ,'TAX_ (11) FERC Balance Sheet'!$D:$D,$D31,'TAX_ (11) FERC Balance Sheet'!$A:$A,$A31)</f>
        <v>0</v>
      </c>
      <c r="S31" s="36">
        <f>SUMIFS('TAX_ (11) FERC Balance Sheet'!AR:AR,'TAX_ (11) FERC Balance Sheet'!$D:$D,$D31,'TAX_ (11) FERC Balance Sheet'!$A:$A,$A31)</f>
        <v>0</v>
      </c>
      <c r="T31" s="36">
        <f>SUMIFS('TAX_ (11) FERC Balance Sheet'!AS:AS,'TAX_ (11) FERC Balance Sheet'!$D:$D,$D31,'TAX_ (11) FERC Balance Sheet'!$A:$A,$A31)</f>
        <v>0</v>
      </c>
      <c r="U31" s="36">
        <f>SUMIFS('TAX_ (11) FERC Balance Sheet'!AT:AT,'TAX_ (11) FERC Balance Sheet'!$D:$D,$D31,'TAX_ (11) FERC Balance Sheet'!$A:$A,$A31)</f>
        <v>0</v>
      </c>
      <c r="V31" s="36">
        <f>SUMIFS('TAX_ (11) FERC Balance Sheet'!AU:AU,'TAX_ (11) FERC Balance Sheet'!$D:$D,$D31,'TAX_ (11) FERC Balance Sheet'!$A:$A,$A31)</f>
        <v>0</v>
      </c>
      <c r="W31" s="36">
        <f>SUMIFS('TAX_ (11) FERC Balance Sheet'!AV:AV,'TAX_ (11) FERC Balance Sheet'!$D:$D,$D31,'TAX_ (11) FERC Balance Sheet'!$A:$A,$A31)</f>
        <v>0</v>
      </c>
      <c r="X31" s="36">
        <f>SUMIFS('TAX_ (11) FERC Balance Sheet'!AW:AW,'TAX_ (11) FERC Balance Sheet'!$D:$D,$D31,'TAX_ (11) FERC Balance Sheet'!$A:$A,$A31)</f>
        <v>0</v>
      </c>
      <c r="Y31" s="36">
        <f>SUMIFS('TAX_ (11) FERC Balance Sheet'!AX:AX,'TAX_ (11) FERC Balance Sheet'!$D:$D,$D31,'TAX_ (11) FERC Balance Sheet'!$A:$A,$A31)</f>
        <v>0</v>
      </c>
      <c r="Z31" s="36">
        <f>SUMIFS('TAX_ (11) FERC Balance Sheet'!AY:AY,'TAX_ (11) FERC Balance Sheet'!$D:$D,$D31,'TAX_ (11) FERC Balance Sheet'!$A:$A,$A31)</f>
        <v>0</v>
      </c>
      <c r="AA31" s="36">
        <f>SUMIFS('TAX_ (11) FERC Balance Sheet'!AZ:AZ,'TAX_ (11) FERC Balance Sheet'!$D:$D,$D31,'TAX_ (11) FERC Balance Sheet'!$A:$A,$A31)</f>
        <v>0</v>
      </c>
      <c r="AB31" s="36">
        <f>SUMIFS('TAX_ (11) FERC Balance Sheet'!BA:BA,'TAX_ (11) FERC Balance Sheet'!$D:$D,$D31,'TAX_ (11) FERC Balance Sheet'!$A:$A,$A31)</f>
        <v>0</v>
      </c>
      <c r="AC31" s="36">
        <f>SUMIFS('TAX_ (11) FERC Balance Sheet'!BB:BB,'TAX_ (11) FERC Balance Sheet'!$D:$D,$D31,'TAX_ (11) FERC Balance Sheet'!$A:$A,$A31)</f>
        <v>0</v>
      </c>
      <c r="AD31" s="36">
        <f>SUMIFS('TAX_ (11) FERC Balance Sheet'!BC:BC,'TAX_ (11) FERC Balance Sheet'!$D:$D,$D31,'TAX_ (11) FERC Balance Sheet'!$A:$A,$A31)</f>
        <v>0</v>
      </c>
      <c r="AE31" s="36">
        <f>SUMIFS('TAX_ (11) FERC Balance Sheet'!BD:BD,'TAX_ (11) FERC Balance Sheet'!$D:$D,$D31,'TAX_ (11) FERC Balance Sheet'!$A:$A,$A31)</f>
        <v>0</v>
      </c>
      <c r="AF31" s="36">
        <f>SUMIFS('TAX_ (11) FERC Balance Sheet'!BE:BE,'TAX_ (11) FERC Balance Sheet'!$D:$D,$D31,'TAX_ (11) FERC Balance Sheet'!$A:$A,$A31)</f>
        <v>0</v>
      </c>
      <c r="AG31" s="36">
        <f>SUMIFS('TAX_ (11) FERC Balance Sheet'!BF:BF,'TAX_ (11) FERC Balance Sheet'!$D:$D,$D31,'TAX_ (11) FERC Balance Sheet'!$A:$A,$A31)</f>
        <v>0</v>
      </c>
      <c r="AH31" s="36">
        <f>SUMIFS('TAX_ (11) FERC Balance Sheet'!BG:BG,'TAX_ (11) FERC Balance Sheet'!$D:$D,$D31,'TAX_ (11) FERC Balance Sheet'!$A:$A,$A31)</f>
        <v>0</v>
      </c>
      <c r="AI31" s="36">
        <f>SUMIFS('TAX_ (11) FERC Balance Sheet'!BH:BH,'TAX_ (11) FERC Balance Sheet'!$D:$D,$D31,'TAX_ (11) FERC Balance Sheet'!$A:$A,$A31)</f>
        <v>0</v>
      </c>
      <c r="AJ31" s="36">
        <f>SUMIFS('TAX_ (11) FERC Balance Sheet'!BI:BI,'TAX_ (11) FERC Balance Sheet'!$D:$D,$D31,'TAX_ (11) FERC Balance Sheet'!$A:$A,$A31)</f>
        <v>0</v>
      </c>
      <c r="AK31" s="36">
        <f>SUMIFS('TAX_ (11) FERC Balance Sheet'!BJ:BJ,'TAX_ (11) FERC Balance Sheet'!$D:$D,$D31,'TAX_ (11) FERC Balance Sheet'!$A:$A,$A31)</f>
        <v>0</v>
      </c>
      <c r="AL31" s="36">
        <f>SUMIFS('TAX_ (11) FERC Balance Sheet'!BK:BK,'TAX_ (11) FERC Balance Sheet'!$D:$D,$D31,'TAX_ (11) FERC Balance Sheet'!$A:$A,$A31)</f>
        <v>0</v>
      </c>
      <c r="AM31" s="36">
        <f>SUMIFS('TAX_ (11) FERC Balance Sheet'!BL:BL,'TAX_ (11) FERC Balance Sheet'!$D:$D,$D31,'TAX_ (11) FERC Balance Sheet'!$A:$A,$A31)</f>
        <v>0</v>
      </c>
      <c r="AN31" s="36">
        <f>SUMIFS('TAX_ (11) FERC Balance Sheet'!BM:BM,'TAX_ (11) FERC Balance Sheet'!$D:$D,$D31,'TAX_ (11) FERC Balance Sheet'!$A:$A,$A31)</f>
        <v>0</v>
      </c>
      <c r="AO31" s="36">
        <f>SUMIFS('TAX_ (11) FERC Balance Sheet'!BN:BN,'TAX_ (11) FERC Balance Sheet'!$D:$D,$D31,'TAX_ (11) FERC Balance Sheet'!$A:$A,$A31)</f>
        <v>0</v>
      </c>
      <c r="AP31" s="36">
        <f>SUMIFS('TAX_ (11) FERC Balance Sheet'!BO:BO,'TAX_ (11) FERC Balance Sheet'!$D:$D,$D31,'TAX_ (11) FERC Balance Sheet'!$A:$A,$A31)</f>
        <v>0</v>
      </c>
      <c r="AQ31" s="36">
        <f>SUMIFS('TAX_ (11) FERC Balance Sheet'!BP:BP,'TAX_ (11) FERC Balance Sheet'!$D:$D,$D31,'TAX_ (11) FERC Balance Sheet'!$A:$A,$A31)</f>
        <v>0</v>
      </c>
      <c r="AR31" s="36">
        <f>SUMIFS('TAX_ (11) FERC Balance Sheet'!BQ:BQ,'TAX_ (11) FERC Balance Sheet'!$D:$D,$D31,'TAX_ (11) FERC Balance Sheet'!$A:$A,$A31)</f>
        <v>0</v>
      </c>
      <c r="AS31" s="36">
        <f>SUMIFS('TAX_ (11) FERC Balance Sheet'!BR:BR,'TAX_ (11) FERC Balance Sheet'!$D:$D,$D31,'TAX_ (11) FERC Balance Sheet'!$A:$A,$A31)</f>
        <v>0</v>
      </c>
      <c r="AT31" s="36">
        <f>SUMIFS('TAX_ (11) FERC Balance Sheet'!BS:BS,'TAX_ (11) FERC Balance Sheet'!$D:$D,$D31,'TAX_ (11) FERC Balance Sheet'!$A:$A,$A31)</f>
        <v>0</v>
      </c>
      <c r="AU31" s="36">
        <f>SUMIFS('TAX_ (11) FERC Balance Sheet'!BT:BT,'TAX_ (11) FERC Balance Sheet'!$D:$D,$D31,'TAX_ (11) FERC Balance Sheet'!$A:$A,$A31)</f>
        <v>0</v>
      </c>
      <c r="AV31" s="36">
        <f>SUMIFS('TAX_ (11) FERC Balance Sheet'!BU:BU,'TAX_ (11) FERC Balance Sheet'!$D:$D,$D31,'TAX_ (11) FERC Balance Sheet'!$A:$A,$A31)</f>
        <v>0</v>
      </c>
      <c r="AW31" s="36">
        <f>SUMIFS('TAX_ (11) FERC Balance Sheet'!BV:BV,'TAX_ (11) FERC Balance Sheet'!$D:$D,$D31,'TAX_ (11) FERC Balance Sheet'!$A:$A,$A31)</f>
        <v>0</v>
      </c>
      <c r="AX31" s="36">
        <f>SUMIFS('TAX_ (11) FERC Balance Sheet'!BW:BW,'TAX_ (11) FERC Balance Sheet'!$D:$D,$D31,'TAX_ (11) FERC Balance Sheet'!$A:$A,$A31)</f>
        <v>0</v>
      </c>
      <c r="AY31" s="36">
        <f>SUMIFS('TAX_ (11) FERC Balance Sheet'!BX:BX,'TAX_ (11) FERC Balance Sheet'!$D:$D,$D31,'TAX_ (11) FERC Balance Sheet'!$A:$A,$A31)</f>
        <v>0</v>
      </c>
      <c r="AZ31" s="36">
        <f>SUMIFS('TAX_ (11) FERC Balance Sheet'!BY:BY,'TAX_ (11) FERC Balance Sheet'!$D:$D,$D31,'TAX_ (11) FERC Balance Sheet'!$A:$A,$A31)</f>
        <v>0</v>
      </c>
      <c r="BA31" s="36">
        <f>SUMIFS('TAX_ (11) FERC Balance Sheet'!BZ:BZ,'TAX_ (11) FERC Balance Sheet'!$D:$D,$D31,'TAX_ (11) FERC Balance Sheet'!$A:$A,$A31)</f>
        <v>0</v>
      </c>
      <c r="BB31" s="36">
        <f>SUMIFS('TAX_ (11) FERC Balance Sheet'!CA:CA,'TAX_ (11) FERC Balance Sheet'!$D:$D,$D31,'TAX_ (11) FERC Balance Sheet'!$A:$A,$A31)</f>
        <v>0</v>
      </c>
      <c r="BC31" s="36">
        <f>SUMIFS('TAX_ (11) FERC Balance Sheet'!CB:CB,'TAX_ (11) FERC Balance Sheet'!$D:$D,$D31,'TAX_ (11) FERC Balance Sheet'!$A:$A,$A31)</f>
        <v>0</v>
      </c>
      <c r="BD31" s="36">
        <f>SUMIFS('TAX_ (11) FERC Balance Sheet'!CC:CC,'TAX_ (11) FERC Balance Sheet'!$D:$D,$D31,'TAX_ (11) FERC Balance Sheet'!$A:$A,$A31)</f>
        <v>0</v>
      </c>
      <c r="BE31" s="36">
        <f>SUMIFS('TAX_ (11) FERC Balance Sheet'!CD:CD,'TAX_ (11) FERC Balance Sheet'!$D:$D,$D31,'TAX_ (11) FERC Balance Sheet'!$A:$A,$A31)</f>
        <v>0</v>
      </c>
    </row>
    <row r="32" spans="1:57" ht="14.25" customHeight="1" x14ac:dyDescent="0.2">
      <c r="A32" s="11"/>
      <c r="B32" s="11"/>
      <c r="C32" s="11"/>
      <c r="D32" s="11" t="s">
        <v>467</v>
      </c>
      <c r="E32" s="12"/>
      <c r="F32" s="13">
        <f>SUM(F30:F31)</f>
        <v>0</v>
      </c>
      <c r="G32" s="13">
        <f t="shared" ref="G32:BE32" si="9">SUM(G30:G31)</f>
        <v>0</v>
      </c>
      <c r="H32" s="13">
        <f t="shared" si="9"/>
        <v>0</v>
      </c>
      <c r="I32" s="13">
        <f t="shared" si="9"/>
        <v>0</v>
      </c>
      <c r="J32" s="13">
        <f t="shared" si="9"/>
        <v>0</v>
      </c>
      <c r="K32" s="13">
        <f t="shared" si="9"/>
        <v>0</v>
      </c>
      <c r="L32" s="13">
        <f t="shared" si="9"/>
        <v>0</v>
      </c>
      <c r="M32" s="13">
        <f t="shared" si="9"/>
        <v>0</v>
      </c>
      <c r="N32" s="13">
        <f t="shared" si="9"/>
        <v>0</v>
      </c>
      <c r="O32" s="13">
        <f t="shared" si="9"/>
        <v>0</v>
      </c>
      <c r="P32" s="13">
        <f t="shared" si="9"/>
        <v>0</v>
      </c>
      <c r="Q32" s="13">
        <f t="shared" si="9"/>
        <v>0</v>
      </c>
      <c r="R32" s="13">
        <f t="shared" si="9"/>
        <v>0</v>
      </c>
      <c r="S32" s="13">
        <f t="shared" si="9"/>
        <v>0</v>
      </c>
      <c r="T32" s="13">
        <f t="shared" si="9"/>
        <v>0</v>
      </c>
      <c r="U32" s="13">
        <f t="shared" si="9"/>
        <v>0</v>
      </c>
      <c r="V32" s="13">
        <f t="shared" si="9"/>
        <v>0</v>
      </c>
      <c r="W32" s="13">
        <f t="shared" si="9"/>
        <v>0</v>
      </c>
      <c r="X32" s="13">
        <f t="shared" si="9"/>
        <v>0</v>
      </c>
      <c r="Y32" s="13">
        <f t="shared" si="9"/>
        <v>0</v>
      </c>
      <c r="Z32" s="13">
        <f t="shared" si="9"/>
        <v>0</v>
      </c>
      <c r="AA32" s="13">
        <f t="shared" si="9"/>
        <v>0</v>
      </c>
      <c r="AB32" s="13">
        <f t="shared" si="9"/>
        <v>0</v>
      </c>
      <c r="AC32" s="13">
        <f t="shared" si="9"/>
        <v>0</v>
      </c>
      <c r="AD32" s="13">
        <f t="shared" si="9"/>
        <v>0</v>
      </c>
      <c r="AE32" s="13">
        <f t="shared" si="9"/>
        <v>0</v>
      </c>
      <c r="AF32" s="13">
        <f t="shared" si="9"/>
        <v>0</v>
      </c>
      <c r="AG32" s="13">
        <f t="shared" si="9"/>
        <v>0</v>
      </c>
      <c r="AH32" s="13">
        <f t="shared" si="9"/>
        <v>0</v>
      </c>
      <c r="AI32" s="13">
        <f t="shared" si="9"/>
        <v>0</v>
      </c>
      <c r="AJ32" s="13">
        <f t="shared" si="9"/>
        <v>0</v>
      </c>
      <c r="AK32" s="13">
        <f t="shared" si="9"/>
        <v>0</v>
      </c>
      <c r="AL32" s="13">
        <f t="shared" si="9"/>
        <v>0</v>
      </c>
      <c r="AM32" s="13">
        <f t="shared" si="9"/>
        <v>0</v>
      </c>
      <c r="AN32" s="13">
        <f t="shared" si="9"/>
        <v>0</v>
      </c>
      <c r="AO32" s="13">
        <f t="shared" si="9"/>
        <v>0</v>
      </c>
      <c r="AP32" s="13">
        <f t="shared" si="9"/>
        <v>0</v>
      </c>
      <c r="AQ32" s="13">
        <f t="shared" si="9"/>
        <v>0</v>
      </c>
      <c r="AR32" s="13">
        <f t="shared" si="9"/>
        <v>0</v>
      </c>
      <c r="AS32" s="13">
        <f t="shared" si="9"/>
        <v>0</v>
      </c>
      <c r="AT32" s="13">
        <f t="shared" si="9"/>
        <v>0</v>
      </c>
      <c r="AU32" s="13">
        <f t="shared" si="9"/>
        <v>0</v>
      </c>
      <c r="AV32" s="13">
        <f t="shared" si="9"/>
        <v>0</v>
      </c>
      <c r="AW32" s="13">
        <f t="shared" si="9"/>
        <v>0</v>
      </c>
      <c r="AX32" s="13">
        <f t="shared" si="9"/>
        <v>0</v>
      </c>
      <c r="AY32" s="13">
        <f t="shared" si="9"/>
        <v>0</v>
      </c>
      <c r="AZ32" s="13">
        <f t="shared" si="9"/>
        <v>0</v>
      </c>
      <c r="BA32" s="13">
        <f t="shared" si="9"/>
        <v>0</v>
      </c>
      <c r="BB32" s="13">
        <f t="shared" si="9"/>
        <v>0</v>
      </c>
      <c r="BC32" s="13">
        <f t="shared" si="9"/>
        <v>0</v>
      </c>
      <c r="BD32" s="13">
        <f t="shared" si="9"/>
        <v>0</v>
      </c>
      <c r="BE32" s="13">
        <f t="shared" si="9"/>
        <v>0</v>
      </c>
    </row>
    <row r="33" spans="1:57" ht="14.25" customHeight="1" x14ac:dyDescent="0.2">
      <c r="E33" s="7"/>
    </row>
    <row r="34" spans="1:57" ht="14.25" customHeight="1" x14ac:dyDescent="0.2">
      <c r="A34" s="90" t="s">
        <v>334</v>
      </c>
      <c r="B34" s="90"/>
      <c r="C34" s="90"/>
      <c r="D34" s="90" t="s">
        <v>468</v>
      </c>
      <c r="E34" s="91"/>
      <c r="F34" s="92">
        <f t="shared" ref="F34:AK34" si="10">SUMIF($A$9:$A$28,$A$34,F$9:F$28)</f>
        <v>-54132963.379999995</v>
      </c>
      <c r="G34" s="92">
        <f t="shared" si="10"/>
        <v>-54101249.379999995</v>
      </c>
      <c r="H34" s="92">
        <f t="shared" si="10"/>
        <v>-54480108.379999995</v>
      </c>
      <c r="I34" s="92">
        <f t="shared" si="10"/>
        <v>-54555796.379999995</v>
      </c>
      <c r="J34" s="92">
        <f t="shared" si="10"/>
        <v>-54908717.379999995</v>
      </c>
      <c r="K34" s="92">
        <f t="shared" si="10"/>
        <v>-54902364.379999995</v>
      </c>
      <c r="L34" s="92">
        <f t="shared" si="10"/>
        <v>-54759530.379999995</v>
      </c>
      <c r="M34" s="92">
        <f t="shared" si="10"/>
        <v>-54745232.379999995</v>
      </c>
      <c r="N34" s="92">
        <f t="shared" si="10"/>
        <v>-51537863.379999995</v>
      </c>
      <c r="O34" s="92">
        <f t="shared" si="10"/>
        <v>-51444801.379999995</v>
      </c>
      <c r="P34" s="92">
        <f t="shared" si="10"/>
        <v>-51321021.379999995</v>
      </c>
      <c r="Q34" s="92">
        <f t="shared" si="10"/>
        <v>-52216703.379999995</v>
      </c>
      <c r="R34" s="92">
        <f t="shared" si="10"/>
        <v>-52216703.379999995</v>
      </c>
      <c r="S34" s="92">
        <f t="shared" si="10"/>
        <v>-52152777.379999995</v>
      </c>
      <c r="T34" s="92">
        <f t="shared" si="10"/>
        <v>-52491423.379999995</v>
      </c>
      <c r="U34" s="92">
        <f t="shared" si="10"/>
        <v>-53001895.379999995</v>
      </c>
      <c r="V34" s="92">
        <f t="shared" si="10"/>
        <v>-52952722.379999995</v>
      </c>
      <c r="W34" s="92">
        <f t="shared" si="10"/>
        <v>-53078318.379999995</v>
      </c>
      <c r="X34" s="92">
        <f t="shared" si="10"/>
        <v>-53072887.379999995</v>
      </c>
      <c r="Y34" s="92">
        <f t="shared" si="10"/>
        <v>-53116685.379999995</v>
      </c>
      <c r="Z34" s="92">
        <f t="shared" si="10"/>
        <v>-52971139.379999995</v>
      </c>
      <c r="AA34" s="92">
        <f t="shared" si="10"/>
        <v>-52575438.379999995</v>
      </c>
      <c r="AB34" s="92">
        <f t="shared" si="10"/>
        <v>-52513273.379999995</v>
      </c>
      <c r="AC34" s="92">
        <f t="shared" si="10"/>
        <v>-52646427.379999995</v>
      </c>
      <c r="AD34" s="92">
        <f t="shared" si="10"/>
        <v>-52777108.379999995</v>
      </c>
      <c r="AE34" s="92">
        <f t="shared" si="10"/>
        <v>-52777108.379999995</v>
      </c>
      <c r="AF34" s="92">
        <f t="shared" si="10"/>
        <v>-52903089.693422489</v>
      </c>
      <c r="AG34" s="92">
        <f t="shared" si="10"/>
        <v>-53022198.922340132</v>
      </c>
      <c r="AH34" s="92">
        <f t="shared" si="10"/>
        <v>-53431091.895277724</v>
      </c>
      <c r="AI34" s="92">
        <f t="shared" si="10"/>
        <v>-53572971.49633351</v>
      </c>
      <c r="AJ34" s="92">
        <f t="shared" si="10"/>
        <v>-53686465.531284995</v>
      </c>
      <c r="AK34" s="92">
        <f t="shared" si="10"/>
        <v>-53788186.715132907</v>
      </c>
      <c r="AL34" s="92">
        <f t="shared" ref="AL34:BE34" si="11">SUMIF($A$9:$A$28,$A$34,AL$9:AL$28)</f>
        <v>-53881024.327621728</v>
      </c>
      <c r="AM34" s="92">
        <f t="shared" si="11"/>
        <v>-53964741.693713948</v>
      </c>
      <c r="AN34" s="92">
        <f t="shared" si="11"/>
        <v>-54089774.159975879</v>
      </c>
      <c r="AO34" s="92">
        <f t="shared" si="11"/>
        <v>-54182454.214836799</v>
      </c>
      <c r="AP34" s="92">
        <f t="shared" si="11"/>
        <v>-54227834.282702841</v>
      </c>
      <c r="AQ34" s="92">
        <f t="shared" si="11"/>
        <v>-54270458.539270006</v>
      </c>
      <c r="AR34" s="92">
        <f t="shared" si="11"/>
        <v>-54270458.539270006</v>
      </c>
      <c r="AS34" s="92">
        <f t="shared" si="11"/>
        <v>-54390655.813859574</v>
      </c>
      <c r="AT34" s="92">
        <f t="shared" si="11"/>
        <v>-54528387.732920878</v>
      </c>
      <c r="AU34" s="92">
        <f t="shared" si="11"/>
        <v>-54964078.498289168</v>
      </c>
      <c r="AV34" s="92">
        <f t="shared" si="11"/>
        <v>-55066428.175456002</v>
      </c>
      <c r="AW34" s="92">
        <f t="shared" si="11"/>
        <v>-55157310.561223648</v>
      </c>
      <c r="AX34" s="92">
        <f t="shared" si="11"/>
        <v>-55244727.745649934</v>
      </c>
      <c r="AY34" s="92">
        <f t="shared" si="11"/>
        <v>-55327934.218018666</v>
      </c>
      <c r="AZ34" s="92">
        <f t="shared" si="11"/>
        <v>-55406688.812607884</v>
      </c>
      <c r="BA34" s="92">
        <f t="shared" si="11"/>
        <v>-55523103.976361945</v>
      </c>
      <c r="BB34" s="92">
        <f t="shared" si="11"/>
        <v>-55611547.593412735</v>
      </c>
      <c r="BC34" s="92">
        <f t="shared" si="11"/>
        <v>-55690645.287623681</v>
      </c>
      <c r="BD34" s="92">
        <f t="shared" si="11"/>
        <v>-55774760.211119406</v>
      </c>
      <c r="BE34" s="92">
        <f t="shared" si="11"/>
        <v>-55774760.211119406</v>
      </c>
    </row>
    <row r="37" spans="1:57" ht="14.25" customHeight="1" x14ac:dyDescent="0.2">
      <c r="J37" s="10"/>
    </row>
  </sheetData>
  <autoFilter ref="A8:BE34" xr:uid="{391BAFF3-6BD5-4D09-9DAA-B4BB0862E1BA}"/>
  <sortState xmlns:xlrd2="http://schemas.microsoft.com/office/spreadsheetml/2017/richdata2" ref="A21:BE22">
    <sortCondition descending="1" ref="A21:A22"/>
  </sortState>
  <pageMargins left="0.7" right="0.7" top="0.75" bottom="0.75" header="0.3" footer="0.3"/>
  <pageSetup orientation="portrait" horizontalDpi="90" verticalDpi="9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F2552-FA7D-4028-8382-1B4DC5FF08DD}">
  <dimension ref="A1:BC36"/>
  <sheetViews>
    <sheetView workbookViewId="0">
      <pane xSplit="3" ySplit="7" topLeftCell="D8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ColWidth="8.85546875" defaultRowHeight="14.25" customHeight="1" outlineLevelCol="1" x14ac:dyDescent="0.2"/>
  <cols>
    <col min="1" max="1" width="33.85546875" style="7" bestFit="1" customWidth="1"/>
    <col min="2" max="2" width="11.5703125" style="7" customWidth="1"/>
    <col min="3" max="3" width="18" style="7" customWidth="1"/>
    <col min="4" max="15" width="11.140625" style="7" hidden="1" customWidth="1" outlineLevel="1"/>
    <col min="16" max="16" width="11.140625" style="7" customWidth="1" collapsed="1"/>
    <col min="17" max="28" width="11.140625" style="7" hidden="1" customWidth="1" outlineLevel="1"/>
    <col min="29" max="29" width="11.140625" style="7" customWidth="1" collapsed="1"/>
    <col min="30" max="41" width="11.140625" style="7" hidden="1" customWidth="1" outlineLevel="1"/>
    <col min="42" max="42" width="11.140625" style="7" customWidth="1" collapsed="1"/>
    <col min="43" max="54" width="11.140625" style="7" hidden="1" customWidth="1" outlineLevel="1"/>
    <col min="55" max="55" width="11.140625" style="7" customWidth="1" collapsed="1"/>
    <col min="56" max="16384" width="8.85546875" style="7"/>
  </cols>
  <sheetData>
    <row r="1" spans="1:55" ht="14.25" customHeight="1" x14ac:dyDescent="0.2">
      <c r="A1" s="7" t="s">
        <v>662</v>
      </c>
    </row>
    <row r="2" spans="1:55" ht="14.25" customHeight="1" x14ac:dyDescent="0.2">
      <c r="A2" s="7" t="s">
        <v>651</v>
      </c>
    </row>
    <row r="3" spans="1:55" ht="19.5" customHeight="1" x14ac:dyDescent="0.2">
      <c r="A3" s="88" t="s">
        <v>281</v>
      </c>
    </row>
    <row r="4" spans="1:55" ht="14.25" customHeight="1" x14ac:dyDescent="0.2">
      <c r="A4" s="14" t="str">
        <f>'TAX_ (04) Schedule M Report'!A4</f>
        <v>FPLM: 2022 FCG Rate Case</v>
      </c>
    </row>
    <row r="7" spans="1:55" ht="14.25" customHeight="1" x14ac:dyDescent="0.2">
      <c r="A7" s="19"/>
      <c r="B7" s="19"/>
      <c r="C7" s="19"/>
      <c r="D7" s="20" t="s">
        <v>12</v>
      </c>
      <c r="E7" s="20" t="s">
        <v>13</v>
      </c>
      <c r="F7" s="20" t="s">
        <v>14</v>
      </c>
      <c r="G7" s="20" t="s">
        <v>15</v>
      </c>
      <c r="H7" s="20" t="s">
        <v>16</v>
      </c>
      <c r="I7" s="20" t="s">
        <v>17</v>
      </c>
      <c r="J7" s="20" t="s">
        <v>18</v>
      </c>
      <c r="K7" s="20" t="s">
        <v>19</v>
      </c>
      <c r="L7" s="20" t="s">
        <v>20</v>
      </c>
      <c r="M7" s="20" t="s">
        <v>21</v>
      </c>
      <c r="N7" s="20" t="s">
        <v>22</v>
      </c>
      <c r="O7" s="20" t="s">
        <v>23</v>
      </c>
      <c r="P7" s="20" t="s">
        <v>24</v>
      </c>
      <c r="Q7" s="20" t="s">
        <v>25</v>
      </c>
      <c r="R7" s="20" t="s">
        <v>26</v>
      </c>
      <c r="S7" s="20" t="s">
        <v>27</v>
      </c>
      <c r="T7" s="20" t="s">
        <v>28</v>
      </c>
      <c r="U7" s="20" t="s">
        <v>29</v>
      </c>
      <c r="V7" s="20" t="s">
        <v>30</v>
      </c>
      <c r="W7" s="20" t="s">
        <v>31</v>
      </c>
      <c r="X7" s="20" t="s">
        <v>32</v>
      </c>
      <c r="Y7" s="20" t="s">
        <v>33</v>
      </c>
      <c r="Z7" s="20" t="s">
        <v>34</v>
      </c>
      <c r="AA7" s="20" t="s">
        <v>35</v>
      </c>
      <c r="AB7" s="20" t="s">
        <v>36</v>
      </c>
      <c r="AC7" s="20" t="s">
        <v>37</v>
      </c>
      <c r="AD7" s="20" t="s">
        <v>38</v>
      </c>
      <c r="AE7" s="20" t="s">
        <v>39</v>
      </c>
      <c r="AF7" s="20" t="s">
        <v>40</v>
      </c>
      <c r="AG7" s="20" t="s">
        <v>41</v>
      </c>
      <c r="AH7" s="20" t="s">
        <v>42</v>
      </c>
      <c r="AI7" s="20" t="s">
        <v>43</v>
      </c>
      <c r="AJ7" s="20" t="s">
        <v>44</v>
      </c>
      <c r="AK7" s="20" t="s">
        <v>45</v>
      </c>
      <c r="AL7" s="20" t="s">
        <v>46</v>
      </c>
      <c r="AM7" s="20" t="s">
        <v>47</v>
      </c>
      <c r="AN7" s="20" t="s">
        <v>48</v>
      </c>
      <c r="AO7" s="20" t="s">
        <v>49</v>
      </c>
      <c r="AP7" s="20" t="s">
        <v>50</v>
      </c>
      <c r="AQ7" s="20" t="s">
        <v>51</v>
      </c>
      <c r="AR7" s="20" t="s">
        <v>52</v>
      </c>
      <c r="AS7" s="20" t="s">
        <v>53</v>
      </c>
      <c r="AT7" s="20" t="s">
        <v>54</v>
      </c>
      <c r="AU7" s="20" t="s">
        <v>55</v>
      </c>
      <c r="AV7" s="20" t="s">
        <v>56</v>
      </c>
      <c r="AW7" s="20" t="s">
        <v>57</v>
      </c>
      <c r="AX7" s="20" t="s">
        <v>58</v>
      </c>
      <c r="AY7" s="20" t="s">
        <v>59</v>
      </c>
      <c r="AZ7" s="20" t="s">
        <v>60</v>
      </c>
      <c r="BA7" s="20" t="s">
        <v>61</v>
      </c>
      <c r="BB7" s="20" t="s">
        <v>62</v>
      </c>
      <c r="BC7" s="20" t="s">
        <v>63</v>
      </c>
    </row>
    <row r="8" spans="1:55" ht="14.25" customHeight="1" x14ac:dyDescent="0.2">
      <c r="A8" s="89" t="s">
        <v>286</v>
      </c>
    </row>
    <row r="9" spans="1:55" ht="14.25" customHeight="1" thickBot="1" x14ac:dyDescent="0.25">
      <c r="A9" s="21" t="s">
        <v>232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</row>
    <row r="10" spans="1:55" ht="14.25" customHeight="1" x14ac:dyDescent="0.2">
      <c r="A10" s="17" t="s">
        <v>318</v>
      </c>
      <c r="B10" s="17" t="s">
        <v>207</v>
      </c>
      <c r="C10" s="17" t="s">
        <v>210</v>
      </c>
      <c r="D10" s="10">
        <f>SUMIFS('TAX_ (04) Schedule M Report'!AH:AH,'TAX_ (04) Schedule M Report'!$A:$A,$A$8,'TAX_ (04) Schedule M Report'!$B:$B,$B10,'TAX_ (04) Schedule M Report'!$E:$E,$C10,'TAX_ (04) Schedule M Report'!$G:$G,$A10)</f>
        <v>1091530</v>
      </c>
      <c r="E10" s="10">
        <f>SUMIFS('TAX_ (04) Schedule M Report'!AI:AI,'TAX_ (04) Schedule M Report'!$A:$A,$A$8,'TAX_ (04) Schedule M Report'!$B:$B,$B10,'TAX_ (04) Schedule M Report'!$E:$E,$C10,'TAX_ (04) Schedule M Report'!$G:$G,$A10)</f>
        <v>1103331</v>
      </c>
      <c r="F10" s="10">
        <f>SUMIFS('TAX_ (04) Schedule M Report'!AJ:AJ,'TAX_ (04) Schedule M Report'!$A:$A,$A$8,'TAX_ (04) Schedule M Report'!$B:$B,$B10,'TAX_ (04) Schedule M Report'!$E:$E,$C10,'TAX_ (04) Schedule M Report'!$G:$G,$A10)</f>
        <v>1118845</v>
      </c>
      <c r="G10" s="10">
        <f>SUMIFS('TAX_ (04) Schedule M Report'!AK:AK,'TAX_ (04) Schedule M Report'!$A:$A,$A$8,'TAX_ (04) Schedule M Report'!$B:$B,$B10,'TAX_ (04) Schedule M Report'!$E:$E,$C10,'TAX_ (04) Schedule M Report'!$G:$G,$A10)</f>
        <v>1126657</v>
      </c>
      <c r="H10" s="10">
        <f>SUMIFS('TAX_ (04) Schedule M Report'!AL:AL,'TAX_ (04) Schedule M Report'!$A:$A,$A$8,'TAX_ (04) Schedule M Report'!$B:$B,$B10,'TAX_ (04) Schedule M Report'!$E:$E,$C10,'TAX_ (04) Schedule M Report'!$G:$G,$A10)</f>
        <v>1134083</v>
      </c>
      <c r="I10" s="10">
        <f>SUMIFS('TAX_ (04) Schedule M Report'!AM:AM,'TAX_ (04) Schedule M Report'!$A:$A,$A$8,'TAX_ (04) Schedule M Report'!$B:$B,$B10,'TAX_ (04) Schedule M Report'!$E:$E,$C10,'TAX_ (04) Schedule M Report'!$G:$G,$A10)</f>
        <v>1156663</v>
      </c>
      <c r="J10" s="10">
        <f>SUMIFS('TAX_ (04) Schedule M Report'!AN:AN,'TAX_ (04) Schedule M Report'!$A:$A,$A$8,'TAX_ (04) Schedule M Report'!$B:$B,$B10,'TAX_ (04) Schedule M Report'!$E:$E,$C10,'TAX_ (04) Schedule M Report'!$G:$G,$A10)</f>
        <v>1177829</v>
      </c>
      <c r="K10" s="10">
        <f>SUMIFS('TAX_ (04) Schedule M Report'!AO:AO,'TAX_ (04) Schedule M Report'!$A:$A,$A$8,'TAX_ (04) Schedule M Report'!$B:$B,$B10,'TAX_ (04) Schedule M Report'!$E:$E,$C10,'TAX_ (04) Schedule M Report'!$G:$G,$A10)</f>
        <v>1187996</v>
      </c>
      <c r="L10" s="10">
        <f>SUMIFS('TAX_ (04) Schedule M Report'!AP:AP,'TAX_ (04) Schedule M Report'!$A:$A,$A$8,'TAX_ (04) Schedule M Report'!$B:$B,$B10,'TAX_ (04) Schedule M Report'!$E:$E,$C10,'TAX_ (04) Schedule M Report'!$G:$G,$A10)</f>
        <v>1196166</v>
      </c>
      <c r="M10" s="10">
        <f>SUMIFS('TAX_ (04) Schedule M Report'!AQ:AQ,'TAX_ (04) Schedule M Report'!$A:$A,$A$8,'TAX_ (04) Schedule M Report'!$B:$B,$B10,'TAX_ (04) Schedule M Report'!$E:$E,$C10,'TAX_ (04) Schedule M Report'!$G:$G,$A10)</f>
        <v>1204536</v>
      </c>
      <c r="N10" s="10">
        <f>SUMIFS('TAX_ (04) Schedule M Report'!AR:AR,'TAX_ (04) Schedule M Report'!$A:$A,$A$8,'TAX_ (04) Schedule M Report'!$B:$B,$B10,'TAX_ (04) Schedule M Report'!$E:$E,$C10,'TAX_ (04) Schedule M Report'!$G:$G,$A10)</f>
        <v>1214755</v>
      </c>
      <c r="O10" s="10">
        <f>SUMIFS('TAX_ (04) Schedule M Report'!AS:AS,'TAX_ (04) Schedule M Report'!$A:$A,$A$8,'TAX_ (04) Schedule M Report'!$B:$B,$B10,'TAX_ (04) Schedule M Report'!$E:$E,$C10,'TAX_ (04) Schedule M Report'!$G:$G,$A10)</f>
        <v>1176263</v>
      </c>
      <c r="P10" s="10">
        <f>SUMIFS('TAX_ (04) Schedule M Report'!AT:AT,'TAX_ (04) Schedule M Report'!$A:$A,$A$8,'TAX_ (04) Schedule M Report'!$B:$B,$B10,'TAX_ (04) Schedule M Report'!$E:$E,$C10,'TAX_ (04) Schedule M Report'!$G:$G,$A10)</f>
        <v>13888654</v>
      </c>
      <c r="Q10" s="10">
        <f>SUMIFS('TAX_ (04) Schedule M Report'!AU:AU,'TAX_ (04) Schedule M Report'!$A:$A,$A$8,'TAX_ (04) Schedule M Report'!$B:$B,$B10,'TAX_ (04) Schedule M Report'!$E:$E,$C10,'TAX_ (04) Schedule M Report'!$G:$G,$A10)</f>
        <v>1179475</v>
      </c>
      <c r="R10" s="10">
        <f>SUMIFS('TAX_ (04) Schedule M Report'!AV:AV,'TAX_ (04) Schedule M Report'!$A:$A,$A$8,'TAX_ (04) Schedule M Report'!$B:$B,$B10,'TAX_ (04) Schedule M Report'!$E:$E,$C10,'TAX_ (04) Schedule M Report'!$G:$G,$A10)</f>
        <v>1171242</v>
      </c>
      <c r="S10" s="10">
        <f>SUMIFS('TAX_ (04) Schedule M Report'!AW:AW,'TAX_ (04) Schedule M Report'!$A:$A,$A$8,'TAX_ (04) Schedule M Report'!$B:$B,$B10,'TAX_ (04) Schedule M Report'!$E:$E,$C10,'TAX_ (04) Schedule M Report'!$G:$G,$A10)</f>
        <v>835953</v>
      </c>
      <c r="T10" s="10">
        <f>SUMIFS('TAX_ (04) Schedule M Report'!AX:AX,'TAX_ (04) Schedule M Report'!$A:$A,$A$8,'TAX_ (04) Schedule M Report'!$B:$B,$B10,'TAX_ (04) Schedule M Report'!$E:$E,$C10,'TAX_ (04) Schedule M Report'!$G:$G,$A10)</f>
        <v>1359580</v>
      </c>
      <c r="U10" s="10">
        <f>SUMIFS('TAX_ (04) Schedule M Report'!AY:AY,'TAX_ (04) Schedule M Report'!$A:$A,$A$8,'TAX_ (04) Schedule M Report'!$B:$B,$B10,'TAX_ (04) Schedule M Report'!$E:$E,$C10,'TAX_ (04) Schedule M Report'!$G:$G,$A10)</f>
        <v>1239045</v>
      </c>
      <c r="V10" s="10">
        <f>SUMIFS('TAX_ (04) Schedule M Report'!AZ:AZ,'TAX_ (04) Schedule M Report'!$A:$A,$A$8,'TAX_ (04) Schedule M Report'!$B:$B,$B10,'TAX_ (04) Schedule M Report'!$E:$E,$C10,'TAX_ (04) Schedule M Report'!$G:$G,$A10)</f>
        <v>1246507</v>
      </c>
      <c r="W10" s="10">
        <f>SUMIFS('TAX_ (04) Schedule M Report'!BA:BA,'TAX_ (04) Schedule M Report'!$A:$A,$A$8,'TAX_ (04) Schedule M Report'!$B:$B,$B10,'TAX_ (04) Schedule M Report'!$E:$E,$C10,'TAX_ (04) Schedule M Report'!$G:$G,$A10)</f>
        <v>1257109</v>
      </c>
      <c r="X10" s="10">
        <f>SUMIFS('TAX_ (04) Schedule M Report'!BB:BB,'TAX_ (04) Schedule M Report'!$A:$A,$A$8,'TAX_ (04) Schedule M Report'!$B:$B,$B10,'TAX_ (04) Schedule M Report'!$E:$E,$C10,'TAX_ (04) Schedule M Report'!$G:$G,$A10)</f>
        <v>1264397</v>
      </c>
      <c r="Y10" s="10">
        <f>SUMIFS('TAX_ (04) Schedule M Report'!BC:BC,'TAX_ (04) Schedule M Report'!$A:$A,$A$8,'TAX_ (04) Schedule M Report'!$B:$B,$B10,'TAX_ (04) Schedule M Report'!$E:$E,$C10,'TAX_ (04) Schedule M Report'!$G:$G,$A10)</f>
        <v>1268654</v>
      </c>
      <c r="Z10" s="10">
        <f>SUMIFS('TAX_ (04) Schedule M Report'!BD:BD,'TAX_ (04) Schedule M Report'!$A:$A,$A$8,'TAX_ (04) Schedule M Report'!$B:$B,$B10,'TAX_ (04) Schedule M Report'!$E:$E,$C10,'TAX_ (04) Schedule M Report'!$G:$G,$A10)</f>
        <v>1272958</v>
      </c>
      <c r="AA10" s="10">
        <f>SUMIFS('TAX_ (04) Schedule M Report'!BE:BE,'TAX_ (04) Schedule M Report'!$A:$A,$A$8,'TAX_ (04) Schedule M Report'!$B:$B,$B10,'TAX_ (04) Schedule M Report'!$E:$E,$C10,'TAX_ (04) Schedule M Report'!$G:$G,$A10)</f>
        <v>1267690</v>
      </c>
      <c r="AB10" s="10">
        <f>SUMIFS('TAX_ (04) Schedule M Report'!BF:BF,'TAX_ (04) Schedule M Report'!$A:$A,$A$8,'TAX_ (04) Schedule M Report'!$B:$B,$B10,'TAX_ (04) Schedule M Report'!$E:$E,$C10,'TAX_ (04) Schedule M Report'!$G:$G,$A10)</f>
        <v>1379068</v>
      </c>
      <c r="AC10" s="10">
        <f>SUMIFS('TAX_ (04) Schedule M Report'!BG:BG,'TAX_ (04) Schedule M Report'!$A:$A,$A$8,'TAX_ (04) Schedule M Report'!$B:$B,$B10,'TAX_ (04) Schedule M Report'!$E:$E,$C10,'TAX_ (04) Schedule M Report'!$G:$G,$A10)</f>
        <v>14741678</v>
      </c>
      <c r="AD10" s="10">
        <f>SUMIFS('TAX_ (04) Schedule M Report'!BH:BH,'TAX_ (04) Schedule M Report'!$A:$A,$A$8,'TAX_ (04) Schedule M Report'!$B:$B,$B10,'TAX_ (04) Schedule M Report'!$E:$E,$C10,'TAX_ (04) Schedule M Report'!$G:$G,$A10)</f>
        <v>1293678.293777281</v>
      </c>
      <c r="AE10" s="10">
        <f>SUMIFS('TAX_ (04) Schedule M Report'!BI:BI,'TAX_ (04) Schedule M Report'!$A:$A,$A$8,'TAX_ (04) Schedule M Report'!$B:$B,$B10,'TAX_ (04) Schedule M Report'!$E:$E,$C10,'TAX_ (04) Schedule M Report'!$G:$G,$A10)</f>
        <v>1301049.8096996679</v>
      </c>
      <c r="AF10" s="10">
        <f>SUMIFS('TAX_ (04) Schedule M Report'!BJ:BJ,'TAX_ (04) Schedule M Report'!$A:$A,$A$8,'TAX_ (04) Schedule M Report'!$B:$B,$B10,'TAX_ (04) Schedule M Report'!$E:$E,$C10,'TAX_ (04) Schedule M Report'!$G:$G,$A10)</f>
        <v>1308924.6642884829</v>
      </c>
      <c r="AG10" s="10">
        <f>SUMIFS('TAX_ (04) Schedule M Report'!BK:BK,'TAX_ (04) Schedule M Report'!$A:$A,$A$8,'TAX_ (04) Schedule M Report'!$B:$B,$B10,'TAX_ (04) Schedule M Report'!$E:$E,$C10,'TAX_ (04) Schedule M Report'!$G:$G,$A10)</f>
        <v>1317450.9568327982</v>
      </c>
      <c r="AH10" s="10">
        <f>SUMIFS('TAX_ (04) Schedule M Report'!BL:BL,'TAX_ (04) Schedule M Report'!$A:$A,$A$8,'TAX_ (04) Schedule M Report'!$B:$B,$B10,'TAX_ (04) Schedule M Report'!$E:$E,$C10,'TAX_ (04) Schedule M Report'!$G:$G,$A10)</f>
        <v>1326417.3088279646</v>
      </c>
      <c r="AI10" s="10">
        <f>SUMIFS('TAX_ (04) Schedule M Report'!BM:BM,'TAX_ (04) Schedule M Report'!$A:$A,$A$8,'TAX_ (04) Schedule M Report'!$B:$B,$B10,'TAX_ (04) Schedule M Report'!$E:$E,$C10,'TAX_ (04) Schedule M Report'!$G:$G,$A10)</f>
        <v>1335775.2892846996</v>
      </c>
      <c r="AJ10" s="10">
        <f>SUMIFS('TAX_ (04) Schedule M Report'!BN:BN,'TAX_ (04) Schedule M Report'!$A:$A,$A$8,'TAX_ (04) Schedule M Report'!$B:$B,$B10,'TAX_ (04) Schedule M Report'!$E:$E,$C10,'TAX_ (04) Schedule M Report'!$G:$G,$A10)</f>
        <v>1345429.504992957</v>
      </c>
      <c r="AK10" s="10">
        <f>SUMIFS('TAX_ (04) Schedule M Report'!BO:BO,'TAX_ (04) Schedule M Report'!$A:$A,$A$8,'TAX_ (04) Schedule M Report'!$B:$B,$B10,'TAX_ (04) Schedule M Report'!$E:$E,$C10,'TAX_ (04) Schedule M Report'!$G:$G,$A10)</f>
        <v>1355372.4048422521</v>
      </c>
      <c r="AL10" s="10">
        <f>SUMIFS('TAX_ (04) Schedule M Report'!BP:BP,'TAX_ (04) Schedule M Report'!$A:$A,$A$8,'TAX_ (04) Schedule M Report'!$B:$B,$B10,'TAX_ (04) Schedule M Report'!$E:$E,$C10,'TAX_ (04) Schedule M Report'!$G:$G,$A10)</f>
        <v>1365699.4133783577</v>
      </c>
      <c r="AM10" s="10">
        <f>SUMIFS('TAX_ (04) Schedule M Report'!BQ:BQ,'TAX_ (04) Schedule M Report'!$A:$A,$A$8,'TAX_ (04) Schedule M Report'!$B:$B,$B10,'TAX_ (04) Schedule M Report'!$E:$E,$C10,'TAX_ (04) Schedule M Report'!$G:$G,$A10)</f>
        <v>1376209.8465608757</v>
      </c>
      <c r="AN10" s="10">
        <f>SUMIFS('TAX_ (04) Schedule M Report'!BR:BR,'TAX_ (04) Schedule M Report'!$A:$A,$A$8,'TAX_ (04) Schedule M Report'!$B:$B,$B10,'TAX_ (04) Schedule M Report'!$E:$E,$C10,'TAX_ (04) Schedule M Report'!$G:$G,$A10)</f>
        <v>1386739.7918282356</v>
      </c>
      <c r="AO10" s="10">
        <f>SUMIFS('TAX_ (04) Schedule M Report'!BS:BS,'TAX_ (04) Schedule M Report'!$A:$A,$A$8,'TAX_ (04) Schedule M Report'!$B:$B,$B10,'TAX_ (04) Schedule M Report'!$E:$E,$C10,'TAX_ (04) Schedule M Report'!$G:$G,$A10)</f>
        <v>1397736.2492990436</v>
      </c>
      <c r="AP10" s="10">
        <f>SUMIFS('TAX_ (04) Schedule M Report'!BT:BT,'TAX_ (04) Schedule M Report'!$A:$A,$A$8,'TAX_ (04) Schedule M Report'!$B:$B,$B10,'TAX_ (04) Schedule M Report'!$E:$E,$C10,'TAX_ (04) Schedule M Report'!$G:$G,$A10)</f>
        <v>16110483.533612616</v>
      </c>
      <c r="AQ10" s="10">
        <f>SUMIFS('TAX_ (04) Schedule M Report'!BU:BU,'TAX_ (04) Schedule M Report'!$A:$A,$A$8,'TAX_ (04) Schedule M Report'!$B:$B,$B10,'TAX_ (04) Schedule M Report'!$E:$E,$C10,'TAX_ (04) Schedule M Report'!$G:$G,$A10)</f>
        <v>1408221.4823565295</v>
      </c>
      <c r="AR10" s="10">
        <f>SUMIFS('TAX_ (04) Schedule M Report'!BV:BV,'TAX_ (04) Schedule M Report'!$A:$A,$A$8,'TAX_ (04) Schedule M Report'!$B:$B,$B10,'TAX_ (04) Schedule M Report'!$E:$E,$C10,'TAX_ (04) Schedule M Report'!$G:$G,$A10)</f>
        <v>1420983.1370453103</v>
      </c>
      <c r="AS10" s="10">
        <f>SUMIFS('TAX_ (04) Schedule M Report'!BW:BW,'TAX_ (04) Schedule M Report'!$A:$A,$A$8,'TAX_ (04) Schedule M Report'!$B:$B,$B10,'TAX_ (04) Schedule M Report'!$E:$E,$C10,'TAX_ (04) Schedule M Report'!$G:$G,$A10)</f>
        <v>1483374.4156400301</v>
      </c>
      <c r="AT10" s="10">
        <f>SUMIFS('TAX_ (04) Schedule M Report'!BX:BX,'TAX_ (04) Schedule M Report'!$A:$A,$A$8,'TAX_ (04) Schedule M Report'!$B:$B,$B10,'TAX_ (04) Schedule M Report'!$E:$E,$C10,'TAX_ (04) Schedule M Report'!$G:$G,$A10)</f>
        <v>1543456.6525527295</v>
      </c>
      <c r="AU10" s="10">
        <f>SUMIFS('TAX_ (04) Schedule M Report'!BY:BY,'TAX_ (04) Schedule M Report'!$A:$A,$A$8,'TAX_ (04) Schedule M Report'!$B:$B,$B10,'TAX_ (04) Schedule M Report'!$E:$E,$C10,'TAX_ (04) Schedule M Report'!$G:$G,$A10)</f>
        <v>1554232.6082125127</v>
      </c>
      <c r="AV10" s="10">
        <f>SUMIFS('TAX_ (04) Schedule M Report'!BZ:BZ,'TAX_ (04) Schedule M Report'!$A:$A,$A$8,'TAX_ (04) Schedule M Report'!$B:$B,$B10,'TAX_ (04) Schedule M Report'!$E:$E,$C10,'TAX_ (04) Schedule M Report'!$G:$G,$A10)</f>
        <v>1564383.7961567165</v>
      </c>
      <c r="AW10" s="10">
        <f>SUMIFS('TAX_ (04) Schedule M Report'!CA:CA,'TAX_ (04) Schedule M Report'!$A:$A,$A$8,'TAX_ (04) Schedule M Report'!$B:$B,$B10,'TAX_ (04) Schedule M Report'!$E:$E,$C10,'TAX_ (04) Schedule M Report'!$G:$G,$A10)</f>
        <v>1574468.454948728</v>
      </c>
      <c r="AX10" s="10">
        <f>SUMIFS('TAX_ (04) Schedule M Report'!CB:CB,'TAX_ (04) Schedule M Report'!$A:$A,$A$8,'TAX_ (04) Schedule M Report'!$B:$B,$B10,'TAX_ (04) Schedule M Report'!$E:$E,$C10,'TAX_ (04) Schedule M Report'!$G:$G,$A10)</f>
        <v>1584536.2106348262</v>
      </c>
      <c r="AY10" s="10">
        <f>SUMIFS('TAX_ (04) Schedule M Report'!CC:CC,'TAX_ (04) Schedule M Report'!$A:$A,$A$8,'TAX_ (04) Schedule M Report'!$B:$B,$B10,'TAX_ (04) Schedule M Report'!$E:$E,$C10,'TAX_ (04) Schedule M Report'!$G:$G,$A10)</f>
        <v>1594683.3156251656</v>
      </c>
      <c r="AZ10" s="10">
        <f>SUMIFS('TAX_ (04) Schedule M Report'!CD:CD,'TAX_ (04) Schedule M Report'!$A:$A,$A$8,'TAX_ (04) Schedule M Report'!$B:$B,$B10,'TAX_ (04) Schedule M Report'!$E:$E,$C10,'TAX_ (04) Schedule M Report'!$G:$G,$A10)</f>
        <v>1605066.079850937</v>
      </c>
      <c r="BA10" s="10">
        <f>SUMIFS('TAX_ (04) Schedule M Report'!CE:CE,'TAX_ (04) Schedule M Report'!$A:$A,$A$8,'TAX_ (04) Schedule M Report'!$B:$B,$B10,'TAX_ (04) Schedule M Report'!$E:$E,$C10,'TAX_ (04) Schedule M Report'!$G:$G,$A10)</f>
        <v>1615643.0132991245</v>
      </c>
      <c r="BB10" s="10">
        <f>SUMIFS('TAX_ (04) Schedule M Report'!CF:CF,'TAX_ (04) Schedule M Report'!$A:$A,$A$8,'TAX_ (04) Schedule M Report'!$B:$B,$B10,'TAX_ (04) Schedule M Report'!$E:$E,$C10,'TAX_ (04) Schedule M Report'!$G:$G,$A10)</f>
        <v>1626194.5373059104</v>
      </c>
      <c r="BC10" s="10">
        <f>SUMIFS('TAX_ (04) Schedule M Report'!CG:CG,'TAX_ (04) Schedule M Report'!$A:$A,$A$8,'TAX_ (04) Schedule M Report'!$B:$B,$B10,'TAX_ (04) Schedule M Report'!$E:$E,$C10,'TAX_ (04) Schedule M Report'!$G:$G,$A10)</f>
        <v>18575243.703628518</v>
      </c>
    </row>
    <row r="11" spans="1:55" ht="14.25" customHeight="1" x14ac:dyDescent="0.2">
      <c r="A11" s="17"/>
      <c r="B11" s="17"/>
      <c r="C11" s="17"/>
      <c r="D11" s="10">
        <f>SUMIFS('TAX_ (04) Schedule M Report'!AH:AH,'TAX_ (04) Schedule M Report'!$A:$A,$A$8,'TAX_ (04) Schedule M Report'!$B:$B,$B11,'TAX_ (04) Schedule M Report'!$E:$E,$C11,'TAX_ (04) Schedule M Report'!$G:$G,$A11)</f>
        <v>0</v>
      </c>
      <c r="E11" s="10">
        <f>SUMIFS('TAX_ (04) Schedule M Report'!AI:AI,'TAX_ (04) Schedule M Report'!$A:$A,$A$8,'TAX_ (04) Schedule M Report'!$B:$B,$B11,'TAX_ (04) Schedule M Report'!$E:$E,$C11,'TAX_ (04) Schedule M Report'!$G:$G,$A11)</f>
        <v>0</v>
      </c>
      <c r="F11" s="10">
        <f>SUMIFS('TAX_ (04) Schedule M Report'!AJ:AJ,'TAX_ (04) Schedule M Report'!$A:$A,$A$8,'TAX_ (04) Schedule M Report'!$B:$B,$B11,'TAX_ (04) Schedule M Report'!$E:$E,$C11,'TAX_ (04) Schedule M Report'!$G:$G,$A11)</f>
        <v>0</v>
      </c>
      <c r="G11" s="10">
        <f>SUMIFS('TAX_ (04) Schedule M Report'!AK:AK,'TAX_ (04) Schedule M Report'!$A:$A,$A$8,'TAX_ (04) Schedule M Report'!$B:$B,$B11,'TAX_ (04) Schedule M Report'!$E:$E,$C11,'TAX_ (04) Schedule M Report'!$G:$G,$A11)</f>
        <v>0</v>
      </c>
      <c r="H11" s="10">
        <f>SUMIFS('TAX_ (04) Schedule M Report'!AL:AL,'TAX_ (04) Schedule M Report'!$A:$A,$A$8,'TAX_ (04) Schedule M Report'!$B:$B,$B11,'TAX_ (04) Schedule M Report'!$E:$E,$C11,'TAX_ (04) Schedule M Report'!$G:$G,$A11)</f>
        <v>0</v>
      </c>
      <c r="I11" s="10">
        <f>SUMIFS('TAX_ (04) Schedule M Report'!AM:AM,'TAX_ (04) Schedule M Report'!$A:$A,$A$8,'TAX_ (04) Schedule M Report'!$B:$B,$B11,'TAX_ (04) Schedule M Report'!$E:$E,$C11,'TAX_ (04) Schedule M Report'!$G:$G,$A11)</f>
        <v>0</v>
      </c>
      <c r="J11" s="10">
        <f>SUMIFS('TAX_ (04) Schedule M Report'!AN:AN,'TAX_ (04) Schedule M Report'!$A:$A,$A$8,'TAX_ (04) Schedule M Report'!$B:$B,$B11,'TAX_ (04) Schedule M Report'!$E:$E,$C11,'TAX_ (04) Schedule M Report'!$G:$G,$A11)</f>
        <v>0</v>
      </c>
      <c r="K11" s="10">
        <f>SUMIFS('TAX_ (04) Schedule M Report'!AO:AO,'TAX_ (04) Schedule M Report'!$A:$A,$A$8,'TAX_ (04) Schedule M Report'!$B:$B,$B11,'TAX_ (04) Schedule M Report'!$E:$E,$C11,'TAX_ (04) Schedule M Report'!$G:$G,$A11)</f>
        <v>0</v>
      </c>
      <c r="L11" s="10">
        <f>SUMIFS('TAX_ (04) Schedule M Report'!AP:AP,'TAX_ (04) Schedule M Report'!$A:$A,$A$8,'TAX_ (04) Schedule M Report'!$B:$B,$B11,'TAX_ (04) Schedule M Report'!$E:$E,$C11,'TAX_ (04) Schedule M Report'!$G:$G,$A11)</f>
        <v>0</v>
      </c>
      <c r="M11" s="10">
        <f>SUMIFS('TAX_ (04) Schedule M Report'!AQ:AQ,'TAX_ (04) Schedule M Report'!$A:$A,$A$8,'TAX_ (04) Schedule M Report'!$B:$B,$B11,'TAX_ (04) Schedule M Report'!$E:$E,$C11,'TAX_ (04) Schedule M Report'!$G:$G,$A11)</f>
        <v>0</v>
      </c>
      <c r="N11" s="10">
        <f>SUMIFS('TAX_ (04) Schedule M Report'!AR:AR,'TAX_ (04) Schedule M Report'!$A:$A,$A$8,'TAX_ (04) Schedule M Report'!$B:$B,$B11,'TAX_ (04) Schedule M Report'!$E:$E,$C11,'TAX_ (04) Schedule M Report'!$G:$G,$A11)</f>
        <v>0</v>
      </c>
      <c r="O11" s="10">
        <f>SUMIFS('TAX_ (04) Schedule M Report'!AS:AS,'TAX_ (04) Schedule M Report'!$A:$A,$A$8,'TAX_ (04) Schedule M Report'!$B:$B,$B11,'TAX_ (04) Schedule M Report'!$E:$E,$C11,'TAX_ (04) Schedule M Report'!$G:$G,$A11)</f>
        <v>0</v>
      </c>
      <c r="P11" s="10">
        <f>SUMIFS('TAX_ (04) Schedule M Report'!AT:AT,'TAX_ (04) Schedule M Report'!$A:$A,$A$8,'TAX_ (04) Schedule M Report'!$B:$B,$B11,'TAX_ (04) Schedule M Report'!$E:$E,$C11,'TAX_ (04) Schedule M Report'!$G:$G,$A11)</f>
        <v>0</v>
      </c>
      <c r="Q11" s="10">
        <f>SUMIFS('TAX_ (04) Schedule M Report'!AU:AU,'TAX_ (04) Schedule M Report'!$A:$A,$A$8,'TAX_ (04) Schedule M Report'!$B:$B,$B11,'TAX_ (04) Schedule M Report'!$E:$E,$C11,'TAX_ (04) Schedule M Report'!$G:$G,$A11)</f>
        <v>0</v>
      </c>
      <c r="R11" s="10">
        <f>SUMIFS('TAX_ (04) Schedule M Report'!AV:AV,'TAX_ (04) Schedule M Report'!$A:$A,$A$8,'TAX_ (04) Schedule M Report'!$B:$B,$B11,'TAX_ (04) Schedule M Report'!$E:$E,$C11,'TAX_ (04) Schedule M Report'!$G:$G,$A11)</f>
        <v>0</v>
      </c>
      <c r="S11" s="10">
        <f>SUMIFS('TAX_ (04) Schedule M Report'!AW:AW,'TAX_ (04) Schedule M Report'!$A:$A,$A$8,'TAX_ (04) Schedule M Report'!$B:$B,$B11,'TAX_ (04) Schedule M Report'!$E:$E,$C11,'TAX_ (04) Schedule M Report'!$G:$G,$A11)</f>
        <v>0</v>
      </c>
      <c r="T11" s="10">
        <f>SUMIFS('TAX_ (04) Schedule M Report'!AX:AX,'TAX_ (04) Schedule M Report'!$A:$A,$A$8,'TAX_ (04) Schedule M Report'!$B:$B,$B11,'TAX_ (04) Schedule M Report'!$E:$E,$C11,'TAX_ (04) Schedule M Report'!$G:$G,$A11)</f>
        <v>0</v>
      </c>
      <c r="U11" s="10">
        <f>SUMIFS('TAX_ (04) Schedule M Report'!AY:AY,'TAX_ (04) Schedule M Report'!$A:$A,$A$8,'TAX_ (04) Schedule M Report'!$B:$B,$B11,'TAX_ (04) Schedule M Report'!$E:$E,$C11,'TAX_ (04) Schedule M Report'!$G:$G,$A11)</f>
        <v>0</v>
      </c>
      <c r="V11" s="10">
        <f>SUMIFS('TAX_ (04) Schedule M Report'!AZ:AZ,'TAX_ (04) Schedule M Report'!$A:$A,$A$8,'TAX_ (04) Schedule M Report'!$B:$B,$B11,'TAX_ (04) Schedule M Report'!$E:$E,$C11,'TAX_ (04) Schedule M Report'!$G:$G,$A11)</f>
        <v>0</v>
      </c>
      <c r="W11" s="10">
        <f>SUMIFS('TAX_ (04) Schedule M Report'!BA:BA,'TAX_ (04) Schedule M Report'!$A:$A,$A$8,'TAX_ (04) Schedule M Report'!$B:$B,$B11,'TAX_ (04) Schedule M Report'!$E:$E,$C11,'TAX_ (04) Schedule M Report'!$G:$G,$A11)</f>
        <v>0</v>
      </c>
      <c r="X11" s="10">
        <f>SUMIFS('TAX_ (04) Schedule M Report'!BB:BB,'TAX_ (04) Schedule M Report'!$A:$A,$A$8,'TAX_ (04) Schedule M Report'!$B:$B,$B11,'TAX_ (04) Schedule M Report'!$E:$E,$C11,'TAX_ (04) Schedule M Report'!$G:$G,$A11)</f>
        <v>0</v>
      </c>
      <c r="Y11" s="10">
        <f>SUMIFS('TAX_ (04) Schedule M Report'!BC:BC,'TAX_ (04) Schedule M Report'!$A:$A,$A$8,'TAX_ (04) Schedule M Report'!$B:$B,$B11,'TAX_ (04) Schedule M Report'!$E:$E,$C11,'TAX_ (04) Schedule M Report'!$G:$G,$A11)</f>
        <v>0</v>
      </c>
      <c r="Z11" s="10">
        <f>SUMIFS('TAX_ (04) Schedule M Report'!BD:BD,'TAX_ (04) Schedule M Report'!$A:$A,$A$8,'TAX_ (04) Schedule M Report'!$B:$B,$B11,'TAX_ (04) Schedule M Report'!$E:$E,$C11,'TAX_ (04) Schedule M Report'!$G:$G,$A11)</f>
        <v>0</v>
      </c>
      <c r="AA11" s="10">
        <f>SUMIFS('TAX_ (04) Schedule M Report'!BE:BE,'TAX_ (04) Schedule M Report'!$A:$A,$A$8,'TAX_ (04) Schedule M Report'!$B:$B,$B11,'TAX_ (04) Schedule M Report'!$E:$E,$C11,'TAX_ (04) Schedule M Report'!$G:$G,$A11)</f>
        <v>0</v>
      </c>
      <c r="AB11" s="10">
        <f>SUMIFS('TAX_ (04) Schedule M Report'!BF:BF,'TAX_ (04) Schedule M Report'!$A:$A,$A$8,'TAX_ (04) Schedule M Report'!$B:$B,$B11,'TAX_ (04) Schedule M Report'!$E:$E,$C11,'TAX_ (04) Schedule M Report'!$G:$G,$A11)</f>
        <v>0</v>
      </c>
      <c r="AC11" s="10">
        <f>SUMIFS('TAX_ (04) Schedule M Report'!BG:BG,'TAX_ (04) Schedule M Report'!$A:$A,$A$8,'TAX_ (04) Schedule M Report'!$B:$B,$B11,'TAX_ (04) Schedule M Report'!$E:$E,$C11,'TAX_ (04) Schedule M Report'!$G:$G,$A11)</f>
        <v>0</v>
      </c>
      <c r="AD11" s="10">
        <f>SUMIFS('TAX_ (04) Schedule M Report'!BH:BH,'TAX_ (04) Schedule M Report'!$A:$A,$A$8,'TAX_ (04) Schedule M Report'!$B:$B,$B11,'TAX_ (04) Schedule M Report'!$E:$E,$C11,'TAX_ (04) Schedule M Report'!$G:$G,$A11)</f>
        <v>0</v>
      </c>
      <c r="AE11" s="10">
        <f>SUMIFS('TAX_ (04) Schedule M Report'!BI:BI,'TAX_ (04) Schedule M Report'!$A:$A,$A$8,'TAX_ (04) Schedule M Report'!$B:$B,$B11,'TAX_ (04) Schedule M Report'!$E:$E,$C11,'TAX_ (04) Schedule M Report'!$G:$G,$A11)</f>
        <v>0</v>
      </c>
      <c r="AF11" s="10">
        <f>SUMIFS('TAX_ (04) Schedule M Report'!BJ:BJ,'TAX_ (04) Schedule M Report'!$A:$A,$A$8,'TAX_ (04) Schedule M Report'!$B:$B,$B11,'TAX_ (04) Schedule M Report'!$E:$E,$C11,'TAX_ (04) Schedule M Report'!$G:$G,$A11)</f>
        <v>0</v>
      </c>
      <c r="AG11" s="10">
        <f>SUMIFS('TAX_ (04) Schedule M Report'!BK:BK,'TAX_ (04) Schedule M Report'!$A:$A,$A$8,'TAX_ (04) Schedule M Report'!$B:$B,$B11,'TAX_ (04) Schedule M Report'!$E:$E,$C11,'TAX_ (04) Schedule M Report'!$G:$G,$A11)</f>
        <v>0</v>
      </c>
      <c r="AH11" s="10">
        <f>SUMIFS('TAX_ (04) Schedule M Report'!BL:BL,'TAX_ (04) Schedule M Report'!$A:$A,$A$8,'TAX_ (04) Schedule M Report'!$B:$B,$B11,'TAX_ (04) Schedule M Report'!$E:$E,$C11,'TAX_ (04) Schedule M Report'!$G:$G,$A11)</f>
        <v>0</v>
      </c>
      <c r="AI11" s="10">
        <f>SUMIFS('TAX_ (04) Schedule M Report'!BM:BM,'TAX_ (04) Schedule M Report'!$A:$A,$A$8,'TAX_ (04) Schedule M Report'!$B:$B,$B11,'TAX_ (04) Schedule M Report'!$E:$E,$C11,'TAX_ (04) Schedule M Report'!$G:$G,$A11)</f>
        <v>0</v>
      </c>
      <c r="AJ11" s="10">
        <f>SUMIFS('TAX_ (04) Schedule M Report'!BN:BN,'TAX_ (04) Schedule M Report'!$A:$A,$A$8,'TAX_ (04) Schedule M Report'!$B:$B,$B11,'TAX_ (04) Schedule M Report'!$E:$E,$C11,'TAX_ (04) Schedule M Report'!$G:$G,$A11)</f>
        <v>0</v>
      </c>
      <c r="AK11" s="10">
        <f>SUMIFS('TAX_ (04) Schedule M Report'!BO:BO,'TAX_ (04) Schedule M Report'!$A:$A,$A$8,'TAX_ (04) Schedule M Report'!$B:$B,$B11,'TAX_ (04) Schedule M Report'!$E:$E,$C11,'TAX_ (04) Schedule M Report'!$G:$G,$A11)</f>
        <v>0</v>
      </c>
      <c r="AL11" s="10">
        <f>SUMIFS('TAX_ (04) Schedule M Report'!BP:BP,'TAX_ (04) Schedule M Report'!$A:$A,$A$8,'TAX_ (04) Schedule M Report'!$B:$B,$B11,'TAX_ (04) Schedule M Report'!$E:$E,$C11,'TAX_ (04) Schedule M Report'!$G:$G,$A11)</f>
        <v>0</v>
      </c>
      <c r="AM11" s="10">
        <f>SUMIFS('TAX_ (04) Schedule M Report'!BQ:BQ,'TAX_ (04) Schedule M Report'!$A:$A,$A$8,'TAX_ (04) Schedule M Report'!$B:$B,$B11,'TAX_ (04) Schedule M Report'!$E:$E,$C11,'TAX_ (04) Schedule M Report'!$G:$G,$A11)</f>
        <v>0</v>
      </c>
      <c r="AN11" s="10">
        <f>SUMIFS('TAX_ (04) Schedule M Report'!BR:BR,'TAX_ (04) Schedule M Report'!$A:$A,$A$8,'TAX_ (04) Schedule M Report'!$B:$B,$B11,'TAX_ (04) Schedule M Report'!$E:$E,$C11,'TAX_ (04) Schedule M Report'!$G:$G,$A11)</f>
        <v>0</v>
      </c>
      <c r="AO11" s="10">
        <f>SUMIFS('TAX_ (04) Schedule M Report'!BS:BS,'TAX_ (04) Schedule M Report'!$A:$A,$A$8,'TAX_ (04) Schedule M Report'!$B:$B,$B11,'TAX_ (04) Schedule M Report'!$E:$E,$C11,'TAX_ (04) Schedule M Report'!$G:$G,$A11)</f>
        <v>0</v>
      </c>
      <c r="AP11" s="10">
        <f>SUMIFS('TAX_ (04) Schedule M Report'!BT:BT,'TAX_ (04) Schedule M Report'!$A:$A,$A$8,'TAX_ (04) Schedule M Report'!$B:$B,$B11,'TAX_ (04) Schedule M Report'!$E:$E,$C11,'TAX_ (04) Schedule M Report'!$G:$G,$A11)</f>
        <v>0</v>
      </c>
      <c r="AQ11" s="10">
        <f>SUMIFS('TAX_ (04) Schedule M Report'!BU:BU,'TAX_ (04) Schedule M Report'!$A:$A,$A$8,'TAX_ (04) Schedule M Report'!$B:$B,$B11,'TAX_ (04) Schedule M Report'!$E:$E,$C11,'TAX_ (04) Schedule M Report'!$G:$G,$A11)</f>
        <v>0</v>
      </c>
      <c r="AR11" s="10">
        <f>SUMIFS('TAX_ (04) Schedule M Report'!BV:BV,'TAX_ (04) Schedule M Report'!$A:$A,$A$8,'TAX_ (04) Schedule M Report'!$B:$B,$B11,'TAX_ (04) Schedule M Report'!$E:$E,$C11,'TAX_ (04) Schedule M Report'!$G:$G,$A11)</f>
        <v>0</v>
      </c>
      <c r="AS11" s="10">
        <f>SUMIFS('TAX_ (04) Schedule M Report'!BW:BW,'TAX_ (04) Schedule M Report'!$A:$A,$A$8,'TAX_ (04) Schedule M Report'!$B:$B,$B11,'TAX_ (04) Schedule M Report'!$E:$E,$C11,'TAX_ (04) Schedule M Report'!$G:$G,$A11)</f>
        <v>0</v>
      </c>
      <c r="AT11" s="10">
        <f>SUMIFS('TAX_ (04) Schedule M Report'!BX:BX,'TAX_ (04) Schedule M Report'!$A:$A,$A$8,'TAX_ (04) Schedule M Report'!$B:$B,$B11,'TAX_ (04) Schedule M Report'!$E:$E,$C11,'TAX_ (04) Schedule M Report'!$G:$G,$A11)</f>
        <v>0</v>
      </c>
      <c r="AU11" s="10">
        <f>SUMIFS('TAX_ (04) Schedule M Report'!BY:BY,'TAX_ (04) Schedule M Report'!$A:$A,$A$8,'TAX_ (04) Schedule M Report'!$B:$B,$B11,'TAX_ (04) Schedule M Report'!$E:$E,$C11,'TAX_ (04) Schedule M Report'!$G:$G,$A11)</f>
        <v>0</v>
      </c>
      <c r="AV11" s="10">
        <f>SUMIFS('TAX_ (04) Schedule M Report'!BZ:BZ,'TAX_ (04) Schedule M Report'!$A:$A,$A$8,'TAX_ (04) Schedule M Report'!$B:$B,$B11,'TAX_ (04) Schedule M Report'!$E:$E,$C11,'TAX_ (04) Schedule M Report'!$G:$G,$A11)</f>
        <v>0</v>
      </c>
      <c r="AW11" s="10">
        <f>SUMIFS('TAX_ (04) Schedule M Report'!CA:CA,'TAX_ (04) Schedule M Report'!$A:$A,$A$8,'TAX_ (04) Schedule M Report'!$B:$B,$B11,'TAX_ (04) Schedule M Report'!$E:$E,$C11,'TAX_ (04) Schedule M Report'!$G:$G,$A11)</f>
        <v>0</v>
      </c>
      <c r="AX11" s="10">
        <f>SUMIFS('TAX_ (04) Schedule M Report'!CB:CB,'TAX_ (04) Schedule M Report'!$A:$A,$A$8,'TAX_ (04) Schedule M Report'!$B:$B,$B11,'TAX_ (04) Schedule M Report'!$E:$E,$C11,'TAX_ (04) Schedule M Report'!$G:$G,$A11)</f>
        <v>0</v>
      </c>
      <c r="AY11" s="10">
        <f>SUMIFS('TAX_ (04) Schedule M Report'!CC:CC,'TAX_ (04) Schedule M Report'!$A:$A,$A$8,'TAX_ (04) Schedule M Report'!$B:$B,$B11,'TAX_ (04) Schedule M Report'!$E:$E,$C11,'TAX_ (04) Schedule M Report'!$G:$G,$A11)</f>
        <v>0</v>
      </c>
      <c r="AZ11" s="10">
        <f>SUMIFS('TAX_ (04) Schedule M Report'!CD:CD,'TAX_ (04) Schedule M Report'!$A:$A,$A$8,'TAX_ (04) Schedule M Report'!$B:$B,$B11,'TAX_ (04) Schedule M Report'!$E:$E,$C11,'TAX_ (04) Schedule M Report'!$G:$G,$A11)</f>
        <v>0</v>
      </c>
      <c r="BA11" s="10">
        <f>SUMIFS('TAX_ (04) Schedule M Report'!CE:CE,'TAX_ (04) Schedule M Report'!$A:$A,$A$8,'TAX_ (04) Schedule M Report'!$B:$B,$B11,'TAX_ (04) Schedule M Report'!$E:$E,$C11,'TAX_ (04) Schedule M Report'!$G:$G,$A11)</f>
        <v>0</v>
      </c>
      <c r="BB11" s="10">
        <f>SUMIFS('TAX_ (04) Schedule M Report'!CF:CF,'TAX_ (04) Schedule M Report'!$A:$A,$A$8,'TAX_ (04) Schedule M Report'!$B:$B,$B11,'TAX_ (04) Schedule M Report'!$E:$E,$C11,'TAX_ (04) Schedule M Report'!$G:$G,$A11)</f>
        <v>0</v>
      </c>
      <c r="BC11" s="10">
        <f>SUMIFS('TAX_ (04) Schedule M Report'!CG:CG,'TAX_ (04) Schedule M Report'!$A:$A,$A$8,'TAX_ (04) Schedule M Report'!$B:$B,$B11,'TAX_ (04) Schedule M Report'!$E:$E,$C11,'TAX_ (04) Schedule M Report'!$G:$G,$A11)</f>
        <v>0</v>
      </c>
    </row>
    <row r="12" spans="1:55" ht="14.25" customHeight="1" x14ac:dyDescent="0.2">
      <c r="A12" s="22" t="s">
        <v>223</v>
      </c>
      <c r="B12" s="22"/>
      <c r="C12" s="22"/>
      <c r="D12" s="9">
        <f t="shared" ref="D12:AI12" si="0">SUM(D10:D11)</f>
        <v>1091530</v>
      </c>
      <c r="E12" s="9">
        <f t="shared" si="0"/>
        <v>1103331</v>
      </c>
      <c r="F12" s="9">
        <f t="shared" si="0"/>
        <v>1118845</v>
      </c>
      <c r="G12" s="9">
        <f t="shared" si="0"/>
        <v>1126657</v>
      </c>
      <c r="H12" s="9">
        <f t="shared" si="0"/>
        <v>1134083</v>
      </c>
      <c r="I12" s="9">
        <f t="shared" si="0"/>
        <v>1156663</v>
      </c>
      <c r="J12" s="9">
        <f t="shared" si="0"/>
        <v>1177829</v>
      </c>
      <c r="K12" s="9">
        <f t="shared" si="0"/>
        <v>1187996</v>
      </c>
      <c r="L12" s="9">
        <f t="shared" si="0"/>
        <v>1196166</v>
      </c>
      <c r="M12" s="9">
        <f t="shared" si="0"/>
        <v>1204536</v>
      </c>
      <c r="N12" s="9">
        <f t="shared" si="0"/>
        <v>1214755</v>
      </c>
      <c r="O12" s="9">
        <f t="shared" si="0"/>
        <v>1176263</v>
      </c>
      <c r="P12" s="9">
        <f t="shared" si="0"/>
        <v>13888654</v>
      </c>
      <c r="Q12" s="9">
        <f t="shared" si="0"/>
        <v>1179475</v>
      </c>
      <c r="R12" s="9">
        <f t="shared" si="0"/>
        <v>1171242</v>
      </c>
      <c r="S12" s="9">
        <f t="shared" si="0"/>
        <v>835953</v>
      </c>
      <c r="T12" s="9">
        <f t="shared" si="0"/>
        <v>1359580</v>
      </c>
      <c r="U12" s="9">
        <f t="shared" si="0"/>
        <v>1239045</v>
      </c>
      <c r="V12" s="9">
        <f t="shared" si="0"/>
        <v>1246507</v>
      </c>
      <c r="W12" s="9">
        <f t="shared" si="0"/>
        <v>1257109</v>
      </c>
      <c r="X12" s="9">
        <f t="shared" si="0"/>
        <v>1264397</v>
      </c>
      <c r="Y12" s="9">
        <f t="shared" si="0"/>
        <v>1268654</v>
      </c>
      <c r="Z12" s="9">
        <f t="shared" si="0"/>
        <v>1272958</v>
      </c>
      <c r="AA12" s="9">
        <f t="shared" si="0"/>
        <v>1267690</v>
      </c>
      <c r="AB12" s="9">
        <f t="shared" si="0"/>
        <v>1379068</v>
      </c>
      <c r="AC12" s="9">
        <f t="shared" si="0"/>
        <v>14741678</v>
      </c>
      <c r="AD12" s="9">
        <f t="shared" si="0"/>
        <v>1293678.293777281</v>
      </c>
      <c r="AE12" s="9">
        <f t="shared" si="0"/>
        <v>1301049.8096996679</v>
      </c>
      <c r="AF12" s="9">
        <f t="shared" si="0"/>
        <v>1308924.6642884829</v>
      </c>
      <c r="AG12" s="9">
        <f t="shared" si="0"/>
        <v>1317450.9568327982</v>
      </c>
      <c r="AH12" s="9">
        <f t="shared" si="0"/>
        <v>1326417.3088279646</v>
      </c>
      <c r="AI12" s="9">
        <f t="shared" si="0"/>
        <v>1335775.2892846996</v>
      </c>
      <c r="AJ12" s="9">
        <f t="shared" ref="AJ12:BC12" si="1">SUM(AJ10:AJ11)</f>
        <v>1345429.504992957</v>
      </c>
      <c r="AK12" s="9">
        <f t="shared" si="1"/>
        <v>1355372.4048422521</v>
      </c>
      <c r="AL12" s="9">
        <f t="shared" si="1"/>
        <v>1365699.4133783577</v>
      </c>
      <c r="AM12" s="9">
        <f t="shared" si="1"/>
        <v>1376209.8465608757</v>
      </c>
      <c r="AN12" s="9">
        <f t="shared" si="1"/>
        <v>1386739.7918282356</v>
      </c>
      <c r="AO12" s="9">
        <f t="shared" si="1"/>
        <v>1397736.2492990436</v>
      </c>
      <c r="AP12" s="9">
        <f t="shared" si="1"/>
        <v>16110483.533612616</v>
      </c>
      <c r="AQ12" s="9">
        <f t="shared" si="1"/>
        <v>1408221.4823565295</v>
      </c>
      <c r="AR12" s="9">
        <f t="shared" si="1"/>
        <v>1420983.1370453103</v>
      </c>
      <c r="AS12" s="9">
        <f t="shared" si="1"/>
        <v>1483374.4156400301</v>
      </c>
      <c r="AT12" s="9">
        <f t="shared" si="1"/>
        <v>1543456.6525527295</v>
      </c>
      <c r="AU12" s="9">
        <f t="shared" si="1"/>
        <v>1554232.6082125127</v>
      </c>
      <c r="AV12" s="9">
        <f t="shared" si="1"/>
        <v>1564383.7961567165</v>
      </c>
      <c r="AW12" s="9">
        <f t="shared" si="1"/>
        <v>1574468.454948728</v>
      </c>
      <c r="AX12" s="9">
        <f t="shared" si="1"/>
        <v>1584536.2106348262</v>
      </c>
      <c r="AY12" s="9">
        <f t="shared" si="1"/>
        <v>1594683.3156251656</v>
      </c>
      <c r="AZ12" s="9">
        <f t="shared" si="1"/>
        <v>1605066.079850937</v>
      </c>
      <c r="BA12" s="9">
        <f t="shared" si="1"/>
        <v>1615643.0132991245</v>
      </c>
      <c r="BB12" s="9">
        <f t="shared" si="1"/>
        <v>1626194.5373059104</v>
      </c>
      <c r="BC12" s="9">
        <f t="shared" si="1"/>
        <v>18575243.703628518</v>
      </c>
    </row>
    <row r="13" spans="1:55" ht="14.25" customHeight="1" x14ac:dyDescent="0.2">
      <c r="A13" s="23"/>
      <c r="B13" s="23"/>
      <c r="C13" s="23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</row>
    <row r="14" spans="1:55" ht="14.25" customHeight="1" x14ac:dyDescent="0.2">
      <c r="A14" s="17" t="s">
        <v>317</v>
      </c>
      <c r="B14" s="17" t="s">
        <v>207</v>
      </c>
      <c r="C14" s="17" t="s">
        <v>210</v>
      </c>
      <c r="D14" s="10">
        <f>SUMIFS('TAX_ (04) Schedule M Report'!AH:AH,'TAX_ (04) Schedule M Report'!$A:$A,$A$8,'TAX_ (04) Schedule M Report'!$B:$B,$B14,'TAX_ (04) Schedule M Report'!$E:$E,$C14,'TAX_ (04) Schedule M Report'!$G:$G,$A14)</f>
        <v>-1361436</v>
      </c>
      <c r="E14" s="10">
        <f>SUMIFS('TAX_ (04) Schedule M Report'!AI:AI,'TAX_ (04) Schedule M Report'!$A:$A,$A$8,'TAX_ (04) Schedule M Report'!$B:$B,$B14,'TAX_ (04) Schedule M Report'!$E:$E,$C14,'TAX_ (04) Schedule M Report'!$G:$G,$A14)</f>
        <v>-1361436</v>
      </c>
      <c r="F14" s="10">
        <f>SUMIFS('TAX_ (04) Schedule M Report'!AJ:AJ,'TAX_ (04) Schedule M Report'!$A:$A,$A$8,'TAX_ (04) Schedule M Report'!$B:$B,$B14,'TAX_ (04) Schedule M Report'!$E:$E,$C14,'TAX_ (04) Schedule M Report'!$G:$G,$A14)</f>
        <v>-1361436</v>
      </c>
      <c r="G14" s="10">
        <f>SUMIFS('TAX_ (04) Schedule M Report'!AK:AK,'TAX_ (04) Schedule M Report'!$A:$A,$A$8,'TAX_ (04) Schedule M Report'!$B:$B,$B14,'TAX_ (04) Schedule M Report'!$E:$E,$C14,'TAX_ (04) Schedule M Report'!$G:$G,$A14)</f>
        <v>-1361436</v>
      </c>
      <c r="H14" s="10">
        <f>SUMIFS('TAX_ (04) Schedule M Report'!AL:AL,'TAX_ (04) Schedule M Report'!$A:$A,$A$8,'TAX_ (04) Schedule M Report'!$B:$B,$B14,'TAX_ (04) Schedule M Report'!$E:$E,$C14,'TAX_ (04) Schedule M Report'!$G:$G,$A14)</f>
        <v>-1186195</v>
      </c>
      <c r="I14" s="10">
        <f>SUMIFS('TAX_ (04) Schedule M Report'!AM:AM,'TAX_ (04) Schedule M Report'!$A:$A,$A$8,'TAX_ (04) Schedule M Report'!$B:$B,$B14,'TAX_ (04) Schedule M Report'!$E:$E,$C14,'TAX_ (04) Schedule M Report'!$G:$G,$A14)</f>
        <v>-1186195</v>
      </c>
      <c r="J14" s="10">
        <f>SUMIFS('TAX_ (04) Schedule M Report'!AN:AN,'TAX_ (04) Schedule M Report'!$A:$A,$A$8,'TAX_ (04) Schedule M Report'!$B:$B,$B14,'TAX_ (04) Schedule M Report'!$E:$E,$C14,'TAX_ (04) Schedule M Report'!$G:$G,$A14)</f>
        <v>-1186195</v>
      </c>
      <c r="K14" s="10">
        <f>SUMIFS('TAX_ (04) Schedule M Report'!AO:AO,'TAX_ (04) Schedule M Report'!$A:$A,$A$8,'TAX_ (04) Schedule M Report'!$B:$B,$B14,'TAX_ (04) Schedule M Report'!$E:$E,$C14,'TAX_ (04) Schedule M Report'!$G:$G,$A14)</f>
        <v>-1186195</v>
      </c>
      <c r="L14" s="10">
        <f>SUMIFS('TAX_ (04) Schedule M Report'!AP:AP,'TAX_ (04) Schedule M Report'!$A:$A,$A$8,'TAX_ (04) Schedule M Report'!$B:$B,$B14,'TAX_ (04) Schedule M Report'!$E:$E,$C14,'TAX_ (04) Schedule M Report'!$G:$G,$A14)</f>
        <v>-1186195</v>
      </c>
      <c r="M14" s="10">
        <f>SUMIFS('TAX_ (04) Schedule M Report'!AQ:AQ,'TAX_ (04) Schedule M Report'!$A:$A,$A$8,'TAX_ (04) Schedule M Report'!$B:$B,$B14,'TAX_ (04) Schedule M Report'!$E:$E,$C14,'TAX_ (04) Schedule M Report'!$G:$G,$A14)</f>
        <v>-1186195</v>
      </c>
      <c r="N14" s="10">
        <f>SUMIFS('TAX_ (04) Schedule M Report'!AR:AR,'TAX_ (04) Schedule M Report'!$A:$A,$A$8,'TAX_ (04) Schedule M Report'!$B:$B,$B14,'TAX_ (04) Schedule M Report'!$E:$E,$C14,'TAX_ (04) Schedule M Report'!$G:$G,$A14)</f>
        <v>-1186195</v>
      </c>
      <c r="O14" s="10">
        <f>SUMIFS('TAX_ (04) Schedule M Report'!AS:AS,'TAX_ (04) Schedule M Report'!$A:$A,$A$8,'TAX_ (04) Schedule M Report'!$B:$B,$B14,'TAX_ (04) Schedule M Report'!$E:$E,$C14,'TAX_ (04) Schedule M Report'!$G:$G,$A14)</f>
        <v>-1640003</v>
      </c>
      <c r="P14" s="10">
        <f>SUMIFS('TAX_ (04) Schedule M Report'!AT:AT,'TAX_ (04) Schedule M Report'!$A:$A,$A$8,'TAX_ (04) Schedule M Report'!$B:$B,$B14,'TAX_ (04) Schedule M Report'!$E:$E,$C14,'TAX_ (04) Schedule M Report'!$G:$G,$A14)</f>
        <v>-15389112</v>
      </c>
      <c r="Q14" s="10">
        <f>SUMIFS('TAX_ (04) Schedule M Report'!AU:AU,'TAX_ (04) Schedule M Report'!$A:$A,$A$8,'TAX_ (04) Schedule M Report'!$B:$B,$B14,'TAX_ (04) Schedule M Report'!$E:$E,$C14,'TAX_ (04) Schedule M Report'!$G:$G,$A14)</f>
        <v>-1678719</v>
      </c>
      <c r="R14" s="10">
        <f>SUMIFS('TAX_ (04) Schedule M Report'!AV:AV,'TAX_ (04) Schedule M Report'!$A:$A,$A$8,'TAX_ (04) Schedule M Report'!$B:$B,$B14,'TAX_ (04) Schedule M Report'!$E:$E,$C14,'TAX_ (04) Schedule M Report'!$G:$G,$A14)</f>
        <v>-1678719</v>
      </c>
      <c r="S14" s="10">
        <f>SUMIFS('TAX_ (04) Schedule M Report'!AW:AW,'TAX_ (04) Schedule M Report'!$A:$A,$A$8,'TAX_ (04) Schedule M Report'!$B:$B,$B14,'TAX_ (04) Schedule M Report'!$E:$E,$C14,'TAX_ (04) Schedule M Report'!$G:$G,$A14)</f>
        <v>-1678719</v>
      </c>
      <c r="T14" s="10">
        <f>SUMIFS('TAX_ (04) Schedule M Report'!AX:AX,'TAX_ (04) Schedule M Report'!$A:$A,$A$8,'TAX_ (04) Schedule M Report'!$B:$B,$B14,'TAX_ (04) Schedule M Report'!$E:$E,$C14,'TAX_ (04) Schedule M Report'!$G:$G,$A14)</f>
        <v>-1678719</v>
      </c>
      <c r="U14" s="10">
        <f>SUMIFS('TAX_ (04) Schedule M Report'!AY:AY,'TAX_ (04) Schedule M Report'!$A:$A,$A$8,'TAX_ (04) Schedule M Report'!$B:$B,$B14,'TAX_ (04) Schedule M Report'!$E:$E,$C14,'TAX_ (04) Schedule M Report'!$G:$G,$A14)</f>
        <v>-1678719</v>
      </c>
      <c r="V14" s="10">
        <f>SUMIFS('TAX_ (04) Schedule M Report'!AZ:AZ,'TAX_ (04) Schedule M Report'!$A:$A,$A$8,'TAX_ (04) Schedule M Report'!$B:$B,$B14,'TAX_ (04) Schedule M Report'!$E:$E,$C14,'TAX_ (04) Schedule M Report'!$G:$G,$A14)</f>
        <v>-1678719</v>
      </c>
      <c r="W14" s="10">
        <f>SUMIFS('TAX_ (04) Schedule M Report'!BA:BA,'TAX_ (04) Schedule M Report'!$A:$A,$A$8,'TAX_ (04) Schedule M Report'!$B:$B,$B14,'TAX_ (04) Schedule M Report'!$E:$E,$C14,'TAX_ (04) Schedule M Report'!$G:$G,$A14)</f>
        <v>-1328994</v>
      </c>
      <c r="X14" s="10">
        <f>SUMIFS('TAX_ (04) Schedule M Report'!BB:BB,'TAX_ (04) Schedule M Report'!$A:$A,$A$8,'TAX_ (04) Schedule M Report'!$B:$B,$B14,'TAX_ (04) Schedule M Report'!$E:$E,$C14,'TAX_ (04) Schedule M Report'!$G:$G,$A14)</f>
        <v>-1328994</v>
      </c>
      <c r="Y14" s="10">
        <f>SUMIFS('TAX_ (04) Schedule M Report'!BC:BC,'TAX_ (04) Schedule M Report'!$A:$A,$A$8,'TAX_ (04) Schedule M Report'!$B:$B,$B14,'TAX_ (04) Schedule M Report'!$E:$E,$C14,'TAX_ (04) Schedule M Report'!$G:$G,$A14)</f>
        <v>-1328994</v>
      </c>
      <c r="Z14" s="10">
        <f>SUMIFS('TAX_ (04) Schedule M Report'!BD:BD,'TAX_ (04) Schedule M Report'!$A:$A,$A$8,'TAX_ (04) Schedule M Report'!$B:$B,$B14,'TAX_ (04) Schedule M Report'!$E:$E,$C14,'TAX_ (04) Schedule M Report'!$G:$G,$A14)</f>
        <v>-1328994</v>
      </c>
      <c r="AA14" s="10">
        <f>SUMIFS('TAX_ (04) Schedule M Report'!BE:BE,'TAX_ (04) Schedule M Report'!$A:$A,$A$8,'TAX_ (04) Schedule M Report'!$B:$B,$B14,'TAX_ (04) Schedule M Report'!$E:$E,$C14,'TAX_ (04) Schedule M Report'!$G:$G,$A14)</f>
        <v>-1328994</v>
      </c>
      <c r="AB14" s="10">
        <f>SUMIFS('TAX_ (04) Schedule M Report'!BF:BF,'TAX_ (04) Schedule M Report'!$A:$A,$A$8,'TAX_ (04) Schedule M Report'!$B:$B,$B14,'TAX_ (04) Schedule M Report'!$E:$E,$C14,'TAX_ (04) Schedule M Report'!$G:$G,$A14)</f>
        <v>-1299059</v>
      </c>
      <c r="AC14" s="10">
        <f>SUMIFS('TAX_ (04) Schedule M Report'!BG:BG,'TAX_ (04) Schedule M Report'!$A:$A,$A$8,'TAX_ (04) Schedule M Report'!$B:$B,$B14,'TAX_ (04) Schedule M Report'!$E:$E,$C14,'TAX_ (04) Schedule M Report'!$G:$G,$A14)</f>
        <v>-18016343</v>
      </c>
      <c r="AD14" s="10">
        <f>SUMIFS('TAX_ (04) Schedule M Report'!BH:BH,'TAX_ (04) Schedule M Report'!$A:$A,$A$8,'TAX_ (04) Schedule M Report'!$B:$B,$B14,'TAX_ (04) Schedule M Report'!$E:$E,$C14,'TAX_ (04) Schedule M Report'!$G:$G,$A14)</f>
        <v>-1655492.5570441417</v>
      </c>
      <c r="AE14" s="10">
        <f>SUMIFS('TAX_ (04) Schedule M Report'!BI:BI,'TAX_ (04) Schedule M Report'!$A:$A,$A$8,'TAX_ (04) Schedule M Report'!$B:$B,$B14,'TAX_ (04) Schedule M Report'!$E:$E,$C14,'TAX_ (04) Schedule M Report'!$G:$G,$A14)</f>
        <v>-1655492.5570441417</v>
      </c>
      <c r="AF14" s="10">
        <f>SUMIFS('TAX_ (04) Schedule M Report'!BJ:BJ,'TAX_ (04) Schedule M Report'!$A:$A,$A$8,'TAX_ (04) Schedule M Report'!$B:$B,$B14,'TAX_ (04) Schedule M Report'!$E:$E,$C14,'TAX_ (04) Schedule M Report'!$G:$G,$A14)</f>
        <v>-1655492.5570441417</v>
      </c>
      <c r="AG14" s="10">
        <f>SUMIFS('TAX_ (04) Schedule M Report'!BK:BK,'TAX_ (04) Schedule M Report'!$A:$A,$A$8,'TAX_ (04) Schedule M Report'!$B:$B,$B14,'TAX_ (04) Schedule M Report'!$E:$E,$C14,'TAX_ (04) Schedule M Report'!$G:$G,$A14)</f>
        <v>-1655492.5570441417</v>
      </c>
      <c r="AH14" s="10">
        <f>SUMIFS('TAX_ (04) Schedule M Report'!BL:BL,'TAX_ (04) Schedule M Report'!$A:$A,$A$8,'TAX_ (04) Schedule M Report'!$B:$B,$B14,'TAX_ (04) Schedule M Report'!$E:$E,$C14,'TAX_ (04) Schedule M Report'!$G:$G,$A14)</f>
        <v>-1655492.5570441417</v>
      </c>
      <c r="AI14" s="10">
        <f>SUMIFS('TAX_ (04) Schedule M Report'!BM:BM,'TAX_ (04) Schedule M Report'!$A:$A,$A$8,'TAX_ (04) Schedule M Report'!$B:$B,$B14,'TAX_ (04) Schedule M Report'!$E:$E,$C14,'TAX_ (04) Schedule M Report'!$G:$G,$A14)</f>
        <v>-1655492.5570441417</v>
      </c>
      <c r="AJ14" s="10">
        <f>SUMIFS('TAX_ (04) Schedule M Report'!BN:BN,'TAX_ (04) Schedule M Report'!$A:$A,$A$8,'TAX_ (04) Schedule M Report'!$B:$B,$B14,'TAX_ (04) Schedule M Report'!$E:$E,$C14,'TAX_ (04) Schedule M Report'!$G:$G,$A14)</f>
        <v>-1655492.5570441417</v>
      </c>
      <c r="AK14" s="10">
        <f>SUMIFS('TAX_ (04) Schedule M Report'!BO:BO,'TAX_ (04) Schedule M Report'!$A:$A,$A$8,'TAX_ (04) Schedule M Report'!$B:$B,$B14,'TAX_ (04) Schedule M Report'!$E:$E,$C14,'TAX_ (04) Schedule M Report'!$G:$G,$A14)</f>
        <v>-1655492.5570441417</v>
      </c>
      <c r="AL14" s="10">
        <f>SUMIFS('TAX_ (04) Schedule M Report'!BP:BP,'TAX_ (04) Schedule M Report'!$A:$A,$A$8,'TAX_ (04) Schedule M Report'!$B:$B,$B14,'TAX_ (04) Schedule M Report'!$E:$E,$C14,'TAX_ (04) Schedule M Report'!$G:$G,$A14)</f>
        <v>-1655492.5570441417</v>
      </c>
      <c r="AM14" s="10">
        <f>SUMIFS('TAX_ (04) Schedule M Report'!BQ:BQ,'TAX_ (04) Schedule M Report'!$A:$A,$A$8,'TAX_ (04) Schedule M Report'!$B:$B,$B14,'TAX_ (04) Schedule M Report'!$E:$E,$C14,'TAX_ (04) Schedule M Report'!$G:$G,$A14)</f>
        <v>-1655492.5570441417</v>
      </c>
      <c r="AN14" s="10">
        <f>SUMIFS('TAX_ (04) Schedule M Report'!BR:BR,'TAX_ (04) Schedule M Report'!$A:$A,$A$8,'TAX_ (04) Schedule M Report'!$B:$B,$B14,'TAX_ (04) Schedule M Report'!$E:$E,$C14,'TAX_ (04) Schedule M Report'!$G:$G,$A14)</f>
        <v>-1655492.5570441417</v>
      </c>
      <c r="AO14" s="10">
        <f>SUMIFS('TAX_ (04) Schedule M Report'!BS:BS,'TAX_ (04) Schedule M Report'!$A:$A,$A$8,'TAX_ (04) Schedule M Report'!$B:$B,$B14,'TAX_ (04) Schedule M Report'!$E:$E,$C14,'TAX_ (04) Schedule M Report'!$G:$G,$A14)</f>
        <v>-1655492.5570441417</v>
      </c>
      <c r="AP14" s="10">
        <f>SUMIFS('TAX_ (04) Schedule M Report'!BT:BT,'TAX_ (04) Schedule M Report'!$A:$A,$A$8,'TAX_ (04) Schedule M Report'!$B:$B,$B14,'TAX_ (04) Schedule M Report'!$E:$E,$C14,'TAX_ (04) Schedule M Report'!$G:$G,$A14)</f>
        <v>-19865910.684529696</v>
      </c>
      <c r="AQ14" s="10">
        <f>SUMIFS('TAX_ (04) Schedule M Report'!BU:BU,'TAX_ (04) Schedule M Report'!$A:$A,$A$8,'TAX_ (04) Schedule M Report'!$B:$B,$B14,'TAX_ (04) Schedule M Report'!$E:$E,$C14,'TAX_ (04) Schedule M Report'!$G:$G,$A14)</f>
        <v>-1947006.2218149372</v>
      </c>
      <c r="AR14" s="10">
        <f>SUMIFS('TAX_ (04) Schedule M Report'!BV:BV,'TAX_ (04) Schedule M Report'!$A:$A,$A$8,'TAX_ (04) Schedule M Report'!$B:$B,$B14,'TAX_ (04) Schedule M Report'!$E:$E,$C14,'TAX_ (04) Schedule M Report'!$G:$G,$A14)</f>
        <v>-1947006.2218149372</v>
      </c>
      <c r="AS14" s="10">
        <f>SUMIFS('TAX_ (04) Schedule M Report'!BW:BW,'TAX_ (04) Schedule M Report'!$A:$A,$A$8,'TAX_ (04) Schedule M Report'!$B:$B,$B14,'TAX_ (04) Schedule M Report'!$E:$E,$C14,'TAX_ (04) Schedule M Report'!$G:$G,$A14)</f>
        <v>-1947006.2218149372</v>
      </c>
      <c r="AT14" s="10">
        <f>SUMIFS('TAX_ (04) Schedule M Report'!BX:BX,'TAX_ (04) Schedule M Report'!$A:$A,$A$8,'TAX_ (04) Schedule M Report'!$B:$B,$B14,'TAX_ (04) Schedule M Report'!$E:$E,$C14,'TAX_ (04) Schedule M Report'!$G:$G,$A14)</f>
        <v>-1947006.2218149372</v>
      </c>
      <c r="AU14" s="10">
        <f>SUMIFS('TAX_ (04) Schedule M Report'!BY:BY,'TAX_ (04) Schedule M Report'!$A:$A,$A$8,'TAX_ (04) Schedule M Report'!$B:$B,$B14,'TAX_ (04) Schedule M Report'!$E:$E,$C14,'TAX_ (04) Schedule M Report'!$G:$G,$A14)</f>
        <v>-1947006.2218149372</v>
      </c>
      <c r="AV14" s="10">
        <f>SUMIFS('TAX_ (04) Schedule M Report'!BZ:BZ,'TAX_ (04) Schedule M Report'!$A:$A,$A$8,'TAX_ (04) Schedule M Report'!$B:$B,$B14,'TAX_ (04) Schedule M Report'!$E:$E,$C14,'TAX_ (04) Schedule M Report'!$G:$G,$A14)</f>
        <v>-1947006.2218149372</v>
      </c>
      <c r="AW14" s="10">
        <f>SUMIFS('TAX_ (04) Schedule M Report'!CA:CA,'TAX_ (04) Schedule M Report'!$A:$A,$A$8,'TAX_ (04) Schedule M Report'!$B:$B,$B14,'TAX_ (04) Schedule M Report'!$E:$E,$C14,'TAX_ (04) Schedule M Report'!$G:$G,$A14)</f>
        <v>-1947006.2218149372</v>
      </c>
      <c r="AX14" s="10">
        <f>SUMIFS('TAX_ (04) Schedule M Report'!CB:CB,'TAX_ (04) Schedule M Report'!$A:$A,$A$8,'TAX_ (04) Schedule M Report'!$B:$B,$B14,'TAX_ (04) Schedule M Report'!$E:$E,$C14,'TAX_ (04) Schedule M Report'!$G:$G,$A14)</f>
        <v>-1947006.2218149372</v>
      </c>
      <c r="AY14" s="10">
        <f>SUMIFS('TAX_ (04) Schedule M Report'!CC:CC,'TAX_ (04) Schedule M Report'!$A:$A,$A$8,'TAX_ (04) Schedule M Report'!$B:$B,$B14,'TAX_ (04) Schedule M Report'!$E:$E,$C14,'TAX_ (04) Schedule M Report'!$G:$G,$A14)</f>
        <v>-1947006.2218149372</v>
      </c>
      <c r="AZ14" s="10">
        <f>SUMIFS('TAX_ (04) Schedule M Report'!CD:CD,'TAX_ (04) Schedule M Report'!$A:$A,$A$8,'TAX_ (04) Schedule M Report'!$B:$B,$B14,'TAX_ (04) Schedule M Report'!$E:$E,$C14,'TAX_ (04) Schedule M Report'!$G:$G,$A14)</f>
        <v>-1947006.2218149372</v>
      </c>
      <c r="BA14" s="10">
        <f>SUMIFS('TAX_ (04) Schedule M Report'!CE:CE,'TAX_ (04) Schedule M Report'!$A:$A,$A$8,'TAX_ (04) Schedule M Report'!$B:$B,$B14,'TAX_ (04) Schedule M Report'!$E:$E,$C14,'TAX_ (04) Schedule M Report'!$G:$G,$A14)</f>
        <v>-1947006.2218149372</v>
      </c>
      <c r="BB14" s="10">
        <f>SUMIFS('TAX_ (04) Schedule M Report'!CF:CF,'TAX_ (04) Schedule M Report'!$A:$A,$A$8,'TAX_ (04) Schedule M Report'!$B:$B,$B14,'TAX_ (04) Schedule M Report'!$E:$E,$C14,'TAX_ (04) Schedule M Report'!$G:$G,$A14)</f>
        <v>-1947006.2218149372</v>
      </c>
      <c r="BC14" s="10">
        <f>SUMIFS('TAX_ (04) Schedule M Report'!CG:CG,'TAX_ (04) Schedule M Report'!$A:$A,$A$8,'TAX_ (04) Schedule M Report'!$B:$B,$B14,'TAX_ (04) Schedule M Report'!$E:$E,$C14,'TAX_ (04) Schedule M Report'!$G:$G,$A14)</f>
        <v>-23364074.661779251</v>
      </c>
    </row>
    <row r="15" spans="1:55" ht="14.25" customHeight="1" x14ac:dyDescent="0.2">
      <c r="A15" s="24"/>
      <c r="B15" s="17"/>
      <c r="C15" s="17"/>
      <c r="D15" s="10">
        <f>SUMIFS('TAX_ (04) Schedule M Report'!AH:AH,'TAX_ (04) Schedule M Report'!$A:$A,$A$8,'TAX_ (04) Schedule M Report'!$B:$B,$B15,'TAX_ (04) Schedule M Report'!$E:$E,$C15,'TAX_ (04) Schedule M Report'!$G:$G,$A15)</f>
        <v>0</v>
      </c>
      <c r="E15" s="10">
        <f>SUMIFS('TAX_ (04) Schedule M Report'!AI:AI,'TAX_ (04) Schedule M Report'!$A:$A,$A$8,'TAX_ (04) Schedule M Report'!$B:$B,$B15,'TAX_ (04) Schedule M Report'!$E:$E,$C15,'TAX_ (04) Schedule M Report'!$G:$G,$A15)</f>
        <v>0</v>
      </c>
      <c r="F15" s="10">
        <f>SUMIFS('TAX_ (04) Schedule M Report'!AJ:AJ,'TAX_ (04) Schedule M Report'!$A:$A,$A$8,'TAX_ (04) Schedule M Report'!$B:$B,$B15,'TAX_ (04) Schedule M Report'!$E:$E,$C15,'TAX_ (04) Schedule M Report'!$G:$G,$A15)</f>
        <v>0</v>
      </c>
      <c r="G15" s="10">
        <f>SUMIFS('TAX_ (04) Schedule M Report'!AK:AK,'TAX_ (04) Schedule M Report'!$A:$A,$A$8,'TAX_ (04) Schedule M Report'!$B:$B,$B15,'TAX_ (04) Schedule M Report'!$E:$E,$C15,'TAX_ (04) Schedule M Report'!$G:$G,$A15)</f>
        <v>0</v>
      </c>
      <c r="H15" s="10">
        <f>SUMIFS('TAX_ (04) Schedule M Report'!AL:AL,'TAX_ (04) Schedule M Report'!$A:$A,$A$8,'TAX_ (04) Schedule M Report'!$B:$B,$B15,'TAX_ (04) Schedule M Report'!$E:$E,$C15,'TAX_ (04) Schedule M Report'!$G:$G,$A15)</f>
        <v>0</v>
      </c>
      <c r="I15" s="10">
        <f>SUMIFS('TAX_ (04) Schedule M Report'!AM:AM,'TAX_ (04) Schedule M Report'!$A:$A,$A$8,'TAX_ (04) Schedule M Report'!$B:$B,$B15,'TAX_ (04) Schedule M Report'!$E:$E,$C15,'TAX_ (04) Schedule M Report'!$G:$G,$A15)</f>
        <v>0</v>
      </c>
      <c r="J15" s="10">
        <f>SUMIFS('TAX_ (04) Schedule M Report'!AN:AN,'TAX_ (04) Schedule M Report'!$A:$A,$A$8,'TAX_ (04) Schedule M Report'!$B:$B,$B15,'TAX_ (04) Schedule M Report'!$E:$E,$C15,'TAX_ (04) Schedule M Report'!$G:$G,$A15)</f>
        <v>0</v>
      </c>
      <c r="K15" s="10">
        <f>SUMIFS('TAX_ (04) Schedule M Report'!AO:AO,'TAX_ (04) Schedule M Report'!$A:$A,$A$8,'TAX_ (04) Schedule M Report'!$B:$B,$B15,'TAX_ (04) Schedule M Report'!$E:$E,$C15,'TAX_ (04) Schedule M Report'!$G:$G,$A15)</f>
        <v>0</v>
      </c>
      <c r="L15" s="10">
        <f>SUMIFS('TAX_ (04) Schedule M Report'!AP:AP,'TAX_ (04) Schedule M Report'!$A:$A,$A$8,'TAX_ (04) Schedule M Report'!$B:$B,$B15,'TAX_ (04) Schedule M Report'!$E:$E,$C15,'TAX_ (04) Schedule M Report'!$G:$G,$A15)</f>
        <v>0</v>
      </c>
      <c r="M15" s="10">
        <f>SUMIFS('TAX_ (04) Schedule M Report'!AQ:AQ,'TAX_ (04) Schedule M Report'!$A:$A,$A$8,'TAX_ (04) Schedule M Report'!$B:$B,$B15,'TAX_ (04) Schedule M Report'!$E:$E,$C15,'TAX_ (04) Schedule M Report'!$G:$G,$A15)</f>
        <v>0</v>
      </c>
      <c r="N15" s="10">
        <f>SUMIFS('TAX_ (04) Schedule M Report'!AR:AR,'TAX_ (04) Schedule M Report'!$A:$A,$A$8,'TAX_ (04) Schedule M Report'!$B:$B,$B15,'TAX_ (04) Schedule M Report'!$E:$E,$C15,'TAX_ (04) Schedule M Report'!$G:$G,$A15)</f>
        <v>0</v>
      </c>
      <c r="O15" s="10">
        <f>SUMIFS('TAX_ (04) Schedule M Report'!AS:AS,'TAX_ (04) Schedule M Report'!$A:$A,$A$8,'TAX_ (04) Schedule M Report'!$B:$B,$B15,'TAX_ (04) Schedule M Report'!$E:$E,$C15,'TAX_ (04) Schedule M Report'!$G:$G,$A15)</f>
        <v>0</v>
      </c>
      <c r="P15" s="10">
        <f>SUMIFS('TAX_ (04) Schedule M Report'!AT:AT,'TAX_ (04) Schedule M Report'!$A:$A,$A$8,'TAX_ (04) Schedule M Report'!$B:$B,$B15,'TAX_ (04) Schedule M Report'!$E:$E,$C15,'TAX_ (04) Schedule M Report'!$G:$G,$A15)</f>
        <v>0</v>
      </c>
      <c r="Q15" s="10">
        <f>SUMIFS('TAX_ (04) Schedule M Report'!AU:AU,'TAX_ (04) Schedule M Report'!$A:$A,$A$8,'TAX_ (04) Schedule M Report'!$B:$B,$B15,'TAX_ (04) Schedule M Report'!$E:$E,$C15,'TAX_ (04) Schedule M Report'!$G:$G,$A15)</f>
        <v>0</v>
      </c>
      <c r="R15" s="10">
        <f>SUMIFS('TAX_ (04) Schedule M Report'!AV:AV,'TAX_ (04) Schedule M Report'!$A:$A,$A$8,'TAX_ (04) Schedule M Report'!$B:$B,$B15,'TAX_ (04) Schedule M Report'!$E:$E,$C15,'TAX_ (04) Schedule M Report'!$G:$G,$A15)</f>
        <v>0</v>
      </c>
      <c r="S15" s="10">
        <f>SUMIFS('TAX_ (04) Schedule M Report'!AW:AW,'TAX_ (04) Schedule M Report'!$A:$A,$A$8,'TAX_ (04) Schedule M Report'!$B:$B,$B15,'TAX_ (04) Schedule M Report'!$E:$E,$C15,'TAX_ (04) Schedule M Report'!$G:$G,$A15)</f>
        <v>0</v>
      </c>
      <c r="T15" s="10">
        <f>SUMIFS('TAX_ (04) Schedule M Report'!AX:AX,'TAX_ (04) Schedule M Report'!$A:$A,$A$8,'TAX_ (04) Schedule M Report'!$B:$B,$B15,'TAX_ (04) Schedule M Report'!$E:$E,$C15,'TAX_ (04) Schedule M Report'!$G:$G,$A15)</f>
        <v>0</v>
      </c>
      <c r="U15" s="10">
        <f>SUMIFS('TAX_ (04) Schedule M Report'!AY:AY,'TAX_ (04) Schedule M Report'!$A:$A,$A$8,'TAX_ (04) Schedule M Report'!$B:$B,$B15,'TAX_ (04) Schedule M Report'!$E:$E,$C15,'TAX_ (04) Schedule M Report'!$G:$G,$A15)</f>
        <v>0</v>
      </c>
      <c r="V15" s="10">
        <f>SUMIFS('TAX_ (04) Schedule M Report'!AZ:AZ,'TAX_ (04) Schedule M Report'!$A:$A,$A$8,'TAX_ (04) Schedule M Report'!$B:$B,$B15,'TAX_ (04) Schedule M Report'!$E:$E,$C15,'TAX_ (04) Schedule M Report'!$G:$G,$A15)</f>
        <v>0</v>
      </c>
      <c r="W15" s="10">
        <f>SUMIFS('TAX_ (04) Schedule M Report'!BA:BA,'TAX_ (04) Schedule M Report'!$A:$A,$A$8,'TAX_ (04) Schedule M Report'!$B:$B,$B15,'TAX_ (04) Schedule M Report'!$E:$E,$C15,'TAX_ (04) Schedule M Report'!$G:$G,$A15)</f>
        <v>0</v>
      </c>
      <c r="X15" s="10">
        <f>SUMIFS('TAX_ (04) Schedule M Report'!BB:BB,'TAX_ (04) Schedule M Report'!$A:$A,$A$8,'TAX_ (04) Schedule M Report'!$B:$B,$B15,'TAX_ (04) Schedule M Report'!$E:$E,$C15,'TAX_ (04) Schedule M Report'!$G:$G,$A15)</f>
        <v>0</v>
      </c>
      <c r="Y15" s="10">
        <f>SUMIFS('TAX_ (04) Schedule M Report'!BC:BC,'TAX_ (04) Schedule M Report'!$A:$A,$A$8,'TAX_ (04) Schedule M Report'!$B:$B,$B15,'TAX_ (04) Schedule M Report'!$E:$E,$C15,'TAX_ (04) Schedule M Report'!$G:$G,$A15)</f>
        <v>0</v>
      </c>
      <c r="Z15" s="10">
        <f>SUMIFS('TAX_ (04) Schedule M Report'!BD:BD,'TAX_ (04) Schedule M Report'!$A:$A,$A$8,'TAX_ (04) Schedule M Report'!$B:$B,$B15,'TAX_ (04) Schedule M Report'!$E:$E,$C15,'TAX_ (04) Schedule M Report'!$G:$G,$A15)</f>
        <v>0</v>
      </c>
      <c r="AA15" s="10">
        <f>SUMIFS('TAX_ (04) Schedule M Report'!BE:BE,'TAX_ (04) Schedule M Report'!$A:$A,$A$8,'TAX_ (04) Schedule M Report'!$B:$B,$B15,'TAX_ (04) Schedule M Report'!$E:$E,$C15,'TAX_ (04) Schedule M Report'!$G:$G,$A15)</f>
        <v>0</v>
      </c>
      <c r="AB15" s="10">
        <f>SUMIFS('TAX_ (04) Schedule M Report'!BF:BF,'TAX_ (04) Schedule M Report'!$A:$A,$A$8,'TAX_ (04) Schedule M Report'!$B:$B,$B15,'TAX_ (04) Schedule M Report'!$E:$E,$C15,'TAX_ (04) Schedule M Report'!$G:$G,$A15)</f>
        <v>0</v>
      </c>
      <c r="AC15" s="10">
        <f>SUMIFS('TAX_ (04) Schedule M Report'!BG:BG,'TAX_ (04) Schedule M Report'!$A:$A,$A$8,'TAX_ (04) Schedule M Report'!$B:$B,$B15,'TAX_ (04) Schedule M Report'!$E:$E,$C15,'TAX_ (04) Schedule M Report'!$G:$G,$A15)</f>
        <v>0</v>
      </c>
      <c r="AD15" s="10">
        <f>SUMIFS('TAX_ (04) Schedule M Report'!BH:BH,'TAX_ (04) Schedule M Report'!$A:$A,$A$8,'TAX_ (04) Schedule M Report'!$B:$B,$B15,'TAX_ (04) Schedule M Report'!$E:$E,$C15,'TAX_ (04) Schedule M Report'!$G:$G,$A15)</f>
        <v>0</v>
      </c>
      <c r="AE15" s="10">
        <f>SUMIFS('TAX_ (04) Schedule M Report'!BI:BI,'TAX_ (04) Schedule M Report'!$A:$A,$A$8,'TAX_ (04) Schedule M Report'!$B:$B,$B15,'TAX_ (04) Schedule M Report'!$E:$E,$C15,'TAX_ (04) Schedule M Report'!$G:$G,$A15)</f>
        <v>0</v>
      </c>
      <c r="AF15" s="10">
        <f>SUMIFS('TAX_ (04) Schedule M Report'!BJ:BJ,'TAX_ (04) Schedule M Report'!$A:$A,$A$8,'TAX_ (04) Schedule M Report'!$B:$B,$B15,'TAX_ (04) Schedule M Report'!$E:$E,$C15,'TAX_ (04) Schedule M Report'!$G:$G,$A15)</f>
        <v>0</v>
      </c>
      <c r="AG15" s="10">
        <f>SUMIFS('TAX_ (04) Schedule M Report'!BK:BK,'TAX_ (04) Schedule M Report'!$A:$A,$A$8,'TAX_ (04) Schedule M Report'!$B:$B,$B15,'TAX_ (04) Schedule M Report'!$E:$E,$C15,'TAX_ (04) Schedule M Report'!$G:$G,$A15)</f>
        <v>0</v>
      </c>
      <c r="AH15" s="10">
        <f>SUMIFS('TAX_ (04) Schedule M Report'!BL:BL,'TAX_ (04) Schedule M Report'!$A:$A,$A$8,'TAX_ (04) Schedule M Report'!$B:$B,$B15,'TAX_ (04) Schedule M Report'!$E:$E,$C15,'TAX_ (04) Schedule M Report'!$G:$G,$A15)</f>
        <v>0</v>
      </c>
      <c r="AI15" s="10">
        <f>SUMIFS('TAX_ (04) Schedule M Report'!BM:BM,'TAX_ (04) Schedule M Report'!$A:$A,$A$8,'TAX_ (04) Schedule M Report'!$B:$B,$B15,'TAX_ (04) Schedule M Report'!$E:$E,$C15,'TAX_ (04) Schedule M Report'!$G:$G,$A15)</f>
        <v>0</v>
      </c>
      <c r="AJ15" s="10">
        <f>SUMIFS('TAX_ (04) Schedule M Report'!BN:BN,'TAX_ (04) Schedule M Report'!$A:$A,$A$8,'TAX_ (04) Schedule M Report'!$B:$B,$B15,'TAX_ (04) Schedule M Report'!$E:$E,$C15,'TAX_ (04) Schedule M Report'!$G:$G,$A15)</f>
        <v>0</v>
      </c>
      <c r="AK15" s="10">
        <f>SUMIFS('TAX_ (04) Schedule M Report'!BO:BO,'TAX_ (04) Schedule M Report'!$A:$A,$A$8,'TAX_ (04) Schedule M Report'!$B:$B,$B15,'TAX_ (04) Schedule M Report'!$E:$E,$C15,'TAX_ (04) Schedule M Report'!$G:$G,$A15)</f>
        <v>0</v>
      </c>
      <c r="AL15" s="10">
        <f>SUMIFS('TAX_ (04) Schedule M Report'!BP:BP,'TAX_ (04) Schedule M Report'!$A:$A,$A$8,'TAX_ (04) Schedule M Report'!$B:$B,$B15,'TAX_ (04) Schedule M Report'!$E:$E,$C15,'TAX_ (04) Schedule M Report'!$G:$G,$A15)</f>
        <v>0</v>
      </c>
      <c r="AM15" s="10">
        <f>SUMIFS('TAX_ (04) Schedule M Report'!BQ:BQ,'TAX_ (04) Schedule M Report'!$A:$A,$A$8,'TAX_ (04) Schedule M Report'!$B:$B,$B15,'TAX_ (04) Schedule M Report'!$E:$E,$C15,'TAX_ (04) Schedule M Report'!$G:$G,$A15)</f>
        <v>0</v>
      </c>
      <c r="AN15" s="10">
        <f>SUMIFS('TAX_ (04) Schedule M Report'!BR:BR,'TAX_ (04) Schedule M Report'!$A:$A,$A$8,'TAX_ (04) Schedule M Report'!$B:$B,$B15,'TAX_ (04) Schedule M Report'!$E:$E,$C15,'TAX_ (04) Schedule M Report'!$G:$G,$A15)</f>
        <v>0</v>
      </c>
      <c r="AO15" s="10">
        <f>SUMIFS('TAX_ (04) Schedule M Report'!BS:BS,'TAX_ (04) Schedule M Report'!$A:$A,$A$8,'TAX_ (04) Schedule M Report'!$B:$B,$B15,'TAX_ (04) Schedule M Report'!$E:$E,$C15,'TAX_ (04) Schedule M Report'!$G:$G,$A15)</f>
        <v>0</v>
      </c>
      <c r="AP15" s="10">
        <f>SUMIFS('TAX_ (04) Schedule M Report'!BT:BT,'TAX_ (04) Schedule M Report'!$A:$A,$A$8,'TAX_ (04) Schedule M Report'!$B:$B,$B15,'TAX_ (04) Schedule M Report'!$E:$E,$C15,'TAX_ (04) Schedule M Report'!$G:$G,$A15)</f>
        <v>0</v>
      </c>
      <c r="AQ15" s="10">
        <f>SUMIFS('TAX_ (04) Schedule M Report'!BU:BU,'TAX_ (04) Schedule M Report'!$A:$A,$A$8,'TAX_ (04) Schedule M Report'!$B:$B,$B15,'TAX_ (04) Schedule M Report'!$E:$E,$C15,'TAX_ (04) Schedule M Report'!$G:$G,$A15)</f>
        <v>0</v>
      </c>
      <c r="AR15" s="10">
        <f>SUMIFS('TAX_ (04) Schedule M Report'!BV:BV,'TAX_ (04) Schedule M Report'!$A:$A,$A$8,'TAX_ (04) Schedule M Report'!$B:$B,$B15,'TAX_ (04) Schedule M Report'!$E:$E,$C15,'TAX_ (04) Schedule M Report'!$G:$G,$A15)</f>
        <v>0</v>
      </c>
      <c r="AS15" s="10">
        <f>SUMIFS('TAX_ (04) Schedule M Report'!BW:BW,'TAX_ (04) Schedule M Report'!$A:$A,$A$8,'TAX_ (04) Schedule M Report'!$B:$B,$B15,'TAX_ (04) Schedule M Report'!$E:$E,$C15,'TAX_ (04) Schedule M Report'!$G:$G,$A15)</f>
        <v>0</v>
      </c>
      <c r="AT15" s="10">
        <f>SUMIFS('TAX_ (04) Schedule M Report'!BX:BX,'TAX_ (04) Schedule M Report'!$A:$A,$A$8,'TAX_ (04) Schedule M Report'!$B:$B,$B15,'TAX_ (04) Schedule M Report'!$E:$E,$C15,'TAX_ (04) Schedule M Report'!$G:$G,$A15)</f>
        <v>0</v>
      </c>
      <c r="AU15" s="10">
        <f>SUMIFS('TAX_ (04) Schedule M Report'!BY:BY,'TAX_ (04) Schedule M Report'!$A:$A,$A$8,'TAX_ (04) Schedule M Report'!$B:$B,$B15,'TAX_ (04) Schedule M Report'!$E:$E,$C15,'TAX_ (04) Schedule M Report'!$G:$G,$A15)</f>
        <v>0</v>
      </c>
      <c r="AV15" s="10">
        <f>SUMIFS('TAX_ (04) Schedule M Report'!BZ:BZ,'TAX_ (04) Schedule M Report'!$A:$A,$A$8,'TAX_ (04) Schedule M Report'!$B:$B,$B15,'TAX_ (04) Schedule M Report'!$E:$E,$C15,'TAX_ (04) Schedule M Report'!$G:$G,$A15)</f>
        <v>0</v>
      </c>
      <c r="AW15" s="10">
        <f>SUMIFS('TAX_ (04) Schedule M Report'!CA:CA,'TAX_ (04) Schedule M Report'!$A:$A,$A$8,'TAX_ (04) Schedule M Report'!$B:$B,$B15,'TAX_ (04) Schedule M Report'!$E:$E,$C15,'TAX_ (04) Schedule M Report'!$G:$G,$A15)</f>
        <v>0</v>
      </c>
      <c r="AX15" s="10">
        <f>SUMIFS('TAX_ (04) Schedule M Report'!CB:CB,'TAX_ (04) Schedule M Report'!$A:$A,$A$8,'TAX_ (04) Schedule M Report'!$B:$B,$B15,'TAX_ (04) Schedule M Report'!$E:$E,$C15,'TAX_ (04) Schedule M Report'!$G:$G,$A15)</f>
        <v>0</v>
      </c>
      <c r="AY15" s="10">
        <f>SUMIFS('TAX_ (04) Schedule M Report'!CC:CC,'TAX_ (04) Schedule M Report'!$A:$A,$A$8,'TAX_ (04) Schedule M Report'!$B:$B,$B15,'TAX_ (04) Schedule M Report'!$E:$E,$C15,'TAX_ (04) Schedule M Report'!$G:$G,$A15)</f>
        <v>0</v>
      </c>
      <c r="AZ15" s="10">
        <f>SUMIFS('TAX_ (04) Schedule M Report'!CD:CD,'TAX_ (04) Schedule M Report'!$A:$A,$A$8,'TAX_ (04) Schedule M Report'!$B:$B,$B15,'TAX_ (04) Schedule M Report'!$E:$E,$C15,'TAX_ (04) Schedule M Report'!$G:$G,$A15)</f>
        <v>0</v>
      </c>
      <c r="BA15" s="10">
        <f>SUMIFS('TAX_ (04) Schedule M Report'!CE:CE,'TAX_ (04) Schedule M Report'!$A:$A,$A$8,'TAX_ (04) Schedule M Report'!$B:$B,$B15,'TAX_ (04) Schedule M Report'!$E:$E,$C15,'TAX_ (04) Schedule M Report'!$G:$G,$A15)</f>
        <v>0</v>
      </c>
      <c r="BB15" s="10">
        <f>SUMIFS('TAX_ (04) Schedule M Report'!CF:CF,'TAX_ (04) Schedule M Report'!$A:$A,$A$8,'TAX_ (04) Schedule M Report'!$B:$B,$B15,'TAX_ (04) Schedule M Report'!$E:$E,$C15,'TAX_ (04) Schedule M Report'!$G:$G,$A15)</f>
        <v>0</v>
      </c>
      <c r="BC15" s="10">
        <f>SUMIFS('TAX_ (04) Schedule M Report'!CG:CG,'TAX_ (04) Schedule M Report'!$A:$A,$A$8,'TAX_ (04) Schedule M Report'!$B:$B,$B15,'TAX_ (04) Schedule M Report'!$E:$E,$C15,'TAX_ (04) Schedule M Report'!$G:$G,$A15)</f>
        <v>0</v>
      </c>
    </row>
    <row r="16" spans="1:55" ht="14.25" customHeight="1" x14ac:dyDescent="0.2">
      <c r="A16" s="25" t="s">
        <v>224</v>
      </c>
      <c r="B16" s="25"/>
      <c r="C16" s="25"/>
      <c r="D16" s="9">
        <f t="shared" ref="D16:AI16" si="2">SUM(D14:D15)</f>
        <v>-1361436</v>
      </c>
      <c r="E16" s="9">
        <f t="shared" si="2"/>
        <v>-1361436</v>
      </c>
      <c r="F16" s="9">
        <f t="shared" si="2"/>
        <v>-1361436</v>
      </c>
      <c r="G16" s="9">
        <f t="shared" si="2"/>
        <v>-1361436</v>
      </c>
      <c r="H16" s="9">
        <f t="shared" si="2"/>
        <v>-1186195</v>
      </c>
      <c r="I16" s="9">
        <f t="shared" si="2"/>
        <v>-1186195</v>
      </c>
      <c r="J16" s="9">
        <f t="shared" si="2"/>
        <v>-1186195</v>
      </c>
      <c r="K16" s="9">
        <f t="shared" si="2"/>
        <v>-1186195</v>
      </c>
      <c r="L16" s="9">
        <f t="shared" si="2"/>
        <v>-1186195</v>
      </c>
      <c r="M16" s="9">
        <f t="shared" si="2"/>
        <v>-1186195</v>
      </c>
      <c r="N16" s="9">
        <f t="shared" si="2"/>
        <v>-1186195</v>
      </c>
      <c r="O16" s="9">
        <f t="shared" si="2"/>
        <v>-1640003</v>
      </c>
      <c r="P16" s="9">
        <f t="shared" si="2"/>
        <v>-15389112</v>
      </c>
      <c r="Q16" s="9">
        <f t="shared" si="2"/>
        <v>-1678719</v>
      </c>
      <c r="R16" s="9">
        <f t="shared" si="2"/>
        <v>-1678719</v>
      </c>
      <c r="S16" s="9">
        <f t="shared" si="2"/>
        <v>-1678719</v>
      </c>
      <c r="T16" s="9">
        <f t="shared" si="2"/>
        <v>-1678719</v>
      </c>
      <c r="U16" s="9">
        <f t="shared" si="2"/>
        <v>-1678719</v>
      </c>
      <c r="V16" s="9">
        <f t="shared" si="2"/>
        <v>-1678719</v>
      </c>
      <c r="W16" s="9">
        <f t="shared" si="2"/>
        <v>-1328994</v>
      </c>
      <c r="X16" s="9">
        <f t="shared" si="2"/>
        <v>-1328994</v>
      </c>
      <c r="Y16" s="9">
        <f t="shared" si="2"/>
        <v>-1328994</v>
      </c>
      <c r="Z16" s="9">
        <f t="shared" si="2"/>
        <v>-1328994</v>
      </c>
      <c r="AA16" s="9">
        <f t="shared" si="2"/>
        <v>-1328994</v>
      </c>
      <c r="AB16" s="9">
        <f t="shared" si="2"/>
        <v>-1299059</v>
      </c>
      <c r="AC16" s="9">
        <f t="shared" si="2"/>
        <v>-18016343</v>
      </c>
      <c r="AD16" s="9">
        <f t="shared" si="2"/>
        <v>-1655492.5570441417</v>
      </c>
      <c r="AE16" s="9">
        <f t="shared" si="2"/>
        <v>-1655492.5570441417</v>
      </c>
      <c r="AF16" s="9">
        <f t="shared" si="2"/>
        <v>-1655492.5570441417</v>
      </c>
      <c r="AG16" s="9">
        <f t="shared" si="2"/>
        <v>-1655492.5570441417</v>
      </c>
      <c r="AH16" s="9">
        <f t="shared" si="2"/>
        <v>-1655492.5570441417</v>
      </c>
      <c r="AI16" s="9">
        <f t="shared" si="2"/>
        <v>-1655492.5570441417</v>
      </c>
      <c r="AJ16" s="9">
        <f t="shared" ref="AJ16:BC16" si="3">SUM(AJ14:AJ15)</f>
        <v>-1655492.5570441417</v>
      </c>
      <c r="AK16" s="9">
        <f t="shared" si="3"/>
        <v>-1655492.5570441417</v>
      </c>
      <c r="AL16" s="9">
        <f t="shared" si="3"/>
        <v>-1655492.5570441417</v>
      </c>
      <c r="AM16" s="9">
        <f t="shared" si="3"/>
        <v>-1655492.5570441417</v>
      </c>
      <c r="AN16" s="9">
        <f t="shared" si="3"/>
        <v>-1655492.5570441417</v>
      </c>
      <c r="AO16" s="9">
        <f t="shared" si="3"/>
        <v>-1655492.5570441417</v>
      </c>
      <c r="AP16" s="9">
        <f t="shared" si="3"/>
        <v>-19865910.684529696</v>
      </c>
      <c r="AQ16" s="9">
        <f t="shared" si="3"/>
        <v>-1947006.2218149372</v>
      </c>
      <c r="AR16" s="9">
        <f t="shared" si="3"/>
        <v>-1947006.2218149372</v>
      </c>
      <c r="AS16" s="9">
        <f t="shared" si="3"/>
        <v>-1947006.2218149372</v>
      </c>
      <c r="AT16" s="9">
        <f t="shared" si="3"/>
        <v>-1947006.2218149372</v>
      </c>
      <c r="AU16" s="9">
        <f t="shared" si="3"/>
        <v>-1947006.2218149372</v>
      </c>
      <c r="AV16" s="9">
        <f t="shared" si="3"/>
        <v>-1947006.2218149372</v>
      </c>
      <c r="AW16" s="9">
        <f t="shared" si="3"/>
        <v>-1947006.2218149372</v>
      </c>
      <c r="AX16" s="9">
        <f t="shared" si="3"/>
        <v>-1947006.2218149372</v>
      </c>
      <c r="AY16" s="9">
        <f t="shared" si="3"/>
        <v>-1947006.2218149372</v>
      </c>
      <c r="AZ16" s="9">
        <f t="shared" si="3"/>
        <v>-1947006.2218149372</v>
      </c>
      <c r="BA16" s="9">
        <f t="shared" si="3"/>
        <v>-1947006.2218149372</v>
      </c>
      <c r="BB16" s="9">
        <f t="shared" si="3"/>
        <v>-1947006.2218149372</v>
      </c>
      <c r="BC16" s="9">
        <f t="shared" si="3"/>
        <v>-23364074.661779251</v>
      </c>
    </row>
    <row r="17" spans="1:55" ht="14.25" customHeight="1" x14ac:dyDescent="0.2">
      <c r="A17" s="26"/>
      <c r="B17" s="26"/>
      <c r="C17" s="26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</row>
    <row r="18" spans="1:55" ht="14.25" customHeight="1" thickBot="1" x14ac:dyDescent="0.25">
      <c r="A18" s="21" t="s">
        <v>233</v>
      </c>
      <c r="B18" s="21"/>
      <c r="C18" s="21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</row>
    <row r="19" spans="1:55" ht="14.25" customHeight="1" x14ac:dyDescent="0.2">
      <c r="A19" s="18" t="s">
        <v>332</v>
      </c>
      <c r="B19" s="18" t="s">
        <v>221</v>
      </c>
      <c r="C19" s="18" t="s">
        <v>222</v>
      </c>
      <c r="D19" s="10">
        <f>SUMIFS('TAX_ (04) Schedule M Report'!AH:AH,'TAX_ (04) Schedule M Report'!$A:$A,$A$8,'TAX_ (04) Schedule M Report'!$B:$B,$B19,'TAX_ (04) Schedule M Report'!$E:$E,$C19,'TAX_ (04) Schedule M Report'!$G:$G,$A19)</f>
        <v>-439039</v>
      </c>
      <c r="E19" s="10">
        <f>SUMIFS('TAX_ (04) Schedule M Report'!AI:AI,'TAX_ (04) Schedule M Report'!$A:$A,$A$8,'TAX_ (04) Schedule M Report'!$B:$B,$B19,'TAX_ (04) Schedule M Report'!$E:$E,$C19,'TAX_ (04) Schedule M Report'!$G:$G,$A19)</f>
        <v>-439039</v>
      </c>
      <c r="F19" s="10">
        <f>SUMIFS('TAX_ (04) Schedule M Report'!AJ:AJ,'TAX_ (04) Schedule M Report'!$A:$A,$A$8,'TAX_ (04) Schedule M Report'!$B:$B,$B19,'TAX_ (04) Schedule M Report'!$E:$E,$C19,'TAX_ (04) Schedule M Report'!$G:$G,$A19)</f>
        <v>-439039</v>
      </c>
      <c r="G19" s="10">
        <f>SUMIFS('TAX_ (04) Schedule M Report'!AK:AK,'TAX_ (04) Schedule M Report'!$A:$A,$A$8,'TAX_ (04) Schedule M Report'!$B:$B,$B19,'TAX_ (04) Schedule M Report'!$E:$E,$C19,'TAX_ (04) Schedule M Report'!$G:$G,$A19)</f>
        <v>-439039</v>
      </c>
      <c r="H19" s="10">
        <f>SUMIFS('TAX_ (04) Schedule M Report'!AL:AL,'TAX_ (04) Schedule M Report'!$A:$A,$A$8,'TAX_ (04) Schedule M Report'!$B:$B,$B19,'TAX_ (04) Schedule M Report'!$E:$E,$C19,'TAX_ (04) Schedule M Report'!$G:$G,$A19)</f>
        <v>-436712</v>
      </c>
      <c r="I19" s="10">
        <f>SUMIFS('TAX_ (04) Schedule M Report'!AM:AM,'TAX_ (04) Schedule M Report'!$A:$A,$A$8,'TAX_ (04) Schedule M Report'!$B:$B,$B19,'TAX_ (04) Schedule M Report'!$E:$E,$C19,'TAX_ (04) Schedule M Report'!$G:$G,$A19)</f>
        <v>-436712</v>
      </c>
      <c r="J19" s="10">
        <f>SUMIFS('TAX_ (04) Schedule M Report'!AN:AN,'TAX_ (04) Schedule M Report'!$A:$A,$A$8,'TAX_ (04) Schedule M Report'!$B:$B,$B19,'TAX_ (04) Schedule M Report'!$E:$E,$C19,'TAX_ (04) Schedule M Report'!$G:$G,$A19)</f>
        <v>-436712</v>
      </c>
      <c r="K19" s="10">
        <f>SUMIFS('TAX_ (04) Schedule M Report'!AO:AO,'TAX_ (04) Schedule M Report'!$A:$A,$A$8,'TAX_ (04) Schedule M Report'!$B:$B,$B19,'TAX_ (04) Schedule M Report'!$E:$E,$C19,'TAX_ (04) Schedule M Report'!$G:$G,$A19)</f>
        <v>-436712</v>
      </c>
      <c r="L19" s="10">
        <f>SUMIFS('TAX_ (04) Schedule M Report'!AP:AP,'TAX_ (04) Schedule M Report'!$A:$A,$A$8,'TAX_ (04) Schedule M Report'!$B:$B,$B19,'TAX_ (04) Schedule M Report'!$E:$E,$C19,'TAX_ (04) Schedule M Report'!$G:$G,$A19)</f>
        <v>-436712</v>
      </c>
      <c r="M19" s="10">
        <f>SUMIFS('TAX_ (04) Schedule M Report'!AQ:AQ,'TAX_ (04) Schedule M Report'!$A:$A,$A$8,'TAX_ (04) Schedule M Report'!$B:$B,$B19,'TAX_ (04) Schedule M Report'!$E:$E,$C19,'TAX_ (04) Schedule M Report'!$G:$G,$A19)</f>
        <v>-436712</v>
      </c>
      <c r="N19" s="10">
        <f>SUMIFS('TAX_ (04) Schedule M Report'!AR:AR,'TAX_ (04) Schedule M Report'!$A:$A,$A$8,'TAX_ (04) Schedule M Report'!$B:$B,$B19,'TAX_ (04) Schedule M Report'!$E:$E,$C19,'TAX_ (04) Schedule M Report'!$G:$G,$A19)</f>
        <v>-436712</v>
      </c>
      <c r="O19" s="10">
        <f>SUMIFS('TAX_ (04) Schedule M Report'!AS:AS,'TAX_ (04) Schedule M Report'!$A:$A,$A$8,'TAX_ (04) Schedule M Report'!$B:$B,$B19,'TAX_ (04) Schedule M Report'!$E:$E,$C19,'TAX_ (04) Schedule M Report'!$G:$G,$A19)</f>
        <v>-447827</v>
      </c>
      <c r="P19" s="10">
        <f>SUMIFS('TAX_ (04) Schedule M Report'!AT:AT,'TAX_ (04) Schedule M Report'!$A:$A,$A$8,'TAX_ (04) Schedule M Report'!$B:$B,$B19,'TAX_ (04) Schedule M Report'!$E:$E,$C19,'TAX_ (04) Schedule M Report'!$G:$G,$A19)</f>
        <v>-5260967</v>
      </c>
      <c r="Q19" s="10">
        <f>SUMIFS('TAX_ (04) Schedule M Report'!AU:AU,'TAX_ (04) Schedule M Report'!$A:$A,$A$8,'TAX_ (04) Schedule M Report'!$B:$B,$B19,'TAX_ (04) Schedule M Report'!$E:$E,$C19,'TAX_ (04) Schedule M Report'!$G:$G,$A19)</f>
        <v>-404806</v>
      </c>
      <c r="R19" s="10">
        <f>SUMIFS('TAX_ (04) Schedule M Report'!AV:AV,'TAX_ (04) Schedule M Report'!$A:$A,$A$8,'TAX_ (04) Schedule M Report'!$B:$B,$B19,'TAX_ (04) Schedule M Report'!$E:$E,$C19,'TAX_ (04) Schedule M Report'!$G:$G,$A19)</f>
        <v>-404806</v>
      </c>
      <c r="S19" s="10">
        <f>SUMIFS('TAX_ (04) Schedule M Report'!AW:AW,'TAX_ (04) Schedule M Report'!$A:$A,$A$8,'TAX_ (04) Schedule M Report'!$B:$B,$B19,'TAX_ (04) Schedule M Report'!$E:$E,$C19,'TAX_ (04) Schedule M Report'!$G:$G,$A19)</f>
        <v>-404806</v>
      </c>
      <c r="T19" s="10">
        <f>SUMIFS('TAX_ (04) Schedule M Report'!AX:AX,'TAX_ (04) Schedule M Report'!$A:$A,$A$8,'TAX_ (04) Schedule M Report'!$B:$B,$B19,'TAX_ (04) Schedule M Report'!$E:$E,$C19,'TAX_ (04) Schedule M Report'!$G:$G,$A19)</f>
        <v>-404806</v>
      </c>
      <c r="U19" s="10">
        <f>SUMIFS('TAX_ (04) Schedule M Report'!AY:AY,'TAX_ (04) Schedule M Report'!$A:$A,$A$8,'TAX_ (04) Schedule M Report'!$B:$B,$B19,'TAX_ (04) Schedule M Report'!$E:$E,$C19,'TAX_ (04) Schedule M Report'!$G:$G,$A19)</f>
        <v>-404806</v>
      </c>
      <c r="V19" s="10">
        <f>SUMIFS('TAX_ (04) Schedule M Report'!AZ:AZ,'TAX_ (04) Schedule M Report'!$A:$A,$A$8,'TAX_ (04) Schedule M Report'!$B:$B,$B19,'TAX_ (04) Schedule M Report'!$E:$E,$C19,'TAX_ (04) Schedule M Report'!$G:$G,$A19)</f>
        <v>-404806</v>
      </c>
      <c r="W19" s="10">
        <f>SUMIFS('TAX_ (04) Schedule M Report'!BA:BA,'TAX_ (04) Schedule M Report'!$A:$A,$A$8,'TAX_ (04) Schedule M Report'!$B:$B,$B19,'TAX_ (04) Schedule M Report'!$E:$E,$C19,'TAX_ (04) Schedule M Report'!$G:$G,$A19)</f>
        <v>-387079</v>
      </c>
      <c r="X19" s="10">
        <f>SUMIFS('TAX_ (04) Schedule M Report'!BB:BB,'TAX_ (04) Schedule M Report'!$A:$A,$A$8,'TAX_ (04) Schedule M Report'!$B:$B,$B19,'TAX_ (04) Schedule M Report'!$E:$E,$C19,'TAX_ (04) Schedule M Report'!$G:$G,$A19)</f>
        <v>-387079</v>
      </c>
      <c r="Y19" s="10">
        <f>SUMIFS('TAX_ (04) Schedule M Report'!BC:BC,'TAX_ (04) Schedule M Report'!$A:$A,$A$8,'TAX_ (04) Schedule M Report'!$B:$B,$B19,'TAX_ (04) Schedule M Report'!$E:$E,$C19,'TAX_ (04) Schedule M Report'!$G:$G,$A19)</f>
        <v>-387079</v>
      </c>
      <c r="Z19" s="10">
        <f>SUMIFS('TAX_ (04) Schedule M Report'!BD:BD,'TAX_ (04) Schedule M Report'!$A:$A,$A$8,'TAX_ (04) Schedule M Report'!$B:$B,$B19,'TAX_ (04) Schedule M Report'!$E:$E,$C19,'TAX_ (04) Schedule M Report'!$G:$G,$A19)</f>
        <v>-387079</v>
      </c>
      <c r="AA19" s="10">
        <f>SUMIFS('TAX_ (04) Schedule M Report'!BE:BE,'TAX_ (04) Schedule M Report'!$A:$A,$A$8,'TAX_ (04) Schedule M Report'!$B:$B,$B19,'TAX_ (04) Schedule M Report'!$E:$E,$C19,'TAX_ (04) Schedule M Report'!$G:$G,$A19)</f>
        <v>-387079</v>
      </c>
      <c r="AB19" s="10">
        <f>SUMIFS('TAX_ (04) Schedule M Report'!BF:BF,'TAX_ (04) Schedule M Report'!$A:$A,$A$8,'TAX_ (04) Schedule M Report'!$B:$B,$B19,'TAX_ (04) Schedule M Report'!$E:$E,$C19,'TAX_ (04) Schedule M Report'!$G:$G,$A19)</f>
        <v>-404271</v>
      </c>
      <c r="AC19" s="10">
        <f>SUMIFS('TAX_ (04) Schedule M Report'!BG:BG,'TAX_ (04) Schedule M Report'!$A:$A,$A$8,'TAX_ (04) Schedule M Report'!$B:$B,$B19,'TAX_ (04) Schedule M Report'!$E:$E,$C19,'TAX_ (04) Schedule M Report'!$G:$G,$A19)</f>
        <v>-4768502</v>
      </c>
      <c r="AD19" s="10">
        <f>SUMIFS('TAX_ (04) Schedule M Report'!BH:BH,'TAX_ (04) Schedule M Report'!$A:$A,$A$8,'TAX_ (04) Schedule M Report'!$B:$B,$B19,'TAX_ (04) Schedule M Report'!$E:$E,$C19,'TAX_ (04) Schedule M Report'!$G:$G,$A19)</f>
        <v>-380261.55566629925</v>
      </c>
      <c r="AE19" s="10">
        <f>SUMIFS('TAX_ (04) Schedule M Report'!BI:BI,'TAX_ (04) Schedule M Report'!$A:$A,$A$8,'TAX_ (04) Schedule M Report'!$B:$B,$B19,'TAX_ (04) Schedule M Report'!$E:$E,$C19,'TAX_ (04) Schedule M Report'!$G:$G,$A19)</f>
        <v>-380261.55566629925</v>
      </c>
      <c r="AF19" s="10">
        <f>SUMIFS('TAX_ (04) Schedule M Report'!BJ:BJ,'TAX_ (04) Schedule M Report'!$A:$A,$A$8,'TAX_ (04) Schedule M Report'!$B:$B,$B19,'TAX_ (04) Schedule M Report'!$E:$E,$C19,'TAX_ (04) Schedule M Report'!$G:$G,$A19)</f>
        <v>-380261.55566629925</v>
      </c>
      <c r="AG19" s="10">
        <f>SUMIFS('TAX_ (04) Schedule M Report'!BK:BK,'TAX_ (04) Schedule M Report'!$A:$A,$A$8,'TAX_ (04) Schedule M Report'!$B:$B,$B19,'TAX_ (04) Schedule M Report'!$E:$E,$C19,'TAX_ (04) Schedule M Report'!$G:$G,$A19)</f>
        <v>-380261.55566629925</v>
      </c>
      <c r="AH19" s="10">
        <f>SUMIFS('TAX_ (04) Schedule M Report'!BL:BL,'TAX_ (04) Schedule M Report'!$A:$A,$A$8,'TAX_ (04) Schedule M Report'!$B:$B,$B19,'TAX_ (04) Schedule M Report'!$E:$E,$C19,'TAX_ (04) Schedule M Report'!$G:$G,$A19)</f>
        <v>-380261.55566629925</v>
      </c>
      <c r="AI19" s="10">
        <f>SUMIFS('TAX_ (04) Schedule M Report'!BM:BM,'TAX_ (04) Schedule M Report'!$A:$A,$A$8,'TAX_ (04) Schedule M Report'!$B:$B,$B19,'TAX_ (04) Schedule M Report'!$E:$E,$C19,'TAX_ (04) Schedule M Report'!$G:$G,$A19)</f>
        <v>-380261.55566629925</v>
      </c>
      <c r="AJ19" s="10">
        <f>SUMIFS('TAX_ (04) Schedule M Report'!BN:BN,'TAX_ (04) Schedule M Report'!$A:$A,$A$8,'TAX_ (04) Schedule M Report'!$B:$B,$B19,'TAX_ (04) Schedule M Report'!$E:$E,$C19,'TAX_ (04) Schedule M Report'!$G:$G,$A19)</f>
        <v>-380261.55566629925</v>
      </c>
      <c r="AK19" s="10">
        <f>SUMIFS('TAX_ (04) Schedule M Report'!BO:BO,'TAX_ (04) Schedule M Report'!$A:$A,$A$8,'TAX_ (04) Schedule M Report'!$B:$B,$B19,'TAX_ (04) Schedule M Report'!$E:$E,$C19,'TAX_ (04) Schedule M Report'!$G:$G,$A19)</f>
        <v>-380261.55566629925</v>
      </c>
      <c r="AL19" s="10">
        <f>SUMIFS('TAX_ (04) Schedule M Report'!BP:BP,'TAX_ (04) Schedule M Report'!$A:$A,$A$8,'TAX_ (04) Schedule M Report'!$B:$B,$B19,'TAX_ (04) Schedule M Report'!$E:$E,$C19,'TAX_ (04) Schedule M Report'!$G:$G,$A19)</f>
        <v>-380261.55566629925</v>
      </c>
      <c r="AM19" s="10">
        <f>SUMIFS('TAX_ (04) Schedule M Report'!BQ:BQ,'TAX_ (04) Schedule M Report'!$A:$A,$A$8,'TAX_ (04) Schedule M Report'!$B:$B,$B19,'TAX_ (04) Schedule M Report'!$E:$E,$C19,'TAX_ (04) Schedule M Report'!$G:$G,$A19)</f>
        <v>-380261.55566629925</v>
      </c>
      <c r="AN19" s="10">
        <f>SUMIFS('TAX_ (04) Schedule M Report'!BR:BR,'TAX_ (04) Schedule M Report'!$A:$A,$A$8,'TAX_ (04) Schedule M Report'!$B:$B,$B19,'TAX_ (04) Schedule M Report'!$E:$E,$C19,'TAX_ (04) Schedule M Report'!$G:$G,$A19)</f>
        <v>-380261.55566629925</v>
      </c>
      <c r="AO19" s="10">
        <f>SUMIFS('TAX_ (04) Schedule M Report'!BS:BS,'TAX_ (04) Schedule M Report'!$A:$A,$A$8,'TAX_ (04) Schedule M Report'!$B:$B,$B19,'TAX_ (04) Schedule M Report'!$E:$E,$C19,'TAX_ (04) Schedule M Report'!$G:$G,$A19)</f>
        <v>-380261.55566629925</v>
      </c>
      <c r="AP19" s="10">
        <f>SUMIFS('TAX_ (04) Schedule M Report'!BT:BT,'TAX_ (04) Schedule M Report'!$A:$A,$A$8,'TAX_ (04) Schedule M Report'!$B:$B,$B19,'TAX_ (04) Schedule M Report'!$E:$E,$C19,'TAX_ (04) Schedule M Report'!$G:$G,$A19)</f>
        <v>-4563138.6679955898</v>
      </c>
      <c r="AQ19" s="10">
        <f>SUMIFS('TAX_ (04) Schedule M Report'!BU:BU,'TAX_ (04) Schedule M Report'!$A:$A,$A$8,'TAX_ (04) Schedule M Report'!$B:$B,$B19,'TAX_ (04) Schedule M Report'!$E:$E,$C19,'TAX_ (04) Schedule M Report'!$G:$G,$A19)</f>
        <v>-327143.62020585331</v>
      </c>
      <c r="AR19" s="10">
        <f>SUMIFS('TAX_ (04) Schedule M Report'!BV:BV,'TAX_ (04) Schedule M Report'!$A:$A,$A$8,'TAX_ (04) Schedule M Report'!$B:$B,$B19,'TAX_ (04) Schedule M Report'!$E:$E,$C19,'TAX_ (04) Schedule M Report'!$G:$G,$A19)</f>
        <v>-327143.62020585331</v>
      </c>
      <c r="AS19" s="10">
        <f>SUMIFS('TAX_ (04) Schedule M Report'!BW:BW,'TAX_ (04) Schedule M Report'!$A:$A,$A$8,'TAX_ (04) Schedule M Report'!$B:$B,$B19,'TAX_ (04) Schedule M Report'!$E:$E,$C19,'TAX_ (04) Schedule M Report'!$G:$G,$A19)</f>
        <v>-327143.62020585331</v>
      </c>
      <c r="AT19" s="10">
        <f>SUMIFS('TAX_ (04) Schedule M Report'!BX:BX,'TAX_ (04) Schedule M Report'!$A:$A,$A$8,'TAX_ (04) Schedule M Report'!$B:$B,$B19,'TAX_ (04) Schedule M Report'!$E:$E,$C19,'TAX_ (04) Schedule M Report'!$G:$G,$A19)</f>
        <v>-327143.62020585331</v>
      </c>
      <c r="AU19" s="10">
        <f>SUMIFS('TAX_ (04) Schedule M Report'!BY:BY,'TAX_ (04) Schedule M Report'!$A:$A,$A$8,'TAX_ (04) Schedule M Report'!$B:$B,$B19,'TAX_ (04) Schedule M Report'!$E:$E,$C19,'TAX_ (04) Schedule M Report'!$G:$G,$A19)</f>
        <v>-327143.62020585331</v>
      </c>
      <c r="AV19" s="10">
        <f>SUMIFS('TAX_ (04) Schedule M Report'!BZ:BZ,'TAX_ (04) Schedule M Report'!$A:$A,$A$8,'TAX_ (04) Schedule M Report'!$B:$B,$B19,'TAX_ (04) Schedule M Report'!$E:$E,$C19,'TAX_ (04) Schedule M Report'!$G:$G,$A19)</f>
        <v>-327143.62020585331</v>
      </c>
      <c r="AW19" s="10">
        <f>SUMIFS('TAX_ (04) Schedule M Report'!CA:CA,'TAX_ (04) Schedule M Report'!$A:$A,$A$8,'TAX_ (04) Schedule M Report'!$B:$B,$B19,'TAX_ (04) Schedule M Report'!$E:$E,$C19,'TAX_ (04) Schedule M Report'!$G:$G,$A19)</f>
        <v>-327143.62020585331</v>
      </c>
      <c r="AX19" s="10">
        <f>SUMIFS('TAX_ (04) Schedule M Report'!CB:CB,'TAX_ (04) Schedule M Report'!$A:$A,$A$8,'TAX_ (04) Schedule M Report'!$B:$B,$B19,'TAX_ (04) Schedule M Report'!$E:$E,$C19,'TAX_ (04) Schedule M Report'!$G:$G,$A19)</f>
        <v>-327143.62020585331</v>
      </c>
      <c r="AY19" s="10">
        <f>SUMIFS('TAX_ (04) Schedule M Report'!CC:CC,'TAX_ (04) Schedule M Report'!$A:$A,$A$8,'TAX_ (04) Schedule M Report'!$B:$B,$B19,'TAX_ (04) Schedule M Report'!$E:$E,$C19,'TAX_ (04) Schedule M Report'!$G:$G,$A19)</f>
        <v>-327143.62020585331</v>
      </c>
      <c r="AZ19" s="10">
        <f>SUMIFS('TAX_ (04) Schedule M Report'!CD:CD,'TAX_ (04) Schedule M Report'!$A:$A,$A$8,'TAX_ (04) Schedule M Report'!$B:$B,$B19,'TAX_ (04) Schedule M Report'!$E:$E,$C19,'TAX_ (04) Schedule M Report'!$G:$G,$A19)</f>
        <v>-327143.62020585331</v>
      </c>
      <c r="BA19" s="10">
        <f>SUMIFS('TAX_ (04) Schedule M Report'!CE:CE,'TAX_ (04) Schedule M Report'!$A:$A,$A$8,'TAX_ (04) Schedule M Report'!$B:$B,$B19,'TAX_ (04) Schedule M Report'!$E:$E,$C19,'TAX_ (04) Schedule M Report'!$G:$G,$A19)</f>
        <v>-327143.62020585331</v>
      </c>
      <c r="BB19" s="10">
        <f>SUMIFS('TAX_ (04) Schedule M Report'!CF:CF,'TAX_ (04) Schedule M Report'!$A:$A,$A$8,'TAX_ (04) Schedule M Report'!$B:$B,$B19,'TAX_ (04) Schedule M Report'!$E:$E,$C19,'TAX_ (04) Schedule M Report'!$G:$G,$A19)</f>
        <v>-327143.62020585331</v>
      </c>
      <c r="BC19" s="10">
        <f>SUMIFS('TAX_ (04) Schedule M Report'!CG:CG,'TAX_ (04) Schedule M Report'!$A:$A,$A$8,'TAX_ (04) Schedule M Report'!$B:$B,$B19,'TAX_ (04) Schedule M Report'!$E:$E,$C19,'TAX_ (04) Schedule M Report'!$G:$G,$A19)</f>
        <v>-3925723.442470239</v>
      </c>
    </row>
    <row r="20" spans="1:55" ht="14.25" customHeight="1" x14ac:dyDescent="0.2">
      <c r="A20" s="18"/>
      <c r="B20" s="18"/>
      <c r="C20" s="18"/>
      <c r="D20" s="10">
        <f>SUMIFS('TAX_ (04) Schedule M Report'!AH:AH,'TAX_ (04) Schedule M Report'!$A:$A,$A$8,'TAX_ (04) Schedule M Report'!$B:$B,$B20,'TAX_ (04) Schedule M Report'!$E:$E,$C20,'TAX_ (04) Schedule M Report'!$G:$G,$A20)</f>
        <v>0</v>
      </c>
      <c r="E20" s="10">
        <f>SUMIFS('TAX_ (04) Schedule M Report'!AI:AI,'TAX_ (04) Schedule M Report'!$A:$A,$A$8,'TAX_ (04) Schedule M Report'!$B:$B,$B20,'TAX_ (04) Schedule M Report'!$E:$E,$C20,'TAX_ (04) Schedule M Report'!$G:$G,$A20)</f>
        <v>0</v>
      </c>
      <c r="F20" s="10">
        <f>SUMIFS('TAX_ (04) Schedule M Report'!AJ:AJ,'TAX_ (04) Schedule M Report'!$A:$A,$A$8,'TAX_ (04) Schedule M Report'!$B:$B,$B20,'TAX_ (04) Schedule M Report'!$E:$E,$C20,'TAX_ (04) Schedule M Report'!$G:$G,$A20)</f>
        <v>0</v>
      </c>
      <c r="G20" s="10">
        <f>SUMIFS('TAX_ (04) Schedule M Report'!AK:AK,'TAX_ (04) Schedule M Report'!$A:$A,$A$8,'TAX_ (04) Schedule M Report'!$B:$B,$B20,'TAX_ (04) Schedule M Report'!$E:$E,$C20,'TAX_ (04) Schedule M Report'!$G:$G,$A20)</f>
        <v>0</v>
      </c>
      <c r="H20" s="10">
        <f>SUMIFS('TAX_ (04) Schedule M Report'!AL:AL,'TAX_ (04) Schedule M Report'!$A:$A,$A$8,'TAX_ (04) Schedule M Report'!$B:$B,$B20,'TAX_ (04) Schedule M Report'!$E:$E,$C20,'TAX_ (04) Schedule M Report'!$G:$G,$A20)</f>
        <v>0</v>
      </c>
      <c r="I20" s="10">
        <f>SUMIFS('TAX_ (04) Schedule M Report'!AM:AM,'TAX_ (04) Schedule M Report'!$A:$A,$A$8,'TAX_ (04) Schedule M Report'!$B:$B,$B20,'TAX_ (04) Schedule M Report'!$E:$E,$C20,'TAX_ (04) Schedule M Report'!$G:$G,$A20)</f>
        <v>0</v>
      </c>
      <c r="J20" s="10">
        <f>SUMIFS('TAX_ (04) Schedule M Report'!AN:AN,'TAX_ (04) Schedule M Report'!$A:$A,$A$8,'TAX_ (04) Schedule M Report'!$B:$B,$B20,'TAX_ (04) Schedule M Report'!$E:$E,$C20,'TAX_ (04) Schedule M Report'!$G:$G,$A20)</f>
        <v>0</v>
      </c>
      <c r="K20" s="10">
        <f>SUMIFS('TAX_ (04) Schedule M Report'!AO:AO,'TAX_ (04) Schedule M Report'!$A:$A,$A$8,'TAX_ (04) Schedule M Report'!$B:$B,$B20,'TAX_ (04) Schedule M Report'!$E:$E,$C20,'TAX_ (04) Schedule M Report'!$G:$G,$A20)</f>
        <v>0</v>
      </c>
      <c r="L20" s="10">
        <f>SUMIFS('TAX_ (04) Schedule M Report'!AP:AP,'TAX_ (04) Schedule M Report'!$A:$A,$A$8,'TAX_ (04) Schedule M Report'!$B:$B,$B20,'TAX_ (04) Schedule M Report'!$E:$E,$C20,'TAX_ (04) Schedule M Report'!$G:$G,$A20)</f>
        <v>0</v>
      </c>
      <c r="M20" s="10">
        <f>SUMIFS('TAX_ (04) Schedule M Report'!AQ:AQ,'TAX_ (04) Schedule M Report'!$A:$A,$A$8,'TAX_ (04) Schedule M Report'!$B:$B,$B20,'TAX_ (04) Schedule M Report'!$E:$E,$C20,'TAX_ (04) Schedule M Report'!$G:$G,$A20)</f>
        <v>0</v>
      </c>
      <c r="N20" s="10">
        <f>SUMIFS('TAX_ (04) Schedule M Report'!AR:AR,'TAX_ (04) Schedule M Report'!$A:$A,$A$8,'TAX_ (04) Schedule M Report'!$B:$B,$B20,'TAX_ (04) Schedule M Report'!$E:$E,$C20,'TAX_ (04) Schedule M Report'!$G:$G,$A20)</f>
        <v>0</v>
      </c>
      <c r="O20" s="10">
        <f>SUMIFS('TAX_ (04) Schedule M Report'!AS:AS,'TAX_ (04) Schedule M Report'!$A:$A,$A$8,'TAX_ (04) Schedule M Report'!$B:$B,$B20,'TAX_ (04) Schedule M Report'!$E:$E,$C20,'TAX_ (04) Schedule M Report'!$G:$G,$A20)</f>
        <v>0</v>
      </c>
      <c r="P20" s="10">
        <f>SUMIFS('TAX_ (04) Schedule M Report'!AT:AT,'TAX_ (04) Schedule M Report'!$A:$A,$A$8,'TAX_ (04) Schedule M Report'!$B:$B,$B20,'TAX_ (04) Schedule M Report'!$E:$E,$C20,'TAX_ (04) Schedule M Report'!$G:$G,$A20)</f>
        <v>0</v>
      </c>
      <c r="Q20" s="10">
        <f>SUMIFS('TAX_ (04) Schedule M Report'!AU:AU,'TAX_ (04) Schedule M Report'!$A:$A,$A$8,'TAX_ (04) Schedule M Report'!$B:$B,$B20,'TAX_ (04) Schedule M Report'!$E:$E,$C20,'TAX_ (04) Schedule M Report'!$G:$G,$A20)</f>
        <v>0</v>
      </c>
      <c r="R20" s="10">
        <f>SUMIFS('TAX_ (04) Schedule M Report'!AV:AV,'TAX_ (04) Schedule M Report'!$A:$A,$A$8,'TAX_ (04) Schedule M Report'!$B:$B,$B20,'TAX_ (04) Schedule M Report'!$E:$E,$C20,'TAX_ (04) Schedule M Report'!$G:$G,$A20)</f>
        <v>0</v>
      </c>
      <c r="S20" s="10">
        <f>SUMIFS('TAX_ (04) Schedule M Report'!AW:AW,'TAX_ (04) Schedule M Report'!$A:$A,$A$8,'TAX_ (04) Schedule M Report'!$B:$B,$B20,'TAX_ (04) Schedule M Report'!$E:$E,$C20,'TAX_ (04) Schedule M Report'!$G:$G,$A20)</f>
        <v>0</v>
      </c>
      <c r="T20" s="10">
        <f>SUMIFS('TAX_ (04) Schedule M Report'!AX:AX,'TAX_ (04) Schedule M Report'!$A:$A,$A$8,'TAX_ (04) Schedule M Report'!$B:$B,$B20,'TAX_ (04) Schedule M Report'!$E:$E,$C20,'TAX_ (04) Schedule M Report'!$G:$G,$A20)</f>
        <v>0</v>
      </c>
      <c r="U20" s="10">
        <f>SUMIFS('TAX_ (04) Schedule M Report'!AY:AY,'TAX_ (04) Schedule M Report'!$A:$A,$A$8,'TAX_ (04) Schedule M Report'!$B:$B,$B20,'TAX_ (04) Schedule M Report'!$E:$E,$C20,'TAX_ (04) Schedule M Report'!$G:$G,$A20)</f>
        <v>0</v>
      </c>
      <c r="V20" s="10">
        <f>SUMIFS('TAX_ (04) Schedule M Report'!AZ:AZ,'TAX_ (04) Schedule M Report'!$A:$A,$A$8,'TAX_ (04) Schedule M Report'!$B:$B,$B20,'TAX_ (04) Schedule M Report'!$E:$E,$C20,'TAX_ (04) Schedule M Report'!$G:$G,$A20)</f>
        <v>0</v>
      </c>
      <c r="W20" s="10">
        <f>SUMIFS('TAX_ (04) Schedule M Report'!BA:BA,'TAX_ (04) Schedule M Report'!$A:$A,$A$8,'TAX_ (04) Schedule M Report'!$B:$B,$B20,'TAX_ (04) Schedule M Report'!$E:$E,$C20,'TAX_ (04) Schedule M Report'!$G:$G,$A20)</f>
        <v>0</v>
      </c>
      <c r="X20" s="10">
        <f>SUMIFS('TAX_ (04) Schedule M Report'!BB:BB,'TAX_ (04) Schedule M Report'!$A:$A,$A$8,'TAX_ (04) Schedule M Report'!$B:$B,$B20,'TAX_ (04) Schedule M Report'!$E:$E,$C20,'TAX_ (04) Schedule M Report'!$G:$G,$A20)</f>
        <v>0</v>
      </c>
      <c r="Y20" s="10">
        <f>SUMIFS('TAX_ (04) Schedule M Report'!BC:BC,'TAX_ (04) Schedule M Report'!$A:$A,$A$8,'TAX_ (04) Schedule M Report'!$B:$B,$B20,'TAX_ (04) Schedule M Report'!$E:$E,$C20,'TAX_ (04) Schedule M Report'!$G:$G,$A20)</f>
        <v>0</v>
      </c>
      <c r="Z20" s="10">
        <f>SUMIFS('TAX_ (04) Schedule M Report'!BD:BD,'TAX_ (04) Schedule M Report'!$A:$A,$A$8,'TAX_ (04) Schedule M Report'!$B:$B,$B20,'TAX_ (04) Schedule M Report'!$E:$E,$C20,'TAX_ (04) Schedule M Report'!$G:$G,$A20)</f>
        <v>0</v>
      </c>
      <c r="AA20" s="10">
        <f>SUMIFS('TAX_ (04) Schedule M Report'!BE:BE,'TAX_ (04) Schedule M Report'!$A:$A,$A$8,'TAX_ (04) Schedule M Report'!$B:$B,$B20,'TAX_ (04) Schedule M Report'!$E:$E,$C20,'TAX_ (04) Schedule M Report'!$G:$G,$A20)</f>
        <v>0</v>
      </c>
      <c r="AB20" s="10">
        <f>SUMIFS('TAX_ (04) Schedule M Report'!BF:BF,'TAX_ (04) Schedule M Report'!$A:$A,$A$8,'TAX_ (04) Schedule M Report'!$B:$B,$B20,'TAX_ (04) Schedule M Report'!$E:$E,$C20,'TAX_ (04) Schedule M Report'!$G:$G,$A20)</f>
        <v>0</v>
      </c>
      <c r="AC20" s="10">
        <f>SUMIFS('TAX_ (04) Schedule M Report'!BG:BG,'TAX_ (04) Schedule M Report'!$A:$A,$A$8,'TAX_ (04) Schedule M Report'!$B:$B,$B20,'TAX_ (04) Schedule M Report'!$E:$E,$C20,'TAX_ (04) Schedule M Report'!$G:$G,$A20)</f>
        <v>0</v>
      </c>
      <c r="AD20" s="10">
        <f>SUMIFS('TAX_ (04) Schedule M Report'!BH:BH,'TAX_ (04) Schedule M Report'!$A:$A,$A$8,'TAX_ (04) Schedule M Report'!$B:$B,$B20,'TAX_ (04) Schedule M Report'!$E:$E,$C20,'TAX_ (04) Schedule M Report'!$G:$G,$A20)</f>
        <v>0</v>
      </c>
      <c r="AE20" s="10">
        <f>SUMIFS('TAX_ (04) Schedule M Report'!BI:BI,'TAX_ (04) Schedule M Report'!$A:$A,$A$8,'TAX_ (04) Schedule M Report'!$B:$B,$B20,'TAX_ (04) Schedule M Report'!$E:$E,$C20,'TAX_ (04) Schedule M Report'!$G:$G,$A20)</f>
        <v>0</v>
      </c>
      <c r="AF20" s="10">
        <f>SUMIFS('TAX_ (04) Schedule M Report'!BJ:BJ,'TAX_ (04) Schedule M Report'!$A:$A,$A$8,'TAX_ (04) Schedule M Report'!$B:$B,$B20,'TAX_ (04) Schedule M Report'!$E:$E,$C20,'TAX_ (04) Schedule M Report'!$G:$G,$A20)</f>
        <v>0</v>
      </c>
      <c r="AG20" s="10">
        <f>SUMIFS('TAX_ (04) Schedule M Report'!BK:BK,'TAX_ (04) Schedule M Report'!$A:$A,$A$8,'TAX_ (04) Schedule M Report'!$B:$B,$B20,'TAX_ (04) Schedule M Report'!$E:$E,$C20,'TAX_ (04) Schedule M Report'!$G:$G,$A20)</f>
        <v>0</v>
      </c>
      <c r="AH20" s="10">
        <f>SUMIFS('TAX_ (04) Schedule M Report'!BL:BL,'TAX_ (04) Schedule M Report'!$A:$A,$A$8,'TAX_ (04) Schedule M Report'!$B:$B,$B20,'TAX_ (04) Schedule M Report'!$E:$E,$C20,'TAX_ (04) Schedule M Report'!$G:$G,$A20)</f>
        <v>0</v>
      </c>
      <c r="AI20" s="10">
        <f>SUMIFS('TAX_ (04) Schedule M Report'!BM:BM,'TAX_ (04) Schedule M Report'!$A:$A,$A$8,'TAX_ (04) Schedule M Report'!$B:$B,$B20,'TAX_ (04) Schedule M Report'!$E:$E,$C20,'TAX_ (04) Schedule M Report'!$G:$G,$A20)</f>
        <v>0</v>
      </c>
      <c r="AJ20" s="10">
        <f>SUMIFS('TAX_ (04) Schedule M Report'!BN:BN,'TAX_ (04) Schedule M Report'!$A:$A,$A$8,'TAX_ (04) Schedule M Report'!$B:$B,$B20,'TAX_ (04) Schedule M Report'!$E:$E,$C20,'TAX_ (04) Schedule M Report'!$G:$G,$A20)</f>
        <v>0</v>
      </c>
      <c r="AK20" s="10">
        <f>SUMIFS('TAX_ (04) Schedule M Report'!BO:BO,'TAX_ (04) Schedule M Report'!$A:$A,$A$8,'TAX_ (04) Schedule M Report'!$B:$B,$B20,'TAX_ (04) Schedule M Report'!$E:$E,$C20,'TAX_ (04) Schedule M Report'!$G:$G,$A20)</f>
        <v>0</v>
      </c>
      <c r="AL20" s="10">
        <f>SUMIFS('TAX_ (04) Schedule M Report'!BP:BP,'TAX_ (04) Schedule M Report'!$A:$A,$A$8,'TAX_ (04) Schedule M Report'!$B:$B,$B20,'TAX_ (04) Schedule M Report'!$E:$E,$C20,'TAX_ (04) Schedule M Report'!$G:$G,$A20)</f>
        <v>0</v>
      </c>
      <c r="AM20" s="10">
        <f>SUMIFS('TAX_ (04) Schedule M Report'!BQ:BQ,'TAX_ (04) Schedule M Report'!$A:$A,$A$8,'TAX_ (04) Schedule M Report'!$B:$B,$B20,'TAX_ (04) Schedule M Report'!$E:$E,$C20,'TAX_ (04) Schedule M Report'!$G:$G,$A20)</f>
        <v>0</v>
      </c>
      <c r="AN20" s="10">
        <f>SUMIFS('TAX_ (04) Schedule M Report'!BR:BR,'TAX_ (04) Schedule M Report'!$A:$A,$A$8,'TAX_ (04) Schedule M Report'!$B:$B,$B20,'TAX_ (04) Schedule M Report'!$E:$E,$C20,'TAX_ (04) Schedule M Report'!$G:$G,$A20)</f>
        <v>0</v>
      </c>
      <c r="AO20" s="10">
        <f>SUMIFS('TAX_ (04) Schedule M Report'!BS:BS,'TAX_ (04) Schedule M Report'!$A:$A,$A$8,'TAX_ (04) Schedule M Report'!$B:$B,$B20,'TAX_ (04) Schedule M Report'!$E:$E,$C20,'TAX_ (04) Schedule M Report'!$G:$G,$A20)</f>
        <v>0</v>
      </c>
      <c r="AP20" s="10">
        <f>SUMIFS('TAX_ (04) Schedule M Report'!BT:BT,'TAX_ (04) Schedule M Report'!$A:$A,$A$8,'TAX_ (04) Schedule M Report'!$B:$B,$B20,'TAX_ (04) Schedule M Report'!$E:$E,$C20,'TAX_ (04) Schedule M Report'!$G:$G,$A20)</f>
        <v>0</v>
      </c>
      <c r="AQ20" s="10">
        <f>SUMIFS('TAX_ (04) Schedule M Report'!BU:BU,'TAX_ (04) Schedule M Report'!$A:$A,$A$8,'TAX_ (04) Schedule M Report'!$B:$B,$B20,'TAX_ (04) Schedule M Report'!$E:$E,$C20,'TAX_ (04) Schedule M Report'!$G:$G,$A20)</f>
        <v>0</v>
      </c>
      <c r="AR20" s="10">
        <f>SUMIFS('TAX_ (04) Schedule M Report'!BV:BV,'TAX_ (04) Schedule M Report'!$A:$A,$A$8,'TAX_ (04) Schedule M Report'!$B:$B,$B20,'TAX_ (04) Schedule M Report'!$E:$E,$C20,'TAX_ (04) Schedule M Report'!$G:$G,$A20)</f>
        <v>0</v>
      </c>
      <c r="AS20" s="10">
        <f>SUMIFS('TAX_ (04) Schedule M Report'!BW:BW,'TAX_ (04) Schedule M Report'!$A:$A,$A$8,'TAX_ (04) Schedule M Report'!$B:$B,$B20,'TAX_ (04) Schedule M Report'!$E:$E,$C20,'TAX_ (04) Schedule M Report'!$G:$G,$A20)</f>
        <v>0</v>
      </c>
      <c r="AT20" s="10">
        <f>SUMIFS('TAX_ (04) Schedule M Report'!BX:BX,'TAX_ (04) Schedule M Report'!$A:$A,$A$8,'TAX_ (04) Schedule M Report'!$B:$B,$B20,'TAX_ (04) Schedule M Report'!$E:$E,$C20,'TAX_ (04) Schedule M Report'!$G:$G,$A20)</f>
        <v>0</v>
      </c>
      <c r="AU20" s="10">
        <f>SUMIFS('TAX_ (04) Schedule M Report'!BY:BY,'TAX_ (04) Schedule M Report'!$A:$A,$A$8,'TAX_ (04) Schedule M Report'!$B:$B,$B20,'TAX_ (04) Schedule M Report'!$E:$E,$C20,'TAX_ (04) Schedule M Report'!$G:$G,$A20)</f>
        <v>0</v>
      </c>
      <c r="AV20" s="10">
        <f>SUMIFS('TAX_ (04) Schedule M Report'!BZ:BZ,'TAX_ (04) Schedule M Report'!$A:$A,$A$8,'TAX_ (04) Schedule M Report'!$B:$B,$B20,'TAX_ (04) Schedule M Report'!$E:$E,$C20,'TAX_ (04) Schedule M Report'!$G:$G,$A20)</f>
        <v>0</v>
      </c>
      <c r="AW20" s="10">
        <f>SUMIFS('TAX_ (04) Schedule M Report'!CA:CA,'TAX_ (04) Schedule M Report'!$A:$A,$A$8,'TAX_ (04) Schedule M Report'!$B:$B,$B20,'TAX_ (04) Schedule M Report'!$E:$E,$C20,'TAX_ (04) Schedule M Report'!$G:$G,$A20)</f>
        <v>0</v>
      </c>
      <c r="AX20" s="10">
        <f>SUMIFS('TAX_ (04) Schedule M Report'!CB:CB,'TAX_ (04) Schedule M Report'!$A:$A,$A$8,'TAX_ (04) Schedule M Report'!$B:$B,$B20,'TAX_ (04) Schedule M Report'!$E:$E,$C20,'TAX_ (04) Schedule M Report'!$G:$G,$A20)</f>
        <v>0</v>
      </c>
      <c r="AY20" s="10">
        <f>SUMIFS('TAX_ (04) Schedule M Report'!CC:CC,'TAX_ (04) Schedule M Report'!$A:$A,$A$8,'TAX_ (04) Schedule M Report'!$B:$B,$B20,'TAX_ (04) Schedule M Report'!$E:$E,$C20,'TAX_ (04) Schedule M Report'!$G:$G,$A20)</f>
        <v>0</v>
      </c>
      <c r="AZ20" s="10">
        <f>SUMIFS('TAX_ (04) Schedule M Report'!CD:CD,'TAX_ (04) Schedule M Report'!$A:$A,$A$8,'TAX_ (04) Schedule M Report'!$B:$B,$B20,'TAX_ (04) Schedule M Report'!$E:$E,$C20,'TAX_ (04) Schedule M Report'!$G:$G,$A20)</f>
        <v>0</v>
      </c>
      <c r="BA20" s="10">
        <f>SUMIFS('TAX_ (04) Schedule M Report'!CE:CE,'TAX_ (04) Schedule M Report'!$A:$A,$A$8,'TAX_ (04) Schedule M Report'!$B:$B,$B20,'TAX_ (04) Schedule M Report'!$E:$E,$C20,'TAX_ (04) Schedule M Report'!$G:$G,$A20)</f>
        <v>0</v>
      </c>
      <c r="BB20" s="10">
        <f>SUMIFS('TAX_ (04) Schedule M Report'!CF:CF,'TAX_ (04) Schedule M Report'!$A:$A,$A$8,'TAX_ (04) Schedule M Report'!$B:$B,$B20,'TAX_ (04) Schedule M Report'!$E:$E,$C20,'TAX_ (04) Schedule M Report'!$G:$G,$A20)</f>
        <v>0</v>
      </c>
      <c r="BC20" s="10">
        <f>SUMIFS('TAX_ (04) Schedule M Report'!CG:CG,'TAX_ (04) Schedule M Report'!$A:$A,$A$8,'TAX_ (04) Schedule M Report'!$B:$B,$B20,'TAX_ (04) Schedule M Report'!$E:$E,$C20,'TAX_ (04) Schedule M Report'!$G:$G,$A20)</f>
        <v>0</v>
      </c>
    </row>
    <row r="21" spans="1:55" ht="14.25" customHeight="1" x14ac:dyDescent="0.2">
      <c r="A21" s="25" t="s">
        <v>225</v>
      </c>
      <c r="B21" s="25"/>
      <c r="C21" s="25"/>
      <c r="D21" s="9">
        <f t="shared" ref="D21:AI21" si="4">SUM(D19:D20)</f>
        <v>-439039</v>
      </c>
      <c r="E21" s="9">
        <f t="shared" si="4"/>
        <v>-439039</v>
      </c>
      <c r="F21" s="9">
        <f t="shared" si="4"/>
        <v>-439039</v>
      </c>
      <c r="G21" s="9">
        <f t="shared" si="4"/>
        <v>-439039</v>
      </c>
      <c r="H21" s="9">
        <f t="shared" si="4"/>
        <v>-436712</v>
      </c>
      <c r="I21" s="9">
        <f t="shared" si="4"/>
        <v>-436712</v>
      </c>
      <c r="J21" s="9">
        <f t="shared" si="4"/>
        <v>-436712</v>
      </c>
      <c r="K21" s="9">
        <f t="shared" si="4"/>
        <v>-436712</v>
      </c>
      <c r="L21" s="9">
        <f t="shared" si="4"/>
        <v>-436712</v>
      </c>
      <c r="M21" s="9">
        <f t="shared" si="4"/>
        <v>-436712</v>
      </c>
      <c r="N21" s="9">
        <f t="shared" si="4"/>
        <v>-436712</v>
      </c>
      <c r="O21" s="9">
        <f t="shared" si="4"/>
        <v>-447827</v>
      </c>
      <c r="P21" s="9">
        <f t="shared" si="4"/>
        <v>-5260967</v>
      </c>
      <c r="Q21" s="9">
        <f t="shared" si="4"/>
        <v>-404806</v>
      </c>
      <c r="R21" s="9">
        <f t="shared" si="4"/>
        <v>-404806</v>
      </c>
      <c r="S21" s="9">
        <f t="shared" si="4"/>
        <v>-404806</v>
      </c>
      <c r="T21" s="9">
        <f t="shared" si="4"/>
        <v>-404806</v>
      </c>
      <c r="U21" s="9">
        <f t="shared" si="4"/>
        <v>-404806</v>
      </c>
      <c r="V21" s="9">
        <f t="shared" si="4"/>
        <v>-404806</v>
      </c>
      <c r="W21" s="9">
        <f t="shared" si="4"/>
        <v>-387079</v>
      </c>
      <c r="X21" s="9">
        <f t="shared" si="4"/>
        <v>-387079</v>
      </c>
      <c r="Y21" s="9">
        <f t="shared" si="4"/>
        <v>-387079</v>
      </c>
      <c r="Z21" s="9">
        <f t="shared" si="4"/>
        <v>-387079</v>
      </c>
      <c r="AA21" s="9">
        <f t="shared" si="4"/>
        <v>-387079</v>
      </c>
      <c r="AB21" s="9">
        <f t="shared" si="4"/>
        <v>-404271</v>
      </c>
      <c r="AC21" s="9">
        <f t="shared" si="4"/>
        <v>-4768502</v>
      </c>
      <c r="AD21" s="9">
        <f t="shared" si="4"/>
        <v>-380261.55566629925</v>
      </c>
      <c r="AE21" s="9">
        <f t="shared" si="4"/>
        <v>-380261.55566629925</v>
      </c>
      <c r="AF21" s="9">
        <f t="shared" si="4"/>
        <v>-380261.55566629925</v>
      </c>
      <c r="AG21" s="9">
        <f t="shared" si="4"/>
        <v>-380261.55566629925</v>
      </c>
      <c r="AH21" s="9">
        <f t="shared" si="4"/>
        <v>-380261.55566629925</v>
      </c>
      <c r="AI21" s="9">
        <f t="shared" si="4"/>
        <v>-380261.55566629925</v>
      </c>
      <c r="AJ21" s="9">
        <f t="shared" ref="AJ21:BC21" si="5">SUM(AJ19:AJ20)</f>
        <v>-380261.55566629925</v>
      </c>
      <c r="AK21" s="9">
        <f t="shared" si="5"/>
        <v>-380261.55566629925</v>
      </c>
      <c r="AL21" s="9">
        <f t="shared" si="5"/>
        <v>-380261.55566629925</v>
      </c>
      <c r="AM21" s="9">
        <f t="shared" si="5"/>
        <v>-380261.55566629925</v>
      </c>
      <c r="AN21" s="9">
        <f t="shared" si="5"/>
        <v>-380261.55566629925</v>
      </c>
      <c r="AO21" s="9">
        <f t="shared" si="5"/>
        <v>-380261.55566629925</v>
      </c>
      <c r="AP21" s="9">
        <f t="shared" si="5"/>
        <v>-4563138.6679955898</v>
      </c>
      <c r="AQ21" s="9">
        <f t="shared" si="5"/>
        <v>-327143.62020585331</v>
      </c>
      <c r="AR21" s="9">
        <f t="shared" si="5"/>
        <v>-327143.62020585331</v>
      </c>
      <c r="AS21" s="9">
        <f t="shared" si="5"/>
        <v>-327143.62020585331</v>
      </c>
      <c r="AT21" s="9">
        <f t="shared" si="5"/>
        <v>-327143.62020585331</v>
      </c>
      <c r="AU21" s="9">
        <f t="shared" si="5"/>
        <v>-327143.62020585331</v>
      </c>
      <c r="AV21" s="9">
        <f t="shared" si="5"/>
        <v>-327143.62020585331</v>
      </c>
      <c r="AW21" s="9">
        <f t="shared" si="5"/>
        <v>-327143.62020585331</v>
      </c>
      <c r="AX21" s="9">
        <f t="shared" si="5"/>
        <v>-327143.62020585331</v>
      </c>
      <c r="AY21" s="9">
        <f t="shared" si="5"/>
        <v>-327143.62020585331</v>
      </c>
      <c r="AZ21" s="9">
        <f t="shared" si="5"/>
        <v>-327143.62020585331</v>
      </c>
      <c r="BA21" s="9">
        <f t="shared" si="5"/>
        <v>-327143.62020585331</v>
      </c>
      <c r="BB21" s="9">
        <f t="shared" si="5"/>
        <v>-327143.62020585331</v>
      </c>
      <c r="BC21" s="9">
        <f t="shared" si="5"/>
        <v>-3925723.442470239</v>
      </c>
    </row>
    <row r="22" spans="1:55" ht="14.25" customHeight="1" x14ac:dyDescent="0.2">
      <c r="A22" s="26"/>
      <c r="B22" s="26"/>
      <c r="C22" s="26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</row>
    <row r="23" spans="1:55" ht="14.25" customHeight="1" thickBot="1" x14ac:dyDescent="0.25">
      <c r="A23" s="21" t="s">
        <v>226</v>
      </c>
      <c r="B23" s="21"/>
      <c r="C23" s="21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</row>
    <row r="24" spans="1:55" ht="14.25" customHeight="1" x14ac:dyDescent="0.2">
      <c r="A24" s="26" t="s">
        <v>227</v>
      </c>
      <c r="B24" s="26"/>
      <c r="C24" s="26"/>
      <c r="D24" s="10">
        <f t="shared" ref="D24:AI24" si="6">D12</f>
        <v>1091530</v>
      </c>
      <c r="E24" s="10">
        <f t="shared" si="6"/>
        <v>1103331</v>
      </c>
      <c r="F24" s="10">
        <f t="shared" si="6"/>
        <v>1118845</v>
      </c>
      <c r="G24" s="10">
        <f t="shared" si="6"/>
        <v>1126657</v>
      </c>
      <c r="H24" s="10">
        <f t="shared" si="6"/>
        <v>1134083</v>
      </c>
      <c r="I24" s="10">
        <f t="shared" si="6"/>
        <v>1156663</v>
      </c>
      <c r="J24" s="10">
        <f t="shared" si="6"/>
        <v>1177829</v>
      </c>
      <c r="K24" s="10">
        <f t="shared" si="6"/>
        <v>1187996</v>
      </c>
      <c r="L24" s="10">
        <f t="shared" si="6"/>
        <v>1196166</v>
      </c>
      <c r="M24" s="10">
        <f t="shared" si="6"/>
        <v>1204536</v>
      </c>
      <c r="N24" s="10">
        <f t="shared" si="6"/>
        <v>1214755</v>
      </c>
      <c r="O24" s="10">
        <f t="shared" si="6"/>
        <v>1176263</v>
      </c>
      <c r="P24" s="10">
        <f t="shared" si="6"/>
        <v>13888654</v>
      </c>
      <c r="Q24" s="10">
        <f t="shared" si="6"/>
        <v>1179475</v>
      </c>
      <c r="R24" s="10">
        <f t="shared" si="6"/>
        <v>1171242</v>
      </c>
      <c r="S24" s="10">
        <f t="shared" si="6"/>
        <v>835953</v>
      </c>
      <c r="T24" s="10">
        <f t="shared" si="6"/>
        <v>1359580</v>
      </c>
      <c r="U24" s="10">
        <f t="shared" si="6"/>
        <v>1239045</v>
      </c>
      <c r="V24" s="10">
        <f t="shared" si="6"/>
        <v>1246507</v>
      </c>
      <c r="W24" s="10">
        <f t="shared" si="6"/>
        <v>1257109</v>
      </c>
      <c r="X24" s="10">
        <f t="shared" si="6"/>
        <v>1264397</v>
      </c>
      <c r="Y24" s="10">
        <f t="shared" si="6"/>
        <v>1268654</v>
      </c>
      <c r="Z24" s="10">
        <f t="shared" si="6"/>
        <v>1272958</v>
      </c>
      <c r="AA24" s="10">
        <f t="shared" si="6"/>
        <v>1267690</v>
      </c>
      <c r="AB24" s="10">
        <f t="shared" si="6"/>
        <v>1379068</v>
      </c>
      <c r="AC24" s="10">
        <f t="shared" si="6"/>
        <v>14741678</v>
      </c>
      <c r="AD24" s="10">
        <f t="shared" si="6"/>
        <v>1293678.293777281</v>
      </c>
      <c r="AE24" s="10">
        <f t="shared" si="6"/>
        <v>1301049.8096996679</v>
      </c>
      <c r="AF24" s="10">
        <f t="shared" si="6"/>
        <v>1308924.6642884829</v>
      </c>
      <c r="AG24" s="10">
        <f t="shared" si="6"/>
        <v>1317450.9568327982</v>
      </c>
      <c r="AH24" s="10">
        <f t="shared" si="6"/>
        <v>1326417.3088279646</v>
      </c>
      <c r="AI24" s="10">
        <f t="shared" si="6"/>
        <v>1335775.2892846996</v>
      </c>
      <c r="AJ24" s="10">
        <f t="shared" ref="AJ24:BC24" si="7">AJ12</f>
        <v>1345429.504992957</v>
      </c>
      <c r="AK24" s="10">
        <f t="shared" si="7"/>
        <v>1355372.4048422521</v>
      </c>
      <c r="AL24" s="10">
        <f t="shared" si="7"/>
        <v>1365699.4133783577</v>
      </c>
      <c r="AM24" s="10">
        <f t="shared" si="7"/>
        <v>1376209.8465608757</v>
      </c>
      <c r="AN24" s="10">
        <f t="shared" si="7"/>
        <v>1386739.7918282356</v>
      </c>
      <c r="AO24" s="10">
        <f t="shared" si="7"/>
        <v>1397736.2492990436</v>
      </c>
      <c r="AP24" s="10">
        <f t="shared" si="7"/>
        <v>16110483.533612616</v>
      </c>
      <c r="AQ24" s="10">
        <f t="shared" si="7"/>
        <v>1408221.4823565295</v>
      </c>
      <c r="AR24" s="10">
        <f t="shared" si="7"/>
        <v>1420983.1370453103</v>
      </c>
      <c r="AS24" s="10">
        <f t="shared" si="7"/>
        <v>1483374.4156400301</v>
      </c>
      <c r="AT24" s="10">
        <f t="shared" si="7"/>
        <v>1543456.6525527295</v>
      </c>
      <c r="AU24" s="10">
        <f t="shared" si="7"/>
        <v>1554232.6082125127</v>
      </c>
      <c r="AV24" s="10">
        <f t="shared" si="7"/>
        <v>1564383.7961567165</v>
      </c>
      <c r="AW24" s="10">
        <f t="shared" si="7"/>
        <v>1574468.454948728</v>
      </c>
      <c r="AX24" s="10">
        <f t="shared" si="7"/>
        <v>1584536.2106348262</v>
      </c>
      <c r="AY24" s="10">
        <f t="shared" si="7"/>
        <v>1594683.3156251656</v>
      </c>
      <c r="AZ24" s="10">
        <f t="shared" si="7"/>
        <v>1605066.079850937</v>
      </c>
      <c r="BA24" s="10">
        <f t="shared" si="7"/>
        <v>1615643.0132991245</v>
      </c>
      <c r="BB24" s="10">
        <f t="shared" si="7"/>
        <v>1626194.5373059104</v>
      </c>
      <c r="BC24" s="10">
        <f t="shared" si="7"/>
        <v>18575243.703628518</v>
      </c>
    </row>
    <row r="25" spans="1:55" ht="14.25" customHeight="1" x14ac:dyDescent="0.2">
      <c r="A25" s="26" t="s">
        <v>228</v>
      </c>
      <c r="B25" s="26"/>
      <c r="C25" s="26"/>
      <c r="D25" s="10">
        <f t="shared" ref="D25:AI25" si="8">D16</f>
        <v>-1361436</v>
      </c>
      <c r="E25" s="10">
        <f t="shared" si="8"/>
        <v>-1361436</v>
      </c>
      <c r="F25" s="10">
        <f t="shared" si="8"/>
        <v>-1361436</v>
      </c>
      <c r="G25" s="10">
        <f t="shared" si="8"/>
        <v>-1361436</v>
      </c>
      <c r="H25" s="10">
        <f t="shared" si="8"/>
        <v>-1186195</v>
      </c>
      <c r="I25" s="10">
        <f t="shared" si="8"/>
        <v>-1186195</v>
      </c>
      <c r="J25" s="10">
        <f t="shared" si="8"/>
        <v>-1186195</v>
      </c>
      <c r="K25" s="10">
        <f t="shared" si="8"/>
        <v>-1186195</v>
      </c>
      <c r="L25" s="10">
        <f t="shared" si="8"/>
        <v>-1186195</v>
      </c>
      <c r="M25" s="10">
        <f t="shared" si="8"/>
        <v>-1186195</v>
      </c>
      <c r="N25" s="10">
        <f t="shared" si="8"/>
        <v>-1186195</v>
      </c>
      <c r="O25" s="10">
        <f t="shared" si="8"/>
        <v>-1640003</v>
      </c>
      <c r="P25" s="10">
        <f t="shared" si="8"/>
        <v>-15389112</v>
      </c>
      <c r="Q25" s="10">
        <f t="shared" si="8"/>
        <v>-1678719</v>
      </c>
      <c r="R25" s="10">
        <f t="shared" si="8"/>
        <v>-1678719</v>
      </c>
      <c r="S25" s="10">
        <f t="shared" si="8"/>
        <v>-1678719</v>
      </c>
      <c r="T25" s="10">
        <f t="shared" si="8"/>
        <v>-1678719</v>
      </c>
      <c r="U25" s="10">
        <f t="shared" si="8"/>
        <v>-1678719</v>
      </c>
      <c r="V25" s="10">
        <f t="shared" si="8"/>
        <v>-1678719</v>
      </c>
      <c r="W25" s="10">
        <f t="shared" si="8"/>
        <v>-1328994</v>
      </c>
      <c r="X25" s="10">
        <f t="shared" si="8"/>
        <v>-1328994</v>
      </c>
      <c r="Y25" s="10">
        <f t="shared" si="8"/>
        <v>-1328994</v>
      </c>
      <c r="Z25" s="10">
        <f t="shared" si="8"/>
        <v>-1328994</v>
      </c>
      <c r="AA25" s="10">
        <f t="shared" si="8"/>
        <v>-1328994</v>
      </c>
      <c r="AB25" s="10">
        <f t="shared" si="8"/>
        <v>-1299059</v>
      </c>
      <c r="AC25" s="10">
        <f t="shared" si="8"/>
        <v>-18016343</v>
      </c>
      <c r="AD25" s="10">
        <f t="shared" si="8"/>
        <v>-1655492.5570441417</v>
      </c>
      <c r="AE25" s="10">
        <f t="shared" si="8"/>
        <v>-1655492.5570441417</v>
      </c>
      <c r="AF25" s="10">
        <f t="shared" si="8"/>
        <v>-1655492.5570441417</v>
      </c>
      <c r="AG25" s="10">
        <f t="shared" si="8"/>
        <v>-1655492.5570441417</v>
      </c>
      <c r="AH25" s="10">
        <f t="shared" si="8"/>
        <v>-1655492.5570441417</v>
      </c>
      <c r="AI25" s="10">
        <f t="shared" si="8"/>
        <v>-1655492.5570441417</v>
      </c>
      <c r="AJ25" s="10">
        <f t="shared" ref="AJ25:BC25" si="9">AJ16</f>
        <v>-1655492.5570441417</v>
      </c>
      <c r="AK25" s="10">
        <f t="shared" si="9"/>
        <v>-1655492.5570441417</v>
      </c>
      <c r="AL25" s="10">
        <f t="shared" si="9"/>
        <v>-1655492.5570441417</v>
      </c>
      <c r="AM25" s="10">
        <f t="shared" si="9"/>
        <v>-1655492.5570441417</v>
      </c>
      <c r="AN25" s="10">
        <f t="shared" si="9"/>
        <v>-1655492.5570441417</v>
      </c>
      <c r="AO25" s="10">
        <f t="shared" si="9"/>
        <v>-1655492.5570441417</v>
      </c>
      <c r="AP25" s="10">
        <f t="shared" si="9"/>
        <v>-19865910.684529696</v>
      </c>
      <c r="AQ25" s="10">
        <f t="shared" si="9"/>
        <v>-1947006.2218149372</v>
      </c>
      <c r="AR25" s="10">
        <f t="shared" si="9"/>
        <v>-1947006.2218149372</v>
      </c>
      <c r="AS25" s="10">
        <f t="shared" si="9"/>
        <v>-1947006.2218149372</v>
      </c>
      <c r="AT25" s="10">
        <f t="shared" si="9"/>
        <v>-1947006.2218149372</v>
      </c>
      <c r="AU25" s="10">
        <f t="shared" si="9"/>
        <v>-1947006.2218149372</v>
      </c>
      <c r="AV25" s="10">
        <f t="shared" si="9"/>
        <v>-1947006.2218149372</v>
      </c>
      <c r="AW25" s="10">
        <f t="shared" si="9"/>
        <v>-1947006.2218149372</v>
      </c>
      <c r="AX25" s="10">
        <f t="shared" si="9"/>
        <v>-1947006.2218149372</v>
      </c>
      <c r="AY25" s="10">
        <f t="shared" si="9"/>
        <v>-1947006.2218149372</v>
      </c>
      <c r="AZ25" s="10">
        <f t="shared" si="9"/>
        <v>-1947006.2218149372</v>
      </c>
      <c r="BA25" s="10">
        <f t="shared" si="9"/>
        <v>-1947006.2218149372</v>
      </c>
      <c r="BB25" s="10">
        <f t="shared" si="9"/>
        <v>-1947006.2218149372</v>
      </c>
      <c r="BC25" s="10">
        <f t="shared" si="9"/>
        <v>-23364074.661779251</v>
      </c>
    </row>
    <row r="26" spans="1:55" ht="14.25" customHeight="1" thickBot="1" x14ac:dyDescent="0.25">
      <c r="A26" s="25" t="s">
        <v>229</v>
      </c>
      <c r="B26" s="25"/>
      <c r="C26" s="25"/>
      <c r="D26" s="28">
        <f>SUM(D24:D25)</f>
        <v>-269906</v>
      </c>
      <c r="E26" s="28">
        <f t="shared" ref="E26:AO26" si="10">SUM(E24:E25)</f>
        <v>-258105</v>
      </c>
      <c r="F26" s="28">
        <f t="shared" si="10"/>
        <v>-242591</v>
      </c>
      <c r="G26" s="28">
        <f t="shared" si="10"/>
        <v>-234779</v>
      </c>
      <c r="H26" s="28">
        <f t="shared" si="10"/>
        <v>-52112</v>
      </c>
      <c r="I26" s="28">
        <f t="shared" si="10"/>
        <v>-29532</v>
      </c>
      <c r="J26" s="28">
        <f t="shared" si="10"/>
        <v>-8366</v>
      </c>
      <c r="K26" s="28">
        <f t="shared" si="10"/>
        <v>1801</v>
      </c>
      <c r="L26" s="28">
        <f t="shared" si="10"/>
        <v>9971</v>
      </c>
      <c r="M26" s="28">
        <f t="shared" si="10"/>
        <v>18341</v>
      </c>
      <c r="N26" s="28">
        <f t="shared" si="10"/>
        <v>28560</v>
      </c>
      <c r="O26" s="28">
        <f t="shared" si="10"/>
        <v>-463740</v>
      </c>
      <c r="P26" s="28">
        <f t="shared" si="10"/>
        <v>-1500458</v>
      </c>
      <c r="Q26" s="28">
        <f t="shared" si="10"/>
        <v>-499244</v>
      </c>
      <c r="R26" s="28">
        <f t="shared" si="10"/>
        <v>-507477</v>
      </c>
      <c r="S26" s="28">
        <f t="shared" si="10"/>
        <v>-842766</v>
      </c>
      <c r="T26" s="28">
        <f t="shared" si="10"/>
        <v>-319139</v>
      </c>
      <c r="U26" s="28">
        <f t="shared" si="10"/>
        <v>-439674</v>
      </c>
      <c r="V26" s="28">
        <f t="shared" si="10"/>
        <v>-432212</v>
      </c>
      <c r="W26" s="28">
        <f t="shared" si="10"/>
        <v>-71885</v>
      </c>
      <c r="X26" s="28">
        <f t="shared" si="10"/>
        <v>-64597</v>
      </c>
      <c r="Y26" s="28">
        <f t="shared" si="10"/>
        <v>-60340</v>
      </c>
      <c r="Z26" s="28">
        <f t="shared" si="10"/>
        <v>-56036</v>
      </c>
      <c r="AA26" s="28">
        <f t="shared" si="10"/>
        <v>-61304</v>
      </c>
      <c r="AB26" s="28">
        <f t="shared" si="10"/>
        <v>80009</v>
      </c>
      <c r="AC26" s="28">
        <f t="shared" si="10"/>
        <v>-3274665</v>
      </c>
      <c r="AD26" s="28">
        <f t="shared" si="10"/>
        <v>-361814.26326686074</v>
      </c>
      <c r="AE26" s="28">
        <f t="shared" si="10"/>
        <v>-354442.74734447384</v>
      </c>
      <c r="AF26" s="28">
        <f t="shared" si="10"/>
        <v>-346567.89275565883</v>
      </c>
      <c r="AG26" s="28">
        <f t="shared" si="10"/>
        <v>-338041.6002113435</v>
      </c>
      <c r="AH26" s="28">
        <f t="shared" si="10"/>
        <v>-329075.2482161771</v>
      </c>
      <c r="AI26" s="28">
        <f t="shared" si="10"/>
        <v>-319717.2677594421</v>
      </c>
      <c r="AJ26" s="28">
        <f t="shared" si="10"/>
        <v>-310063.0520511847</v>
      </c>
      <c r="AK26" s="28">
        <f t="shared" si="10"/>
        <v>-300120.15220188955</v>
      </c>
      <c r="AL26" s="28">
        <f t="shared" si="10"/>
        <v>-289793.14366578404</v>
      </c>
      <c r="AM26" s="28">
        <f t="shared" si="10"/>
        <v>-279282.71048326604</v>
      </c>
      <c r="AN26" s="28">
        <f t="shared" si="10"/>
        <v>-268752.76521590608</v>
      </c>
      <c r="AO26" s="28">
        <f t="shared" si="10"/>
        <v>-257756.30774509814</v>
      </c>
      <c r="AP26" s="28">
        <f t="shared" ref="AP26" si="11">SUM(AP24:AP25)</f>
        <v>-3755427.1509170793</v>
      </c>
      <c r="AQ26" s="28">
        <f t="shared" ref="AQ26" si="12">SUM(AQ24:AQ25)</f>
        <v>-538784.73945840774</v>
      </c>
      <c r="AR26" s="28">
        <f t="shared" ref="AR26" si="13">SUM(AR24:AR25)</f>
        <v>-526023.08476962685</v>
      </c>
      <c r="AS26" s="28">
        <f t="shared" ref="AS26" si="14">SUM(AS24:AS25)</f>
        <v>-463631.80617490713</v>
      </c>
      <c r="AT26" s="28">
        <f t="shared" ref="AT26" si="15">SUM(AT24:AT25)</f>
        <v>-403549.56926220772</v>
      </c>
      <c r="AU26" s="28">
        <f t="shared" ref="AU26" si="16">SUM(AU24:AU25)</f>
        <v>-392773.61360242451</v>
      </c>
      <c r="AV26" s="28">
        <f t="shared" ref="AV26" si="17">SUM(AV24:AV25)</f>
        <v>-382622.42565822066</v>
      </c>
      <c r="AW26" s="28">
        <f t="shared" ref="AW26" si="18">SUM(AW24:AW25)</f>
        <v>-372537.76686620922</v>
      </c>
      <c r="AX26" s="28">
        <f t="shared" ref="AX26" si="19">SUM(AX24:AX25)</f>
        <v>-362470.01118011097</v>
      </c>
      <c r="AY26" s="28">
        <f t="shared" ref="AY26" si="20">SUM(AY24:AY25)</f>
        <v>-352322.9061897716</v>
      </c>
      <c r="AZ26" s="28">
        <f t="shared" ref="AZ26" si="21">SUM(AZ24:AZ25)</f>
        <v>-341940.14196400018</v>
      </c>
      <c r="BA26" s="28">
        <f t="shared" ref="BA26" si="22">SUM(BA24:BA25)</f>
        <v>-331363.20851581264</v>
      </c>
      <c r="BB26" s="28">
        <f t="shared" ref="BB26" si="23">SUM(BB24:BB25)</f>
        <v>-320811.68450902682</v>
      </c>
      <c r="BC26" s="28">
        <f t="shared" ref="BC26" si="24">SUM(BC24:BC25)</f>
        <v>-4788830.9581507333</v>
      </c>
    </row>
    <row r="27" spans="1:55" ht="14.25" customHeight="1" thickTop="1" x14ac:dyDescent="0.2">
      <c r="A27" s="26"/>
      <c r="B27" s="26"/>
      <c r="C27" s="26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</row>
    <row r="28" spans="1:55" ht="14.25" customHeight="1" x14ac:dyDescent="0.2">
      <c r="A28" s="26" t="s">
        <v>227</v>
      </c>
      <c r="B28" s="26"/>
      <c r="C28" s="26"/>
      <c r="D28" s="10">
        <f t="shared" ref="D28:AI28" si="25">D12</f>
        <v>1091530</v>
      </c>
      <c r="E28" s="10">
        <f t="shared" si="25"/>
        <v>1103331</v>
      </c>
      <c r="F28" s="10">
        <f t="shared" si="25"/>
        <v>1118845</v>
      </c>
      <c r="G28" s="10">
        <f t="shared" si="25"/>
        <v>1126657</v>
      </c>
      <c r="H28" s="10">
        <f t="shared" si="25"/>
        <v>1134083</v>
      </c>
      <c r="I28" s="10">
        <f t="shared" si="25"/>
        <v>1156663</v>
      </c>
      <c r="J28" s="10">
        <f t="shared" si="25"/>
        <v>1177829</v>
      </c>
      <c r="K28" s="10">
        <f t="shared" si="25"/>
        <v>1187996</v>
      </c>
      <c r="L28" s="10">
        <f t="shared" si="25"/>
        <v>1196166</v>
      </c>
      <c r="M28" s="10">
        <f t="shared" si="25"/>
        <v>1204536</v>
      </c>
      <c r="N28" s="10">
        <f t="shared" si="25"/>
        <v>1214755</v>
      </c>
      <c r="O28" s="10">
        <f t="shared" si="25"/>
        <v>1176263</v>
      </c>
      <c r="P28" s="10">
        <f t="shared" si="25"/>
        <v>13888654</v>
      </c>
      <c r="Q28" s="10">
        <f t="shared" si="25"/>
        <v>1179475</v>
      </c>
      <c r="R28" s="10">
        <f t="shared" si="25"/>
        <v>1171242</v>
      </c>
      <c r="S28" s="10">
        <f t="shared" si="25"/>
        <v>835953</v>
      </c>
      <c r="T28" s="10">
        <f t="shared" si="25"/>
        <v>1359580</v>
      </c>
      <c r="U28" s="10">
        <f t="shared" si="25"/>
        <v>1239045</v>
      </c>
      <c r="V28" s="10">
        <f t="shared" si="25"/>
        <v>1246507</v>
      </c>
      <c r="W28" s="10">
        <f t="shared" si="25"/>
        <v>1257109</v>
      </c>
      <c r="X28" s="10">
        <f t="shared" si="25"/>
        <v>1264397</v>
      </c>
      <c r="Y28" s="10">
        <f t="shared" si="25"/>
        <v>1268654</v>
      </c>
      <c r="Z28" s="10">
        <f t="shared" si="25"/>
        <v>1272958</v>
      </c>
      <c r="AA28" s="10">
        <f t="shared" si="25"/>
        <v>1267690</v>
      </c>
      <c r="AB28" s="10">
        <f t="shared" si="25"/>
        <v>1379068</v>
      </c>
      <c r="AC28" s="10">
        <f t="shared" si="25"/>
        <v>14741678</v>
      </c>
      <c r="AD28" s="10">
        <f t="shared" si="25"/>
        <v>1293678.293777281</v>
      </c>
      <c r="AE28" s="10">
        <f t="shared" si="25"/>
        <v>1301049.8096996679</v>
      </c>
      <c r="AF28" s="10">
        <f t="shared" si="25"/>
        <v>1308924.6642884829</v>
      </c>
      <c r="AG28" s="10">
        <f t="shared" si="25"/>
        <v>1317450.9568327982</v>
      </c>
      <c r="AH28" s="10">
        <f t="shared" si="25"/>
        <v>1326417.3088279646</v>
      </c>
      <c r="AI28" s="10">
        <f t="shared" si="25"/>
        <v>1335775.2892846996</v>
      </c>
      <c r="AJ28" s="10">
        <f t="shared" ref="AJ28:BC28" si="26">AJ12</f>
        <v>1345429.504992957</v>
      </c>
      <c r="AK28" s="10">
        <f t="shared" si="26"/>
        <v>1355372.4048422521</v>
      </c>
      <c r="AL28" s="10">
        <f t="shared" si="26"/>
        <v>1365699.4133783577</v>
      </c>
      <c r="AM28" s="10">
        <f t="shared" si="26"/>
        <v>1376209.8465608757</v>
      </c>
      <c r="AN28" s="10">
        <f t="shared" si="26"/>
        <v>1386739.7918282356</v>
      </c>
      <c r="AO28" s="10">
        <f t="shared" si="26"/>
        <v>1397736.2492990436</v>
      </c>
      <c r="AP28" s="10">
        <f t="shared" si="26"/>
        <v>16110483.533612616</v>
      </c>
      <c r="AQ28" s="10">
        <f t="shared" si="26"/>
        <v>1408221.4823565295</v>
      </c>
      <c r="AR28" s="10">
        <f t="shared" si="26"/>
        <v>1420983.1370453103</v>
      </c>
      <c r="AS28" s="10">
        <f t="shared" si="26"/>
        <v>1483374.4156400301</v>
      </c>
      <c r="AT28" s="10">
        <f t="shared" si="26"/>
        <v>1543456.6525527295</v>
      </c>
      <c r="AU28" s="10">
        <f t="shared" si="26"/>
        <v>1554232.6082125127</v>
      </c>
      <c r="AV28" s="10">
        <f t="shared" si="26"/>
        <v>1564383.7961567165</v>
      </c>
      <c r="AW28" s="10">
        <f t="shared" si="26"/>
        <v>1574468.454948728</v>
      </c>
      <c r="AX28" s="10">
        <f t="shared" si="26"/>
        <v>1584536.2106348262</v>
      </c>
      <c r="AY28" s="10">
        <f t="shared" si="26"/>
        <v>1594683.3156251656</v>
      </c>
      <c r="AZ28" s="10">
        <f t="shared" si="26"/>
        <v>1605066.079850937</v>
      </c>
      <c r="BA28" s="10">
        <f t="shared" si="26"/>
        <v>1615643.0132991245</v>
      </c>
      <c r="BB28" s="10">
        <f t="shared" si="26"/>
        <v>1626194.5373059104</v>
      </c>
      <c r="BC28" s="10">
        <f t="shared" si="26"/>
        <v>18575243.703628518</v>
      </c>
    </row>
    <row r="29" spans="1:55" ht="14.25" customHeight="1" x14ac:dyDescent="0.2">
      <c r="A29" s="26" t="s">
        <v>228</v>
      </c>
      <c r="B29" s="26"/>
      <c r="C29" s="26"/>
      <c r="D29" s="10">
        <f t="shared" ref="D29:AI29" si="27">D16</f>
        <v>-1361436</v>
      </c>
      <c r="E29" s="10">
        <f t="shared" si="27"/>
        <v>-1361436</v>
      </c>
      <c r="F29" s="10">
        <f t="shared" si="27"/>
        <v>-1361436</v>
      </c>
      <c r="G29" s="10">
        <f t="shared" si="27"/>
        <v>-1361436</v>
      </c>
      <c r="H29" s="10">
        <f t="shared" si="27"/>
        <v>-1186195</v>
      </c>
      <c r="I29" s="10">
        <f t="shared" si="27"/>
        <v>-1186195</v>
      </c>
      <c r="J29" s="10">
        <f t="shared" si="27"/>
        <v>-1186195</v>
      </c>
      <c r="K29" s="10">
        <f t="shared" si="27"/>
        <v>-1186195</v>
      </c>
      <c r="L29" s="10">
        <f t="shared" si="27"/>
        <v>-1186195</v>
      </c>
      <c r="M29" s="10">
        <f t="shared" si="27"/>
        <v>-1186195</v>
      </c>
      <c r="N29" s="10">
        <f t="shared" si="27"/>
        <v>-1186195</v>
      </c>
      <c r="O29" s="10">
        <f t="shared" si="27"/>
        <v>-1640003</v>
      </c>
      <c r="P29" s="10">
        <f t="shared" si="27"/>
        <v>-15389112</v>
      </c>
      <c r="Q29" s="10">
        <f t="shared" si="27"/>
        <v>-1678719</v>
      </c>
      <c r="R29" s="10">
        <f t="shared" si="27"/>
        <v>-1678719</v>
      </c>
      <c r="S29" s="10">
        <f t="shared" si="27"/>
        <v>-1678719</v>
      </c>
      <c r="T29" s="10">
        <f t="shared" si="27"/>
        <v>-1678719</v>
      </c>
      <c r="U29" s="10">
        <f t="shared" si="27"/>
        <v>-1678719</v>
      </c>
      <c r="V29" s="10">
        <f t="shared" si="27"/>
        <v>-1678719</v>
      </c>
      <c r="W29" s="10">
        <f t="shared" si="27"/>
        <v>-1328994</v>
      </c>
      <c r="X29" s="10">
        <f t="shared" si="27"/>
        <v>-1328994</v>
      </c>
      <c r="Y29" s="10">
        <f t="shared" si="27"/>
        <v>-1328994</v>
      </c>
      <c r="Z29" s="10">
        <f t="shared" si="27"/>
        <v>-1328994</v>
      </c>
      <c r="AA29" s="10">
        <f t="shared" si="27"/>
        <v>-1328994</v>
      </c>
      <c r="AB29" s="10">
        <f t="shared" si="27"/>
        <v>-1299059</v>
      </c>
      <c r="AC29" s="10">
        <f t="shared" si="27"/>
        <v>-18016343</v>
      </c>
      <c r="AD29" s="10">
        <f t="shared" si="27"/>
        <v>-1655492.5570441417</v>
      </c>
      <c r="AE29" s="10">
        <f t="shared" si="27"/>
        <v>-1655492.5570441417</v>
      </c>
      <c r="AF29" s="10">
        <f t="shared" si="27"/>
        <v>-1655492.5570441417</v>
      </c>
      <c r="AG29" s="10">
        <f t="shared" si="27"/>
        <v>-1655492.5570441417</v>
      </c>
      <c r="AH29" s="10">
        <f t="shared" si="27"/>
        <v>-1655492.5570441417</v>
      </c>
      <c r="AI29" s="10">
        <f t="shared" si="27"/>
        <v>-1655492.5570441417</v>
      </c>
      <c r="AJ29" s="10">
        <f t="shared" ref="AJ29:BC29" si="28">AJ16</f>
        <v>-1655492.5570441417</v>
      </c>
      <c r="AK29" s="10">
        <f t="shared" si="28"/>
        <v>-1655492.5570441417</v>
      </c>
      <c r="AL29" s="10">
        <f t="shared" si="28"/>
        <v>-1655492.5570441417</v>
      </c>
      <c r="AM29" s="10">
        <f t="shared" si="28"/>
        <v>-1655492.5570441417</v>
      </c>
      <c r="AN29" s="10">
        <f t="shared" si="28"/>
        <v>-1655492.5570441417</v>
      </c>
      <c r="AO29" s="10">
        <f t="shared" si="28"/>
        <v>-1655492.5570441417</v>
      </c>
      <c r="AP29" s="10">
        <f t="shared" si="28"/>
        <v>-19865910.684529696</v>
      </c>
      <c r="AQ29" s="10">
        <f t="shared" si="28"/>
        <v>-1947006.2218149372</v>
      </c>
      <c r="AR29" s="10">
        <f t="shared" si="28"/>
        <v>-1947006.2218149372</v>
      </c>
      <c r="AS29" s="10">
        <f t="shared" si="28"/>
        <v>-1947006.2218149372</v>
      </c>
      <c r="AT29" s="10">
        <f t="shared" si="28"/>
        <v>-1947006.2218149372</v>
      </c>
      <c r="AU29" s="10">
        <f t="shared" si="28"/>
        <v>-1947006.2218149372</v>
      </c>
      <c r="AV29" s="10">
        <f t="shared" si="28"/>
        <v>-1947006.2218149372</v>
      </c>
      <c r="AW29" s="10">
        <f t="shared" si="28"/>
        <v>-1947006.2218149372</v>
      </c>
      <c r="AX29" s="10">
        <f t="shared" si="28"/>
        <v>-1947006.2218149372</v>
      </c>
      <c r="AY29" s="10">
        <f t="shared" si="28"/>
        <v>-1947006.2218149372</v>
      </c>
      <c r="AZ29" s="10">
        <f t="shared" si="28"/>
        <v>-1947006.2218149372</v>
      </c>
      <c r="BA29" s="10">
        <f t="shared" si="28"/>
        <v>-1947006.2218149372</v>
      </c>
      <c r="BB29" s="10">
        <f t="shared" si="28"/>
        <v>-1947006.2218149372</v>
      </c>
      <c r="BC29" s="10">
        <f t="shared" si="28"/>
        <v>-23364074.661779251</v>
      </c>
    </row>
    <row r="30" spans="1:55" ht="14.25" customHeight="1" x14ac:dyDescent="0.2">
      <c r="A30" s="26" t="s">
        <v>230</v>
      </c>
      <c r="B30" s="26"/>
      <c r="C30" s="26"/>
      <c r="D30" s="10">
        <f>D21</f>
        <v>-439039</v>
      </c>
      <c r="E30" s="10">
        <f t="shared" ref="E30:AO30" si="29">E21</f>
        <v>-439039</v>
      </c>
      <c r="F30" s="10">
        <f t="shared" si="29"/>
        <v>-439039</v>
      </c>
      <c r="G30" s="10">
        <f t="shared" si="29"/>
        <v>-439039</v>
      </c>
      <c r="H30" s="10">
        <f t="shared" si="29"/>
        <v>-436712</v>
      </c>
      <c r="I30" s="10">
        <f t="shared" si="29"/>
        <v>-436712</v>
      </c>
      <c r="J30" s="10">
        <f t="shared" si="29"/>
        <v>-436712</v>
      </c>
      <c r="K30" s="10">
        <f t="shared" si="29"/>
        <v>-436712</v>
      </c>
      <c r="L30" s="10">
        <f t="shared" si="29"/>
        <v>-436712</v>
      </c>
      <c r="M30" s="10">
        <f t="shared" si="29"/>
        <v>-436712</v>
      </c>
      <c r="N30" s="10">
        <f t="shared" si="29"/>
        <v>-436712</v>
      </c>
      <c r="O30" s="10">
        <f t="shared" si="29"/>
        <v>-447827</v>
      </c>
      <c r="P30" s="10">
        <f t="shared" si="29"/>
        <v>-5260967</v>
      </c>
      <c r="Q30" s="10">
        <f t="shared" si="29"/>
        <v>-404806</v>
      </c>
      <c r="R30" s="10">
        <f t="shared" si="29"/>
        <v>-404806</v>
      </c>
      <c r="S30" s="10">
        <f t="shared" si="29"/>
        <v>-404806</v>
      </c>
      <c r="T30" s="10">
        <f t="shared" si="29"/>
        <v>-404806</v>
      </c>
      <c r="U30" s="10">
        <f t="shared" si="29"/>
        <v>-404806</v>
      </c>
      <c r="V30" s="10">
        <f t="shared" si="29"/>
        <v>-404806</v>
      </c>
      <c r="W30" s="10">
        <f t="shared" si="29"/>
        <v>-387079</v>
      </c>
      <c r="X30" s="10">
        <f t="shared" si="29"/>
        <v>-387079</v>
      </c>
      <c r="Y30" s="10">
        <f t="shared" si="29"/>
        <v>-387079</v>
      </c>
      <c r="Z30" s="10">
        <f t="shared" si="29"/>
        <v>-387079</v>
      </c>
      <c r="AA30" s="10">
        <f t="shared" si="29"/>
        <v>-387079</v>
      </c>
      <c r="AB30" s="10">
        <f t="shared" si="29"/>
        <v>-404271</v>
      </c>
      <c r="AC30" s="10">
        <f t="shared" si="29"/>
        <v>-4768502</v>
      </c>
      <c r="AD30" s="10">
        <f t="shared" si="29"/>
        <v>-380261.55566629925</v>
      </c>
      <c r="AE30" s="10">
        <f t="shared" si="29"/>
        <v>-380261.55566629925</v>
      </c>
      <c r="AF30" s="10">
        <f t="shared" si="29"/>
        <v>-380261.55566629925</v>
      </c>
      <c r="AG30" s="10">
        <f t="shared" si="29"/>
        <v>-380261.55566629925</v>
      </c>
      <c r="AH30" s="10">
        <f t="shared" si="29"/>
        <v>-380261.55566629925</v>
      </c>
      <c r="AI30" s="10">
        <f t="shared" si="29"/>
        <v>-380261.55566629925</v>
      </c>
      <c r="AJ30" s="10">
        <f t="shared" si="29"/>
        <v>-380261.55566629925</v>
      </c>
      <c r="AK30" s="10">
        <f t="shared" si="29"/>
        <v>-380261.55566629925</v>
      </c>
      <c r="AL30" s="10">
        <f t="shared" si="29"/>
        <v>-380261.55566629925</v>
      </c>
      <c r="AM30" s="10">
        <f t="shared" si="29"/>
        <v>-380261.55566629925</v>
      </c>
      <c r="AN30" s="10">
        <f t="shared" si="29"/>
        <v>-380261.55566629925</v>
      </c>
      <c r="AO30" s="10">
        <f t="shared" si="29"/>
        <v>-380261.55566629925</v>
      </c>
      <c r="AP30" s="10">
        <f t="shared" ref="AP30:BC30" si="30">AP21</f>
        <v>-4563138.6679955898</v>
      </c>
      <c r="AQ30" s="10">
        <f t="shared" si="30"/>
        <v>-327143.62020585331</v>
      </c>
      <c r="AR30" s="10">
        <f t="shared" si="30"/>
        <v>-327143.62020585331</v>
      </c>
      <c r="AS30" s="10">
        <f t="shared" si="30"/>
        <v>-327143.62020585331</v>
      </c>
      <c r="AT30" s="10">
        <f t="shared" si="30"/>
        <v>-327143.62020585331</v>
      </c>
      <c r="AU30" s="10">
        <f t="shared" si="30"/>
        <v>-327143.62020585331</v>
      </c>
      <c r="AV30" s="10">
        <f t="shared" si="30"/>
        <v>-327143.62020585331</v>
      </c>
      <c r="AW30" s="10">
        <f t="shared" si="30"/>
        <v>-327143.62020585331</v>
      </c>
      <c r="AX30" s="10">
        <f t="shared" si="30"/>
        <v>-327143.62020585331</v>
      </c>
      <c r="AY30" s="10">
        <f t="shared" si="30"/>
        <v>-327143.62020585331</v>
      </c>
      <c r="AZ30" s="10">
        <f t="shared" si="30"/>
        <v>-327143.62020585331</v>
      </c>
      <c r="BA30" s="10">
        <f t="shared" si="30"/>
        <v>-327143.62020585331</v>
      </c>
      <c r="BB30" s="10">
        <f t="shared" si="30"/>
        <v>-327143.62020585331</v>
      </c>
      <c r="BC30" s="10">
        <f t="shared" si="30"/>
        <v>-3925723.442470239</v>
      </c>
    </row>
    <row r="31" spans="1:55" ht="14.25" customHeight="1" thickBot="1" x14ac:dyDescent="0.25">
      <c r="A31" s="25" t="s">
        <v>231</v>
      </c>
      <c r="B31" s="25"/>
      <c r="C31" s="25"/>
      <c r="D31" s="28">
        <f>SUM(D28:D30)</f>
        <v>-708945</v>
      </c>
      <c r="E31" s="28">
        <f t="shared" ref="E31:AO31" si="31">SUM(E28:E30)</f>
        <v>-697144</v>
      </c>
      <c r="F31" s="28">
        <f t="shared" si="31"/>
        <v>-681630</v>
      </c>
      <c r="G31" s="28">
        <f t="shared" si="31"/>
        <v>-673818</v>
      </c>
      <c r="H31" s="28">
        <f t="shared" si="31"/>
        <v>-488824</v>
      </c>
      <c r="I31" s="28">
        <f t="shared" si="31"/>
        <v>-466244</v>
      </c>
      <c r="J31" s="28">
        <f t="shared" si="31"/>
        <v>-445078</v>
      </c>
      <c r="K31" s="28">
        <f t="shared" si="31"/>
        <v>-434911</v>
      </c>
      <c r="L31" s="28">
        <f t="shared" si="31"/>
        <v>-426741</v>
      </c>
      <c r="M31" s="28">
        <f t="shared" si="31"/>
        <v>-418371</v>
      </c>
      <c r="N31" s="28">
        <f t="shared" si="31"/>
        <v>-408152</v>
      </c>
      <c r="O31" s="28">
        <f t="shared" si="31"/>
        <v>-911567</v>
      </c>
      <c r="P31" s="28">
        <f t="shared" si="31"/>
        <v>-6761425</v>
      </c>
      <c r="Q31" s="28">
        <f t="shared" si="31"/>
        <v>-904050</v>
      </c>
      <c r="R31" s="28">
        <f t="shared" si="31"/>
        <v>-912283</v>
      </c>
      <c r="S31" s="28">
        <f t="shared" si="31"/>
        <v>-1247572</v>
      </c>
      <c r="T31" s="28">
        <f t="shared" si="31"/>
        <v>-723945</v>
      </c>
      <c r="U31" s="28">
        <f t="shared" si="31"/>
        <v>-844480</v>
      </c>
      <c r="V31" s="28">
        <f t="shared" si="31"/>
        <v>-837018</v>
      </c>
      <c r="W31" s="28">
        <f t="shared" si="31"/>
        <v>-458964</v>
      </c>
      <c r="X31" s="28">
        <f t="shared" si="31"/>
        <v>-451676</v>
      </c>
      <c r="Y31" s="28">
        <f t="shared" si="31"/>
        <v>-447419</v>
      </c>
      <c r="Z31" s="28">
        <f t="shared" si="31"/>
        <v>-443115</v>
      </c>
      <c r="AA31" s="28">
        <f t="shared" si="31"/>
        <v>-448383</v>
      </c>
      <c r="AB31" s="28">
        <f t="shared" si="31"/>
        <v>-324262</v>
      </c>
      <c r="AC31" s="28">
        <f t="shared" si="31"/>
        <v>-8043167</v>
      </c>
      <c r="AD31" s="28">
        <f t="shared" si="31"/>
        <v>-742075.81893316004</v>
      </c>
      <c r="AE31" s="28">
        <f t="shared" si="31"/>
        <v>-734704.30301077315</v>
      </c>
      <c r="AF31" s="28">
        <f t="shared" si="31"/>
        <v>-726829.44842195814</v>
      </c>
      <c r="AG31" s="28">
        <f t="shared" si="31"/>
        <v>-718303.1558776428</v>
      </c>
      <c r="AH31" s="28">
        <f t="shared" si="31"/>
        <v>-709336.80388247641</v>
      </c>
      <c r="AI31" s="28">
        <f t="shared" si="31"/>
        <v>-699978.8234257414</v>
      </c>
      <c r="AJ31" s="28">
        <f t="shared" si="31"/>
        <v>-690324.607717484</v>
      </c>
      <c r="AK31" s="28">
        <f t="shared" si="31"/>
        <v>-680381.70786818885</v>
      </c>
      <c r="AL31" s="28">
        <f t="shared" si="31"/>
        <v>-670054.69933208334</v>
      </c>
      <c r="AM31" s="28">
        <f t="shared" si="31"/>
        <v>-659544.26614956534</v>
      </c>
      <c r="AN31" s="28">
        <f t="shared" si="31"/>
        <v>-649014.32088220539</v>
      </c>
      <c r="AO31" s="28">
        <f t="shared" si="31"/>
        <v>-638017.86341139744</v>
      </c>
      <c r="AP31" s="28">
        <f t="shared" ref="AP31" si="32">SUM(AP28:AP30)</f>
        <v>-8318565.8189126691</v>
      </c>
      <c r="AQ31" s="28">
        <f t="shared" ref="AQ31" si="33">SUM(AQ28:AQ30)</f>
        <v>-865928.35966426111</v>
      </c>
      <c r="AR31" s="28">
        <f t="shared" ref="AR31" si="34">SUM(AR28:AR30)</f>
        <v>-853166.70497548021</v>
      </c>
      <c r="AS31" s="28">
        <f t="shared" ref="AS31" si="35">SUM(AS28:AS30)</f>
        <v>-790775.4263807605</v>
      </c>
      <c r="AT31" s="28">
        <f t="shared" ref="AT31" si="36">SUM(AT28:AT30)</f>
        <v>-730693.18946806109</v>
      </c>
      <c r="AU31" s="28">
        <f t="shared" ref="AU31" si="37">SUM(AU28:AU30)</f>
        <v>-719917.23380827787</v>
      </c>
      <c r="AV31" s="28">
        <f t="shared" ref="AV31" si="38">SUM(AV28:AV30)</f>
        <v>-709766.04586407403</v>
      </c>
      <c r="AW31" s="28">
        <f t="shared" ref="AW31" si="39">SUM(AW28:AW30)</f>
        <v>-699681.38707206259</v>
      </c>
      <c r="AX31" s="28">
        <f t="shared" ref="AX31" si="40">SUM(AX28:AX30)</f>
        <v>-689613.63138596434</v>
      </c>
      <c r="AY31" s="28">
        <f t="shared" ref="AY31" si="41">SUM(AY28:AY30)</f>
        <v>-679466.52639562497</v>
      </c>
      <c r="AZ31" s="28">
        <f t="shared" ref="AZ31" si="42">SUM(AZ28:AZ30)</f>
        <v>-669083.76216985355</v>
      </c>
      <c r="BA31" s="28">
        <f t="shared" ref="BA31" si="43">SUM(BA28:BA30)</f>
        <v>-658506.82872166601</v>
      </c>
      <c r="BB31" s="28">
        <f t="shared" ref="BB31" si="44">SUM(BB28:BB30)</f>
        <v>-647955.30471488019</v>
      </c>
      <c r="BC31" s="28">
        <f t="shared" ref="BC31" si="45">SUM(BC28:BC30)</f>
        <v>-8714554.4006209727</v>
      </c>
    </row>
    <row r="32" spans="1:55" ht="14.25" customHeight="1" thickTop="1" x14ac:dyDescent="0.2">
      <c r="A32" s="26"/>
      <c r="B32" s="26"/>
      <c r="C32" s="26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</row>
    <row r="33" spans="4:19" ht="14.25" customHeight="1" x14ac:dyDescent="0.2"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</row>
    <row r="34" spans="4:19" ht="14.25" customHeight="1" x14ac:dyDescent="0.2"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</row>
    <row r="35" spans="4:19" ht="14.25" customHeight="1" x14ac:dyDescent="0.2"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</row>
    <row r="36" spans="4:19" ht="14.25" customHeight="1" x14ac:dyDescent="0.2"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</row>
  </sheetData>
  <pageMargins left="0.7" right="0.7" top="0.75" bottom="0.75" header="0.3" footer="0.3"/>
  <pageSetup orientation="portrait" horizontalDpi="90" verticalDpi="9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5CC91-4464-4DBF-A47F-BAE29C5B6651}">
  <dimension ref="A1:CD113"/>
  <sheetViews>
    <sheetView showGridLines="0" workbookViewId="0">
      <pane xSplit="4" ySplit="6" topLeftCell="BQ7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ColWidth="9.140625" defaultRowHeight="12" outlineLevelCol="1" x14ac:dyDescent="0.2"/>
  <cols>
    <col min="1" max="1" width="24.140625" style="16" customWidth="1"/>
    <col min="2" max="2" width="21.140625" style="16" customWidth="1"/>
    <col min="3" max="3" width="40.85546875" style="16" customWidth="1"/>
    <col min="4" max="4" width="27.85546875" style="16" customWidth="1"/>
    <col min="5" max="16" width="15.5703125" style="16" hidden="1" customWidth="1" outlineLevel="1"/>
    <col min="17" max="17" width="15.5703125" style="16" customWidth="1" collapsed="1"/>
    <col min="18" max="29" width="15.5703125" style="16" hidden="1" customWidth="1" outlineLevel="1"/>
    <col min="30" max="30" width="15.5703125" style="16" customWidth="1" collapsed="1"/>
    <col min="31" max="42" width="15.5703125" style="16" hidden="1" customWidth="1" outlineLevel="1"/>
    <col min="43" max="43" width="15.5703125" style="16" customWidth="1" collapsed="1"/>
    <col min="44" max="55" width="15.5703125" style="16" customWidth="1" outlineLevel="1"/>
    <col min="56" max="56" width="15.5703125" style="16" customWidth="1"/>
    <col min="57" max="68" width="15.5703125" style="16" hidden="1" customWidth="1" outlineLevel="1"/>
    <col min="69" max="69" width="15.5703125" style="16" customWidth="1" collapsed="1"/>
    <col min="70" max="81" width="15.5703125" style="16" hidden="1" customWidth="1" outlineLevel="1"/>
    <col min="82" max="82" width="15.5703125" style="16" customWidth="1" collapsed="1"/>
    <col min="83" max="16384" width="9.140625" style="16"/>
  </cols>
  <sheetData>
    <row r="1" spans="1:82" x14ac:dyDescent="0.2">
      <c r="A1" s="16" t="s">
        <v>663</v>
      </c>
    </row>
    <row r="2" spans="1:82" x14ac:dyDescent="0.2">
      <c r="A2" s="16" t="s">
        <v>651</v>
      </c>
    </row>
    <row r="3" spans="1:82" ht="19.5" customHeight="1" thickBot="1" x14ac:dyDescent="0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</row>
    <row r="4" spans="1:82" s="97" customFormat="1" ht="15" customHeight="1" x14ac:dyDescent="0.2">
      <c r="A4" s="4" t="s">
        <v>287</v>
      </c>
    </row>
    <row r="5" spans="1:82" s="97" customFormat="1" ht="12.75" thickBot="1" x14ac:dyDescent="0.25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  <c r="BG5" s="101"/>
      <c r="BH5" s="101"/>
      <c r="BI5" s="101"/>
      <c r="BJ5" s="101"/>
      <c r="BK5" s="101"/>
      <c r="BL5" s="101"/>
      <c r="BM5" s="101"/>
      <c r="BN5" s="101"/>
      <c r="BO5" s="101"/>
      <c r="BP5" s="101"/>
      <c r="BQ5" s="101"/>
      <c r="BR5" s="101"/>
      <c r="BS5" s="101"/>
      <c r="BT5" s="101"/>
      <c r="BU5" s="101"/>
      <c r="BV5" s="101"/>
      <c r="BW5" s="101"/>
      <c r="BX5" s="101"/>
      <c r="BY5" s="101"/>
      <c r="BZ5" s="101"/>
      <c r="CA5" s="101"/>
      <c r="CB5" s="101"/>
      <c r="CC5" s="101"/>
      <c r="CD5" s="101"/>
    </row>
    <row r="6" spans="1:82" s="97" customFormat="1" ht="36.75" thickBot="1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69</v>
      </c>
      <c r="F6" s="1" t="s">
        <v>70</v>
      </c>
      <c r="G6" s="1" t="s">
        <v>71</v>
      </c>
      <c r="H6" s="1" t="s">
        <v>72</v>
      </c>
      <c r="I6" s="1" t="s">
        <v>73</v>
      </c>
      <c r="J6" s="1" t="s">
        <v>74</v>
      </c>
      <c r="K6" s="1" t="s">
        <v>75</v>
      </c>
      <c r="L6" s="1" t="s">
        <v>76</v>
      </c>
      <c r="M6" s="1" t="s">
        <v>77</v>
      </c>
      <c r="N6" s="1" t="s">
        <v>78</v>
      </c>
      <c r="O6" s="1" t="s">
        <v>79</v>
      </c>
      <c r="P6" s="1" t="s">
        <v>80</v>
      </c>
      <c r="Q6" s="1" t="s">
        <v>81</v>
      </c>
      <c r="R6" s="1" t="s">
        <v>82</v>
      </c>
      <c r="S6" s="1" t="s">
        <v>83</v>
      </c>
      <c r="T6" s="1" t="s">
        <v>84</v>
      </c>
      <c r="U6" s="1" t="s">
        <v>85</v>
      </c>
      <c r="V6" s="1" t="s">
        <v>86</v>
      </c>
      <c r="W6" s="1" t="s">
        <v>87</v>
      </c>
      <c r="X6" s="1" t="s">
        <v>88</v>
      </c>
      <c r="Y6" s="1" t="s">
        <v>89</v>
      </c>
      <c r="Z6" s="1" t="s">
        <v>90</v>
      </c>
      <c r="AA6" s="1" t="s">
        <v>91</v>
      </c>
      <c r="AB6" s="1" t="s">
        <v>92</v>
      </c>
      <c r="AC6" s="1" t="s">
        <v>93</v>
      </c>
      <c r="AD6" s="1" t="s">
        <v>94</v>
      </c>
      <c r="AE6" s="1" t="s">
        <v>12</v>
      </c>
      <c r="AF6" s="1" t="s">
        <v>13</v>
      </c>
      <c r="AG6" s="1" t="s">
        <v>14</v>
      </c>
      <c r="AH6" s="1" t="s">
        <v>15</v>
      </c>
      <c r="AI6" s="1" t="s">
        <v>16</v>
      </c>
      <c r="AJ6" s="1" t="s">
        <v>17</v>
      </c>
      <c r="AK6" s="1" t="s">
        <v>18</v>
      </c>
      <c r="AL6" s="1" t="s">
        <v>19</v>
      </c>
      <c r="AM6" s="1" t="s">
        <v>20</v>
      </c>
      <c r="AN6" s="1" t="s">
        <v>21</v>
      </c>
      <c r="AO6" s="1" t="s">
        <v>22</v>
      </c>
      <c r="AP6" s="1" t="s">
        <v>23</v>
      </c>
      <c r="AQ6" s="1" t="s">
        <v>24</v>
      </c>
      <c r="AR6" s="1" t="s">
        <v>25</v>
      </c>
      <c r="AS6" s="1" t="s">
        <v>26</v>
      </c>
      <c r="AT6" s="1" t="s">
        <v>27</v>
      </c>
      <c r="AU6" s="1" t="s">
        <v>28</v>
      </c>
      <c r="AV6" s="1" t="s">
        <v>29</v>
      </c>
      <c r="AW6" s="1" t="s">
        <v>30</v>
      </c>
      <c r="AX6" s="1" t="s">
        <v>31</v>
      </c>
      <c r="AY6" s="1" t="s">
        <v>32</v>
      </c>
      <c r="AZ6" s="1" t="s">
        <v>33</v>
      </c>
      <c r="BA6" s="1" t="s">
        <v>34</v>
      </c>
      <c r="BB6" s="1" t="s">
        <v>35</v>
      </c>
      <c r="BC6" s="1" t="s">
        <v>36</v>
      </c>
      <c r="BD6" s="1" t="s">
        <v>37</v>
      </c>
      <c r="BE6" s="1" t="s">
        <v>38</v>
      </c>
      <c r="BF6" s="1" t="s">
        <v>39</v>
      </c>
      <c r="BG6" s="1" t="s">
        <v>40</v>
      </c>
      <c r="BH6" s="1" t="s">
        <v>41</v>
      </c>
      <c r="BI6" s="1" t="s">
        <v>42</v>
      </c>
      <c r="BJ6" s="1" t="s">
        <v>43</v>
      </c>
      <c r="BK6" s="1" t="s">
        <v>44</v>
      </c>
      <c r="BL6" s="1" t="s">
        <v>45</v>
      </c>
      <c r="BM6" s="1" t="s">
        <v>46</v>
      </c>
      <c r="BN6" s="1" t="s">
        <v>47</v>
      </c>
      <c r="BO6" s="1" t="s">
        <v>48</v>
      </c>
      <c r="BP6" s="1" t="s">
        <v>49</v>
      </c>
      <c r="BQ6" s="1" t="s">
        <v>50</v>
      </c>
      <c r="BR6" s="1" t="s">
        <v>51</v>
      </c>
      <c r="BS6" s="1" t="s">
        <v>52</v>
      </c>
      <c r="BT6" s="1" t="s">
        <v>53</v>
      </c>
      <c r="BU6" s="1" t="s">
        <v>54</v>
      </c>
      <c r="BV6" s="1" t="s">
        <v>55</v>
      </c>
      <c r="BW6" s="1" t="s">
        <v>56</v>
      </c>
      <c r="BX6" s="1" t="s">
        <v>57</v>
      </c>
      <c r="BY6" s="1" t="s">
        <v>58</v>
      </c>
      <c r="BZ6" s="1" t="s">
        <v>59</v>
      </c>
      <c r="CA6" s="1" t="s">
        <v>60</v>
      </c>
      <c r="CB6" s="1" t="s">
        <v>61</v>
      </c>
      <c r="CC6" s="1" t="s">
        <v>62</v>
      </c>
      <c r="CD6" s="1" t="s">
        <v>63</v>
      </c>
    </row>
    <row r="7" spans="1:82" s="97" customFormat="1" x14ac:dyDescent="0.2">
      <c r="A7" s="2" t="s">
        <v>334</v>
      </c>
      <c r="B7" s="2" t="s">
        <v>7</v>
      </c>
      <c r="C7" s="2" t="s">
        <v>109</v>
      </c>
      <c r="D7" s="2" t="s">
        <v>335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65557393.109999999</v>
      </c>
      <c r="M7" s="3">
        <v>68056044.629999995</v>
      </c>
      <c r="N7" s="3">
        <v>68517634.879999995</v>
      </c>
      <c r="O7" s="3">
        <v>64422195.449999996</v>
      </c>
      <c r="P7" s="3">
        <v>61861918.240000002</v>
      </c>
      <c r="Q7" s="3">
        <v>61861918.240000002</v>
      </c>
      <c r="R7" s="3">
        <v>60799916.149999999</v>
      </c>
      <c r="S7" s="3">
        <v>-120790906.23999998</v>
      </c>
      <c r="T7" s="3">
        <v>52139070.209999993</v>
      </c>
      <c r="U7" s="3">
        <v>51834996.090000004</v>
      </c>
      <c r="V7" s="3">
        <v>51269134.720000006</v>
      </c>
      <c r="W7" s="3">
        <v>46237149.079999998</v>
      </c>
      <c r="X7" s="3">
        <v>45155739.659999996</v>
      </c>
      <c r="Y7" s="3">
        <v>43880496.169999994</v>
      </c>
      <c r="Z7" s="3">
        <v>50464258.990000002</v>
      </c>
      <c r="AA7" s="3">
        <v>49333226.359999999</v>
      </c>
      <c r="AB7" s="3">
        <v>42433361.93</v>
      </c>
      <c r="AC7" s="3">
        <v>1174594.4799999967</v>
      </c>
      <c r="AD7" s="3">
        <v>1174594.4799999967</v>
      </c>
      <c r="AE7" s="3">
        <v>2705418.15</v>
      </c>
      <c r="AF7" s="3">
        <v>1200144.98</v>
      </c>
      <c r="AG7" s="3">
        <v>2270152.37</v>
      </c>
      <c r="AH7" s="3">
        <v>234146.88</v>
      </c>
      <c r="AI7" s="3">
        <v>942486.77</v>
      </c>
      <c r="AJ7" s="3">
        <v>2104067.44</v>
      </c>
      <c r="AK7" s="3">
        <v>7304082.7999999998</v>
      </c>
      <c r="AL7" s="3">
        <v>5273167.8899999997</v>
      </c>
      <c r="AM7" s="3">
        <v>4302058.18</v>
      </c>
      <c r="AN7" s="3">
        <v>1751767.4099999997</v>
      </c>
      <c r="AO7" s="3">
        <v>272293.8899999999</v>
      </c>
      <c r="AP7" s="3">
        <v>3627210.19</v>
      </c>
      <c r="AQ7" s="3">
        <v>3627210.19</v>
      </c>
      <c r="AR7" s="3">
        <v>2669372.7999999998</v>
      </c>
      <c r="AS7" s="3">
        <v>2529524.13</v>
      </c>
      <c r="AT7" s="3">
        <v>2016530.52</v>
      </c>
      <c r="AU7" s="3">
        <v>2282443.08</v>
      </c>
      <c r="AV7" s="3">
        <v>1765083.4300000002</v>
      </c>
      <c r="AW7" s="3">
        <v>2250557.5499999998</v>
      </c>
      <c r="AX7" s="3">
        <v>-1323871.2600000002</v>
      </c>
      <c r="AY7" s="3">
        <v>3057637.3500000006</v>
      </c>
      <c r="AZ7" s="3">
        <v>4899518.59</v>
      </c>
      <c r="BA7" s="3">
        <v>2447998.56</v>
      </c>
      <c r="BB7" s="3">
        <v>-543230.37999999989</v>
      </c>
      <c r="BC7" s="3">
        <v>2350818.94</v>
      </c>
      <c r="BD7" s="3">
        <v>2350818.94</v>
      </c>
      <c r="BE7" s="3">
        <v>5000000</v>
      </c>
      <c r="BF7" s="3">
        <v>5000000</v>
      </c>
      <c r="BG7" s="3">
        <v>5000000</v>
      </c>
      <c r="BH7" s="3">
        <v>5000000</v>
      </c>
      <c r="BI7" s="3">
        <v>5000000</v>
      </c>
      <c r="BJ7" s="3">
        <v>5000000</v>
      </c>
      <c r="BK7" s="3">
        <v>5000000</v>
      </c>
      <c r="BL7" s="3">
        <v>5000000</v>
      </c>
      <c r="BM7" s="3">
        <v>5000000</v>
      </c>
      <c r="BN7" s="3">
        <v>5000000</v>
      </c>
      <c r="BO7" s="3">
        <v>5000000</v>
      </c>
      <c r="BP7" s="3">
        <v>5000000</v>
      </c>
      <c r="BQ7" s="3">
        <v>5000000</v>
      </c>
      <c r="BR7" s="3">
        <v>5000000</v>
      </c>
      <c r="BS7" s="3">
        <v>5000000</v>
      </c>
      <c r="BT7" s="3">
        <v>5000000</v>
      </c>
      <c r="BU7" s="3">
        <v>5000000</v>
      </c>
      <c r="BV7" s="3">
        <v>5000000</v>
      </c>
      <c r="BW7" s="3">
        <v>5000000</v>
      </c>
      <c r="BX7" s="3">
        <v>5000000</v>
      </c>
      <c r="BY7" s="3">
        <v>5000000</v>
      </c>
      <c r="BZ7" s="3">
        <v>5000000</v>
      </c>
      <c r="CA7" s="3">
        <v>5000000</v>
      </c>
      <c r="CB7" s="3">
        <v>5000000</v>
      </c>
      <c r="CC7" s="3">
        <v>5000000</v>
      </c>
      <c r="CD7" s="3">
        <v>5000000</v>
      </c>
    </row>
    <row r="8" spans="1:82" s="97" customFormat="1" x14ac:dyDescent="0.2">
      <c r="A8" s="2" t="s">
        <v>334</v>
      </c>
      <c r="B8" s="2" t="s">
        <v>7</v>
      </c>
      <c r="C8" s="2" t="s">
        <v>110</v>
      </c>
      <c r="D8" s="2" t="s">
        <v>336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  <c r="AA8" s="3">
        <v>0</v>
      </c>
      <c r="AB8" s="3">
        <v>0</v>
      </c>
      <c r="AC8" s="3">
        <v>38864136.189999998</v>
      </c>
      <c r="AD8" s="3">
        <v>38864136.189999998</v>
      </c>
      <c r="AE8" s="3">
        <v>35111875.589999996</v>
      </c>
      <c r="AF8" s="3">
        <v>35977990.240000002</v>
      </c>
      <c r="AG8" s="3">
        <v>30319410.32</v>
      </c>
      <c r="AH8" s="3">
        <v>29944484.68</v>
      </c>
      <c r="AI8" s="3">
        <v>26932614.739999998</v>
      </c>
      <c r="AJ8" s="3">
        <v>16052977.449999999</v>
      </c>
      <c r="AK8" s="3">
        <v>7533350.4399999902</v>
      </c>
      <c r="AL8" s="3">
        <v>7404522.3799999999</v>
      </c>
      <c r="AM8" s="3">
        <v>3506800.8</v>
      </c>
      <c r="AN8" s="3">
        <v>645049.48</v>
      </c>
      <c r="AO8" s="3">
        <v>7756131.8100000005</v>
      </c>
      <c r="AP8" s="3">
        <v>3640841.7899999996</v>
      </c>
      <c r="AQ8" s="3">
        <v>3640841.7899999996</v>
      </c>
      <c r="AR8" s="3">
        <v>1766208.7</v>
      </c>
      <c r="AS8" s="3">
        <v>2698010.77</v>
      </c>
      <c r="AT8" s="3">
        <v>2498835.15</v>
      </c>
      <c r="AU8" s="3">
        <v>2368734.58</v>
      </c>
      <c r="AV8" s="3">
        <v>2768211.71</v>
      </c>
      <c r="AW8" s="3">
        <v>4016718.5999999996</v>
      </c>
      <c r="AX8" s="3">
        <v>6099678.6600000001</v>
      </c>
      <c r="AY8" s="3">
        <v>4362478.0600000005</v>
      </c>
      <c r="AZ8" s="3">
        <v>10158943.369999999</v>
      </c>
      <c r="BA8" s="3">
        <v>11707481.619999999</v>
      </c>
      <c r="BB8" s="3">
        <v>13351257.16</v>
      </c>
      <c r="BC8" s="3">
        <v>4929690.01</v>
      </c>
      <c r="BD8" s="3">
        <v>4929690.01</v>
      </c>
      <c r="BE8" s="3">
        <v>0</v>
      </c>
      <c r="BF8" s="3">
        <v>0</v>
      </c>
      <c r="BG8" s="3">
        <v>0</v>
      </c>
      <c r="BH8" s="3">
        <v>0</v>
      </c>
      <c r="BI8" s="3">
        <v>0</v>
      </c>
      <c r="BJ8" s="3">
        <v>0</v>
      </c>
      <c r="BK8" s="3">
        <v>0</v>
      </c>
      <c r="BL8" s="3">
        <v>0</v>
      </c>
      <c r="BM8" s="3">
        <v>0</v>
      </c>
      <c r="BN8" s="3">
        <v>0</v>
      </c>
      <c r="BO8" s="3">
        <v>0</v>
      </c>
      <c r="BP8" s="3">
        <v>0</v>
      </c>
      <c r="BQ8" s="3">
        <v>0</v>
      </c>
      <c r="BR8" s="3">
        <v>0</v>
      </c>
      <c r="BS8" s="3">
        <v>0</v>
      </c>
      <c r="BT8" s="3">
        <v>0</v>
      </c>
      <c r="BU8" s="3">
        <v>0</v>
      </c>
      <c r="BV8" s="3">
        <v>0</v>
      </c>
      <c r="BW8" s="3">
        <v>0</v>
      </c>
      <c r="BX8" s="3">
        <v>0</v>
      </c>
      <c r="BY8" s="3">
        <v>0</v>
      </c>
      <c r="BZ8" s="3">
        <v>0</v>
      </c>
      <c r="CA8" s="3">
        <v>0</v>
      </c>
      <c r="CB8" s="3">
        <v>0</v>
      </c>
      <c r="CC8" s="3">
        <v>0</v>
      </c>
      <c r="CD8" s="3">
        <v>0</v>
      </c>
    </row>
    <row r="9" spans="1:82" s="97" customFormat="1" x14ac:dyDescent="0.2">
      <c r="A9" s="2" t="s">
        <v>334</v>
      </c>
      <c r="B9" s="2" t="s">
        <v>7</v>
      </c>
      <c r="C9" s="2" t="s">
        <v>111</v>
      </c>
      <c r="D9" s="2" t="s">
        <v>337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958733.4</v>
      </c>
      <c r="M9" s="3">
        <v>372498.61</v>
      </c>
      <c r="N9" s="3">
        <v>353772.38</v>
      </c>
      <c r="O9" s="3">
        <v>155198.95000000001</v>
      </c>
      <c r="P9" s="3">
        <v>-6552.179999999993</v>
      </c>
      <c r="Q9" s="3">
        <v>-6552.179999999993</v>
      </c>
      <c r="R9" s="3">
        <v>194577.11</v>
      </c>
      <c r="S9" s="3">
        <v>215613.75</v>
      </c>
      <c r="T9" s="3">
        <v>167898.46</v>
      </c>
      <c r="U9" s="3">
        <v>131093.12</v>
      </c>
      <c r="V9" s="3">
        <v>301358.23</v>
      </c>
      <c r="W9" s="3">
        <v>229111.93</v>
      </c>
      <c r="X9" s="3">
        <v>125196.44999999998</v>
      </c>
      <c r="Y9" s="3">
        <v>91170.76</v>
      </c>
      <c r="Z9" s="3">
        <v>267167.83999999997</v>
      </c>
      <c r="AA9" s="3">
        <v>138435.63000000003</v>
      </c>
      <c r="AB9" s="3">
        <v>252375.55</v>
      </c>
      <c r="AC9" s="3">
        <v>261323.09999999998</v>
      </c>
      <c r="AD9" s="3">
        <v>261323.09999999998</v>
      </c>
      <c r="AE9" s="3">
        <v>243849.38</v>
      </c>
      <c r="AF9" s="3">
        <v>572377.38</v>
      </c>
      <c r="AG9" s="3">
        <v>723176.29</v>
      </c>
      <c r="AH9" s="3">
        <v>366554.09</v>
      </c>
      <c r="AI9" s="3">
        <v>494979.51</v>
      </c>
      <c r="AJ9" s="3">
        <v>48926.52</v>
      </c>
      <c r="AK9" s="3">
        <v>510876.9</v>
      </c>
      <c r="AL9" s="3">
        <v>470996.12</v>
      </c>
      <c r="AM9" s="3">
        <v>265302.95999999996</v>
      </c>
      <c r="AN9" s="3">
        <v>242960.66000000003</v>
      </c>
      <c r="AO9" s="3">
        <v>80065.49000000002</v>
      </c>
      <c r="AP9" s="3">
        <v>1884.6300000000047</v>
      </c>
      <c r="AQ9" s="3">
        <v>1884.6300000000047</v>
      </c>
      <c r="AR9" s="3">
        <v>99.270000000000209</v>
      </c>
      <c r="AS9" s="3">
        <v>-502509.25</v>
      </c>
      <c r="AT9" s="3">
        <v>-1265.7299999999814</v>
      </c>
      <c r="AU9" s="3">
        <v>7518.84</v>
      </c>
      <c r="AV9" s="3">
        <v>-3283.8600000000006</v>
      </c>
      <c r="AW9" s="3">
        <v>-25101</v>
      </c>
      <c r="AX9" s="3">
        <v>422469.36</v>
      </c>
      <c r="AY9" s="3">
        <v>-6181.0499999999884</v>
      </c>
      <c r="AZ9" s="3">
        <v>-398.82000000000062</v>
      </c>
      <c r="BA9" s="3">
        <v>183205.75999999998</v>
      </c>
      <c r="BB9" s="3">
        <v>117969.29000000001</v>
      </c>
      <c r="BC9" s="3">
        <v>109501.93999999999</v>
      </c>
      <c r="BD9" s="3">
        <v>109501.93999999999</v>
      </c>
      <c r="BE9" s="3">
        <v>0</v>
      </c>
      <c r="BF9" s="3">
        <v>0</v>
      </c>
      <c r="BG9" s="3">
        <v>0</v>
      </c>
      <c r="BH9" s="3">
        <v>0</v>
      </c>
      <c r="BI9" s="3">
        <v>0</v>
      </c>
      <c r="BJ9" s="3">
        <v>0</v>
      </c>
      <c r="BK9" s="3">
        <v>0</v>
      </c>
      <c r="BL9" s="3">
        <v>0</v>
      </c>
      <c r="BM9" s="3">
        <v>0</v>
      </c>
      <c r="BN9" s="3">
        <v>0</v>
      </c>
      <c r="BO9" s="3">
        <v>0</v>
      </c>
      <c r="BP9" s="3">
        <v>0</v>
      </c>
      <c r="BQ9" s="3">
        <v>0</v>
      </c>
      <c r="BR9" s="3">
        <v>0</v>
      </c>
      <c r="BS9" s="3">
        <v>0</v>
      </c>
      <c r="BT9" s="3">
        <v>0</v>
      </c>
      <c r="BU9" s="3">
        <v>0</v>
      </c>
      <c r="BV9" s="3">
        <v>0</v>
      </c>
      <c r="BW9" s="3">
        <v>0</v>
      </c>
      <c r="BX9" s="3">
        <v>0</v>
      </c>
      <c r="BY9" s="3">
        <v>0</v>
      </c>
      <c r="BZ9" s="3">
        <v>0</v>
      </c>
      <c r="CA9" s="3">
        <v>0</v>
      </c>
      <c r="CB9" s="3">
        <v>0</v>
      </c>
      <c r="CC9" s="3">
        <v>0</v>
      </c>
      <c r="CD9" s="3">
        <v>0</v>
      </c>
    </row>
    <row r="10" spans="1:82" s="97" customFormat="1" x14ac:dyDescent="0.2">
      <c r="A10" s="2" t="s">
        <v>334</v>
      </c>
      <c r="B10" s="2" t="s">
        <v>7</v>
      </c>
      <c r="C10" s="2" t="s">
        <v>338</v>
      </c>
      <c r="D10" s="2" t="s">
        <v>339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10019977.32</v>
      </c>
      <c r="M10" s="3">
        <v>10065769.050000001</v>
      </c>
      <c r="N10" s="3">
        <v>8910167.6099999994</v>
      </c>
      <c r="O10" s="3">
        <v>9291307.9100000001</v>
      </c>
      <c r="P10" s="3">
        <v>10650918.33</v>
      </c>
      <c r="Q10" s="3">
        <v>10650918.33</v>
      </c>
      <c r="R10" s="3">
        <v>9835936.8800000008</v>
      </c>
      <c r="S10" s="3">
        <v>10006590.4</v>
      </c>
      <c r="T10" s="3">
        <v>9898522.1400000006</v>
      </c>
      <c r="U10" s="3">
        <v>10245039.65</v>
      </c>
      <c r="V10" s="3">
        <v>10688497.620000001</v>
      </c>
      <c r="W10" s="3">
        <v>10415777.17</v>
      </c>
      <c r="X10" s="3">
        <v>9216762.4199999999</v>
      </c>
      <c r="Y10" s="3">
        <v>9169195.1600000001</v>
      </c>
      <c r="Z10" s="3">
        <v>9940837.7599999998</v>
      </c>
      <c r="AA10" s="3">
        <v>9618011.5299999993</v>
      </c>
      <c r="AB10" s="3">
        <v>9935018.0899999999</v>
      </c>
      <c r="AC10" s="3">
        <v>9681675.4199999999</v>
      </c>
      <c r="AD10" s="3">
        <v>9681675.4199999999</v>
      </c>
      <c r="AE10" s="3">
        <v>9412185.9299999997</v>
      </c>
      <c r="AF10" s="3">
        <v>10863337.66</v>
      </c>
      <c r="AG10" s="3">
        <v>10527823.140000001</v>
      </c>
      <c r="AH10" s="3">
        <v>10150308.15</v>
      </c>
      <c r="AI10" s="3">
        <v>10565008.92</v>
      </c>
      <c r="AJ10" s="3">
        <v>11206072.300000001</v>
      </c>
      <c r="AK10" s="3">
        <v>11348033.439999999</v>
      </c>
      <c r="AL10" s="3">
        <v>12659309.5599999</v>
      </c>
      <c r="AM10" s="3">
        <v>12989918.07</v>
      </c>
      <c r="AN10" s="3">
        <v>13693372.620000001</v>
      </c>
      <c r="AO10" s="3">
        <v>13322468.17</v>
      </c>
      <c r="AP10" s="3">
        <v>13523313.42</v>
      </c>
      <c r="AQ10" s="3">
        <v>13523313.42</v>
      </c>
      <c r="AR10" s="3">
        <v>13975689.1</v>
      </c>
      <c r="AS10" s="3">
        <v>13764997.76</v>
      </c>
      <c r="AT10" s="3">
        <v>11835411.52</v>
      </c>
      <c r="AU10" s="3">
        <v>13031988.619999999</v>
      </c>
      <c r="AV10" s="3">
        <v>13273368.109999999</v>
      </c>
      <c r="AW10" s="3">
        <v>7505704.8599999994</v>
      </c>
      <c r="AX10" s="3">
        <v>13242735.379999999</v>
      </c>
      <c r="AY10" s="3">
        <v>12455930.120000001</v>
      </c>
      <c r="AZ10" s="3">
        <v>12738534.67</v>
      </c>
      <c r="BA10" s="3">
        <v>13165586.880000001</v>
      </c>
      <c r="BB10" s="3">
        <v>12888786.690000001</v>
      </c>
      <c r="BC10" s="3">
        <v>13181708.369999999</v>
      </c>
      <c r="BD10" s="3">
        <v>13181708.369999999</v>
      </c>
      <c r="BE10" s="3">
        <v>14914570.829999998</v>
      </c>
      <c r="BF10" s="3">
        <v>15541293.630000001</v>
      </c>
      <c r="BG10" s="3">
        <v>14114106.68</v>
      </c>
      <c r="BH10" s="3">
        <v>13134619.98</v>
      </c>
      <c r="BI10" s="3">
        <v>12464805.380000003</v>
      </c>
      <c r="BJ10" s="3">
        <v>12156291.550000001</v>
      </c>
      <c r="BK10" s="3">
        <v>11359252.360000001</v>
      </c>
      <c r="BL10" s="3">
        <v>11756447.969999999</v>
      </c>
      <c r="BM10" s="3">
        <v>11914029.850000005</v>
      </c>
      <c r="BN10" s="3">
        <v>12367954.359999999</v>
      </c>
      <c r="BO10" s="3">
        <v>12927092.120000001</v>
      </c>
      <c r="BP10" s="3">
        <v>13663170.239999998</v>
      </c>
      <c r="BQ10" s="3">
        <v>13663170.239999998</v>
      </c>
      <c r="BR10" s="3">
        <v>16660325.600000009</v>
      </c>
      <c r="BS10" s="3">
        <v>17921478.400000002</v>
      </c>
      <c r="BT10" s="3">
        <v>15640656.320000004</v>
      </c>
      <c r="BU10" s="3">
        <v>15529508.160000011</v>
      </c>
      <c r="BV10" s="3">
        <v>14825559.259999998</v>
      </c>
      <c r="BW10" s="3">
        <v>14775248.209999988</v>
      </c>
      <c r="BX10" s="3">
        <v>14194489.859999999</v>
      </c>
      <c r="BY10" s="3">
        <v>14622310.809999987</v>
      </c>
      <c r="BZ10" s="3">
        <v>15052047.000000004</v>
      </c>
      <c r="CA10" s="3">
        <v>15546829.380000003</v>
      </c>
      <c r="CB10" s="3">
        <v>16037692.840000002</v>
      </c>
      <c r="CC10" s="3">
        <v>17081857.579999991</v>
      </c>
      <c r="CD10" s="3">
        <v>17081857.579999991</v>
      </c>
    </row>
    <row r="11" spans="1:82" s="97" customFormat="1" x14ac:dyDescent="0.2">
      <c r="A11" s="2" t="s">
        <v>334</v>
      </c>
      <c r="B11" s="2" t="s">
        <v>7</v>
      </c>
      <c r="C11" s="2" t="s">
        <v>95</v>
      </c>
      <c r="D11" s="2" t="s">
        <v>108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L11" s="3">
        <v>20181.599999999999</v>
      </c>
      <c r="M11" s="3">
        <v>11000.95</v>
      </c>
      <c r="N11" s="3">
        <v>119295.06</v>
      </c>
      <c r="O11" s="3">
        <v>114732.62</v>
      </c>
      <c r="P11" s="3">
        <v>133366.29999999999</v>
      </c>
      <c r="Q11" s="3">
        <v>133366.29999999999</v>
      </c>
      <c r="R11" s="3">
        <v>123308.00999999998</v>
      </c>
      <c r="S11" s="3">
        <v>681922.06</v>
      </c>
      <c r="T11" s="3">
        <v>142737.57000000007</v>
      </c>
      <c r="U11" s="3">
        <v>264688.37</v>
      </c>
      <c r="V11" s="3">
        <v>11448.289999999979</v>
      </c>
      <c r="W11" s="3">
        <v>32927.32</v>
      </c>
      <c r="X11" s="3">
        <v>358087</v>
      </c>
      <c r="Y11" s="3">
        <v>-12583.010000000009</v>
      </c>
      <c r="Z11" s="3">
        <v>729999.63</v>
      </c>
      <c r="AA11" s="3">
        <v>790832.29</v>
      </c>
      <c r="AB11" s="3">
        <v>362880.05000000005</v>
      </c>
      <c r="AC11" s="3">
        <v>406549.08</v>
      </c>
      <c r="AD11" s="3">
        <v>406549.08</v>
      </c>
      <c r="AE11" s="3">
        <v>318264.13</v>
      </c>
      <c r="AF11" s="3">
        <v>325359.14</v>
      </c>
      <c r="AG11" s="3">
        <v>398455.32</v>
      </c>
      <c r="AH11" s="3">
        <v>348620.87</v>
      </c>
      <c r="AI11" s="3">
        <v>344812.33</v>
      </c>
      <c r="AJ11" s="3">
        <v>379014.76</v>
      </c>
      <c r="AK11" s="3">
        <v>544515.14</v>
      </c>
      <c r="AL11" s="3">
        <v>122274.03</v>
      </c>
      <c r="AM11" s="3">
        <v>7960.6699999999983</v>
      </c>
      <c r="AN11" s="3">
        <v>-34485.550000000003</v>
      </c>
      <c r="AO11" s="3">
        <v>-6666.9700000000012</v>
      </c>
      <c r="AP11" s="3">
        <v>282537.39</v>
      </c>
      <c r="AQ11" s="3">
        <v>282537.39</v>
      </c>
      <c r="AR11" s="3">
        <v>1885.9800000000396</v>
      </c>
      <c r="AS11" s="3">
        <v>23219.8</v>
      </c>
      <c r="AT11" s="3">
        <v>105077.84</v>
      </c>
      <c r="AU11" s="3">
        <v>34616.53</v>
      </c>
      <c r="AV11" s="3">
        <v>53851.91</v>
      </c>
      <c r="AW11" s="3">
        <v>23879.63</v>
      </c>
      <c r="AX11" s="3">
        <v>68913.210000000006</v>
      </c>
      <c r="AY11" s="3">
        <v>56095.750000000007</v>
      </c>
      <c r="AZ11" s="3">
        <v>42413.55</v>
      </c>
      <c r="BA11" s="3">
        <v>354508.35000000003</v>
      </c>
      <c r="BB11" s="3">
        <v>52683.309999999939</v>
      </c>
      <c r="BC11" s="3">
        <v>-1604.0200000000041</v>
      </c>
      <c r="BD11" s="3">
        <v>-1604.0200000000041</v>
      </c>
      <c r="BE11" s="3">
        <v>0</v>
      </c>
      <c r="BF11" s="3">
        <v>0</v>
      </c>
      <c r="BG11" s="3">
        <v>0</v>
      </c>
      <c r="BH11" s="3">
        <v>0</v>
      </c>
      <c r="BI11" s="3">
        <v>0</v>
      </c>
      <c r="BJ11" s="3">
        <v>0</v>
      </c>
      <c r="BK11" s="3">
        <v>0</v>
      </c>
      <c r="BL11" s="3">
        <v>0</v>
      </c>
      <c r="BM11" s="3">
        <v>0</v>
      </c>
      <c r="BN11" s="3">
        <v>0</v>
      </c>
      <c r="BO11" s="3">
        <v>0</v>
      </c>
      <c r="BP11" s="3">
        <v>0</v>
      </c>
      <c r="BQ11" s="3">
        <v>0</v>
      </c>
      <c r="BR11" s="3">
        <v>0</v>
      </c>
      <c r="BS11" s="3">
        <v>0</v>
      </c>
      <c r="BT11" s="3">
        <v>0</v>
      </c>
      <c r="BU11" s="3">
        <v>0</v>
      </c>
      <c r="BV11" s="3">
        <v>0</v>
      </c>
      <c r="BW11" s="3">
        <v>0</v>
      </c>
      <c r="BX11" s="3">
        <v>0</v>
      </c>
      <c r="BY11" s="3">
        <v>0</v>
      </c>
      <c r="BZ11" s="3">
        <v>0</v>
      </c>
      <c r="CA11" s="3">
        <v>0</v>
      </c>
      <c r="CB11" s="3">
        <v>0</v>
      </c>
      <c r="CC11" s="3">
        <v>0</v>
      </c>
      <c r="CD11" s="3">
        <v>0</v>
      </c>
    </row>
    <row r="12" spans="1:82" s="97" customFormat="1" x14ac:dyDescent="0.2">
      <c r="A12" s="2" t="s">
        <v>334</v>
      </c>
      <c r="B12" s="2" t="s">
        <v>7</v>
      </c>
      <c r="C12" s="2" t="s">
        <v>112</v>
      </c>
      <c r="D12" s="2" t="s">
        <v>340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40000000</v>
      </c>
      <c r="AA12" s="3">
        <v>40000000</v>
      </c>
      <c r="AB12" s="3">
        <v>40000000</v>
      </c>
      <c r="AC12" s="3">
        <v>0</v>
      </c>
      <c r="AD12" s="3">
        <v>0</v>
      </c>
      <c r="AE12" s="3">
        <v>0</v>
      </c>
      <c r="AF12" s="3">
        <v>0</v>
      </c>
      <c r="AG12" s="3">
        <v>0</v>
      </c>
      <c r="AH12" s="3">
        <v>0</v>
      </c>
      <c r="AI12" s="3">
        <v>0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</v>
      </c>
      <c r="AP12" s="3">
        <v>0</v>
      </c>
      <c r="AQ12" s="3">
        <v>0</v>
      </c>
      <c r="AR12" s="3">
        <v>0</v>
      </c>
      <c r="AS12" s="3">
        <v>0</v>
      </c>
      <c r="AT12" s="3">
        <v>0</v>
      </c>
      <c r="AU12" s="3">
        <v>0</v>
      </c>
      <c r="AV12" s="3">
        <v>0</v>
      </c>
      <c r="AW12" s="3">
        <v>0</v>
      </c>
      <c r="AX12" s="3">
        <v>0</v>
      </c>
      <c r="AY12" s="3">
        <v>0</v>
      </c>
      <c r="AZ12" s="3">
        <v>0</v>
      </c>
      <c r="BA12" s="3">
        <v>20000000</v>
      </c>
      <c r="BB12" s="3">
        <v>20000000</v>
      </c>
      <c r="BC12" s="3">
        <v>0</v>
      </c>
      <c r="BD12" s="3">
        <v>0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0</v>
      </c>
      <c r="BL12" s="3">
        <v>0</v>
      </c>
      <c r="BM12" s="3">
        <v>0</v>
      </c>
      <c r="BN12" s="3">
        <v>0</v>
      </c>
      <c r="BO12" s="3">
        <v>0</v>
      </c>
      <c r="BP12" s="3">
        <v>0</v>
      </c>
      <c r="BQ12" s="3">
        <v>0</v>
      </c>
      <c r="BR12" s="3">
        <v>0</v>
      </c>
      <c r="BS12" s="3">
        <v>0</v>
      </c>
      <c r="BT12" s="3">
        <v>0</v>
      </c>
      <c r="BU12" s="3">
        <v>0</v>
      </c>
      <c r="BV12" s="3">
        <v>0</v>
      </c>
      <c r="BW12" s="3">
        <v>0</v>
      </c>
      <c r="BX12" s="3">
        <v>0</v>
      </c>
      <c r="BY12" s="3">
        <v>0</v>
      </c>
      <c r="BZ12" s="3">
        <v>0</v>
      </c>
      <c r="CA12" s="3">
        <v>0</v>
      </c>
      <c r="CB12" s="3">
        <v>0</v>
      </c>
      <c r="CC12" s="3">
        <v>0</v>
      </c>
      <c r="CD12" s="3">
        <v>0</v>
      </c>
    </row>
    <row r="13" spans="1:82" s="97" customFormat="1" x14ac:dyDescent="0.2">
      <c r="A13" s="2" t="s">
        <v>334</v>
      </c>
      <c r="B13" s="2" t="s">
        <v>7</v>
      </c>
      <c r="C13" s="2" t="s">
        <v>113</v>
      </c>
      <c r="D13" s="2" t="s">
        <v>341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>
        <v>0</v>
      </c>
      <c r="AA13" s="3">
        <v>0</v>
      </c>
      <c r="AB13" s="3">
        <v>0</v>
      </c>
      <c r="AC13" s="3">
        <v>0</v>
      </c>
      <c r="AD13" s="3">
        <v>0</v>
      </c>
      <c r="AE13" s="3">
        <v>0</v>
      </c>
      <c r="AF13" s="3">
        <v>0</v>
      </c>
      <c r="AG13" s="3">
        <v>0</v>
      </c>
      <c r="AH13" s="3">
        <v>0</v>
      </c>
      <c r="AI13" s="3">
        <v>0</v>
      </c>
      <c r="AJ13" s="3">
        <v>0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0</v>
      </c>
      <c r="AQ13" s="3">
        <v>0</v>
      </c>
      <c r="AR13" s="3">
        <v>0</v>
      </c>
      <c r="AS13" s="3">
        <v>0</v>
      </c>
      <c r="AT13" s="3">
        <v>0</v>
      </c>
      <c r="AU13" s="3">
        <v>0</v>
      </c>
      <c r="AV13" s="3">
        <v>0</v>
      </c>
      <c r="AW13" s="3">
        <v>3178588.37</v>
      </c>
      <c r="AX13" s="3">
        <v>-1907333.5099999998</v>
      </c>
      <c r="AY13" s="3">
        <v>-1955849.3</v>
      </c>
      <c r="AZ13" s="3">
        <v>-1954995.81</v>
      </c>
      <c r="BA13" s="3">
        <v>-1916569.75</v>
      </c>
      <c r="BB13" s="3">
        <v>-1717238.83</v>
      </c>
      <c r="BC13" s="3">
        <v>-1729028.71</v>
      </c>
      <c r="BD13" s="3">
        <v>-1729028.71</v>
      </c>
      <c r="BE13" s="3">
        <v>-1760812.2999999998</v>
      </c>
      <c r="BF13" s="3">
        <v>-1893034.3399999999</v>
      </c>
      <c r="BG13" s="3">
        <v>-2075583.15</v>
      </c>
      <c r="BH13" s="3">
        <v>-2031505.06</v>
      </c>
      <c r="BI13" s="3">
        <v>-1995311.78</v>
      </c>
      <c r="BJ13" s="3">
        <v>-2078580.8699999999</v>
      </c>
      <c r="BK13" s="3">
        <v>-2223643.16</v>
      </c>
      <c r="BL13" s="3">
        <v>-2143407.2200000002</v>
      </c>
      <c r="BM13" s="3">
        <v>-2128292.36</v>
      </c>
      <c r="BN13" s="3">
        <v>-1936732.69</v>
      </c>
      <c r="BO13" s="3">
        <v>-1908637.8099999996</v>
      </c>
      <c r="BP13" s="3">
        <v>-1772356.76</v>
      </c>
      <c r="BQ13" s="3">
        <v>-1772356.76</v>
      </c>
      <c r="BR13" s="3">
        <v>-1832587.53</v>
      </c>
      <c r="BS13" s="3">
        <v>-1840813.54</v>
      </c>
      <c r="BT13" s="3">
        <v>-1950155.28</v>
      </c>
      <c r="BU13" s="3">
        <v>-1973960.7899999998</v>
      </c>
      <c r="BV13" s="3">
        <v>-2037465.99</v>
      </c>
      <c r="BW13" s="3">
        <v>-2104218.1399999997</v>
      </c>
      <c r="BX13" s="3">
        <v>-2234034.9599999995</v>
      </c>
      <c r="BY13" s="3">
        <v>-2174576.8199999998</v>
      </c>
      <c r="BZ13" s="3">
        <v>-2111220.34</v>
      </c>
      <c r="CA13" s="3">
        <v>-1902809.85</v>
      </c>
      <c r="CB13" s="3">
        <v>-1904170.65</v>
      </c>
      <c r="CC13" s="3">
        <v>-1732315.9299999997</v>
      </c>
      <c r="CD13" s="3">
        <v>-1732315.9299999997</v>
      </c>
    </row>
    <row r="14" spans="1:82" s="97" customFormat="1" x14ac:dyDescent="0.2">
      <c r="A14" s="2" t="s">
        <v>334</v>
      </c>
      <c r="B14" s="2" t="s">
        <v>7</v>
      </c>
      <c r="C14" s="2" t="s">
        <v>158</v>
      </c>
      <c r="D14" s="2" t="s">
        <v>342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>
        <v>0</v>
      </c>
      <c r="AA14" s="3">
        <v>0</v>
      </c>
      <c r="AB14" s="3">
        <v>0</v>
      </c>
      <c r="AC14" s="3">
        <v>0</v>
      </c>
      <c r="AD14" s="3">
        <v>0</v>
      </c>
      <c r="AE14" s="3">
        <v>0</v>
      </c>
      <c r="AF14" s="3">
        <v>0</v>
      </c>
      <c r="AG14" s="3">
        <v>0</v>
      </c>
      <c r="AH14" s="3">
        <v>0</v>
      </c>
      <c r="AI14" s="3">
        <v>0</v>
      </c>
      <c r="AJ14" s="3">
        <v>0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152419.04999999999</v>
      </c>
      <c r="AQ14" s="3">
        <v>152419.04999999999</v>
      </c>
      <c r="AR14" s="3">
        <v>146491.72999999998</v>
      </c>
      <c r="AS14" s="3">
        <v>231815.67</v>
      </c>
      <c r="AT14" s="3">
        <v>1631387.03</v>
      </c>
      <c r="AU14" s="3">
        <v>0</v>
      </c>
      <c r="AV14" s="3">
        <v>0</v>
      </c>
      <c r="AW14" s="3">
        <v>1705216.17</v>
      </c>
      <c r="AX14" s="3">
        <v>1628792.23</v>
      </c>
      <c r="AY14" s="3">
        <v>1576086.8599999999</v>
      </c>
      <c r="AZ14" s="3">
        <v>1603306.82</v>
      </c>
      <c r="BA14" s="3">
        <v>1618196.97</v>
      </c>
      <c r="BB14" s="3">
        <v>2002995.85</v>
      </c>
      <c r="BC14" s="3">
        <v>2343462.29</v>
      </c>
      <c r="BD14" s="3">
        <v>2343462.29</v>
      </c>
      <c r="BE14" s="3">
        <v>0</v>
      </c>
      <c r="BF14" s="3">
        <v>0</v>
      </c>
      <c r="BG14" s="3">
        <v>0</v>
      </c>
      <c r="BH14" s="3">
        <v>0</v>
      </c>
      <c r="BI14" s="3">
        <v>0</v>
      </c>
      <c r="BJ14" s="3">
        <v>0</v>
      </c>
      <c r="BK14" s="3">
        <v>0</v>
      </c>
      <c r="BL14" s="3">
        <v>0</v>
      </c>
      <c r="BM14" s="3">
        <v>0</v>
      </c>
      <c r="BN14" s="3">
        <v>0</v>
      </c>
      <c r="BO14" s="3">
        <v>0</v>
      </c>
      <c r="BP14" s="3">
        <v>0</v>
      </c>
      <c r="BQ14" s="3">
        <v>0</v>
      </c>
      <c r="BR14" s="3">
        <v>0</v>
      </c>
      <c r="BS14" s="3">
        <v>0</v>
      </c>
      <c r="BT14" s="3">
        <v>0</v>
      </c>
      <c r="BU14" s="3">
        <v>0</v>
      </c>
      <c r="BV14" s="3">
        <v>0</v>
      </c>
      <c r="BW14" s="3">
        <v>0</v>
      </c>
      <c r="BX14" s="3">
        <v>0</v>
      </c>
      <c r="BY14" s="3">
        <v>0</v>
      </c>
      <c r="BZ14" s="3">
        <v>0</v>
      </c>
      <c r="CA14" s="3">
        <v>0</v>
      </c>
      <c r="CB14" s="3">
        <v>0</v>
      </c>
      <c r="CC14" s="3">
        <v>0</v>
      </c>
      <c r="CD14" s="3">
        <v>0</v>
      </c>
    </row>
    <row r="15" spans="1:82" s="97" customFormat="1" x14ac:dyDescent="0.2">
      <c r="A15" s="2" t="s">
        <v>334</v>
      </c>
      <c r="B15" s="2" t="s">
        <v>7</v>
      </c>
      <c r="C15" s="2" t="s">
        <v>100</v>
      </c>
      <c r="D15" s="2" t="s">
        <v>343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-804603.1</v>
      </c>
      <c r="M15" s="3">
        <v>-786924.17</v>
      </c>
      <c r="N15" s="3">
        <v>-781998.56</v>
      </c>
      <c r="O15" s="3">
        <v>-779558.92</v>
      </c>
      <c r="P15" s="3">
        <v>-800080.45000000007</v>
      </c>
      <c r="Q15" s="3">
        <v>-800080.45000000007</v>
      </c>
      <c r="R15" s="3">
        <v>-813111.35</v>
      </c>
      <c r="S15" s="3">
        <v>-846160.37</v>
      </c>
      <c r="T15" s="3">
        <v>-857017</v>
      </c>
      <c r="U15" s="3">
        <v>-873583.92</v>
      </c>
      <c r="V15" s="3">
        <v>-891104.42</v>
      </c>
      <c r="W15" s="3">
        <v>-910953.29</v>
      </c>
      <c r="X15" s="3">
        <v>-939666.39</v>
      </c>
      <c r="Y15" s="3">
        <v>-945220.81</v>
      </c>
      <c r="Z15" s="3">
        <v>-956566.32000000007</v>
      </c>
      <c r="AA15" s="3">
        <v>-966147.87</v>
      </c>
      <c r="AB15" s="3">
        <v>-984279.79</v>
      </c>
      <c r="AC15" s="3">
        <v>-991794.07000000007</v>
      </c>
      <c r="AD15" s="3">
        <v>-991794.07000000007</v>
      </c>
      <c r="AE15" s="3">
        <v>-1007768.1499999999</v>
      </c>
      <c r="AF15" s="3">
        <v>-1018031.77</v>
      </c>
      <c r="AG15" s="3">
        <v>-1036630.92</v>
      </c>
      <c r="AH15" s="3">
        <v>-1049961.69</v>
      </c>
      <c r="AI15" s="3">
        <v>-1063857.74</v>
      </c>
      <c r="AJ15" s="3">
        <v>-1076824.29</v>
      </c>
      <c r="AK15" s="3">
        <v>-1112682.7</v>
      </c>
      <c r="AL15" s="3">
        <v>-1151108.8899999999</v>
      </c>
      <c r="AM15" s="3">
        <v>-1150976.0399999998</v>
      </c>
      <c r="AN15" s="3">
        <v>-1137273.8400000001</v>
      </c>
      <c r="AO15" s="3">
        <v>-1277192.6100000001</v>
      </c>
      <c r="AP15" s="3">
        <v>-1135380.51</v>
      </c>
      <c r="AQ15" s="3">
        <v>-1135380.51</v>
      </c>
      <c r="AR15" s="3">
        <v>-1323446.6599999999</v>
      </c>
      <c r="AS15" s="3">
        <v>-794590.21</v>
      </c>
      <c r="AT15" s="3">
        <v>-832713.97</v>
      </c>
      <c r="AU15" s="3">
        <v>-788102.09</v>
      </c>
      <c r="AV15" s="3">
        <v>-865499.92999999993</v>
      </c>
      <c r="AW15" s="3">
        <v>-879814.89</v>
      </c>
      <c r="AX15" s="3">
        <v>-873758.17</v>
      </c>
      <c r="AY15" s="3">
        <v>-811946.58000000007</v>
      </c>
      <c r="AZ15" s="3">
        <v>-849550.96</v>
      </c>
      <c r="BA15" s="3">
        <v>-883357.78999999992</v>
      </c>
      <c r="BB15" s="3">
        <v>-881531.45000000007</v>
      </c>
      <c r="BC15" s="3">
        <v>-793102.72</v>
      </c>
      <c r="BD15" s="3">
        <v>-793102.72</v>
      </c>
      <c r="BE15" s="3">
        <v>-736828.25738999993</v>
      </c>
      <c r="BF15" s="3">
        <v>-716065.01359999995</v>
      </c>
      <c r="BG15" s="3">
        <v>-715859.47667989996</v>
      </c>
      <c r="BH15" s="3">
        <v>-672656.96234989993</v>
      </c>
      <c r="BI15" s="3">
        <v>-631601.23453989998</v>
      </c>
      <c r="BJ15" s="3">
        <v>-597462.13489989995</v>
      </c>
      <c r="BK15" s="3">
        <v>-561870.6781298999</v>
      </c>
      <c r="BL15" s="3">
        <v>-528625.0110999</v>
      </c>
      <c r="BM15" s="3">
        <v>-498368.91092990001</v>
      </c>
      <c r="BN15" s="3">
        <v>-481889.42616989999</v>
      </c>
      <c r="BO15" s="3">
        <v>-478604.01636390004</v>
      </c>
      <c r="BP15" s="3">
        <v>-456078.13002390001</v>
      </c>
      <c r="BQ15" s="3">
        <v>-456078.13002390001</v>
      </c>
      <c r="BR15" s="3">
        <v>-440152.49709389999</v>
      </c>
      <c r="BS15" s="3">
        <v>-410373.35081389995</v>
      </c>
      <c r="BT15" s="3">
        <v>-375877.94312389992</v>
      </c>
      <c r="BU15" s="3">
        <v>-371546.51417389995</v>
      </c>
      <c r="BV15" s="3">
        <v>-361617.3259459</v>
      </c>
      <c r="BW15" s="3">
        <v>-356520.7311508999</v>
      </c>
      <c r="BX15" s="3">
        <v>-345393.14515089995</v>
      </c>
      <c r="BY15" s="3">
        <v>-329099.82306089991</v>
      </c>
      <c r="BZ15" s="3">
        <v>-313039.37129089993</v>
      </c>
      <c r="CA15" s="3">
        <v>-308996.50766489998</v>
      </c>
      <c r="CB15" s="3">
        <v>-316424.83803489996</v>
      </c>
      <c r="CC15" s="3">
        <v>-299666.08125489991</v>
      </c>
      <c r="CD15" s="3">
        <v>-299666.08125489991</v>
      </c>
    </row>
    <row r="16" spans="1:82" s="97" customFormat="1" x14ac:dyDescent="0.2">
      <c r="A16" s="2" t="s">
        <v>334</v>
      </c>
      <c r="B16" s="2" t="s">
        <v>7</v>
      </c>
      <c r="C16" s="2" t="s">
        <v>114</v>
      </c>
      <c r="D16" s="2" t="s">
        <v>344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355609.31</v>
      </c>
      <c r="M16" s="3">
        <v>344638.95</v>
      </c>
      <c r="N16" s="3">
        <v>321636.90000000002</v>
      </c>
      <c r="O16" s="3">
        <v>288338.89</v>
      </c>
      <c r="P16" s="3">
        <v>317921.57</v>
      </c>
      <c r="Q16" s="3">
        <v>317921.57</v>
      </c>
      <c r="R16" s="3">
        <v>211829.63</v>
      </c>
      <c r="S16" s="3">
        <v>192195.89</v>
      </c>
      <c r="T16" s="3">
        <v>84899.920000000013</v>
      </c>
      <c r="U16" s="3">
        <v>153276.89000000001</v>
      </c>
      <c r="V16" s="3">
        <v>178909.78000000003</v>
      </c>
      <c r="W16" s="3">
        <v>195253.47</v>
      </c>
      <c r="X16" s="3">
        <v>242542.41999999998</v>
      </c>
      <c r="Y16" s="3">
        <v>267094.46000000002</v>
      </c>
      <c r="Z16" s="3">
        <v>291583.16000000003</v>
      </c>
      <c r="AA16" s="3">
        <v>326810.74</v>
      </c>
      <c r="AB16" s="3">
        <v>309695.62</v>
      </c>
      <c r="AC16" s="3">
        <v>335883.81</v>
      </c>
      <c r="AD16" s="3">
        <v>335883.81</v>
      </c>
      <c r="AE16" s="3">
        <v>325231.62</v>
      </c>
      <c r="AF16" s="3">
        <v>266542.15999999997</v>
      </c>
      <c r="AG16" s="3">
        <v>309554.98</v>
      </c>
      <c r="AH16" s="3">
        <v>233573.61</v>
      </c>
      <c r="AI16" s="3">
        <v>309554.98</v>
      </c>
      <c r="AJ16" s="3">
        <v>242543.49</v>
      </c>
      <c r="AK16" s="3">
        <v>253542.04</v>
      </c>
      <c r="AL16" s="3">
        <v>213218.76</v>
      </c>
      <c r="AM16" s="3">
        <v>280059.19</v>
      </c>
      <c r="AN16" s="3">
        <v>259227.47</v>
      </c>
      <c r="AO16" s="3">
        <v>307339.41000000003</v>
      </c>
      <c r="AP16" s="3">
        <v>214888.34999999998</v>
      </c>
      <c r="AQ16" s="3">
        <v>214888.34999999998</v>
      </c>
      <c r="AR16" s="3">
        <v>282700.84999999998</v>
      </c>
      <c r="AS16" s="3">
        <v>305730.45999999996</v>
      </c>
      <c r="AT16" s="3">
        <v>376975.57</v>
      </c>
      <c r="AU16" s="3">
        <v>376677.48</v>
      </c>
      <c r="AV16" s="3">
        <v>361689.13</v>
      </c>
      <c r="AW16" s="3">
        <v>405943.69</v>
      </c>
      <c r="AX16" s="3">
        <v>388227.06</v>
      </c>
      <c r="AY16" s="3">
        <v>418674.68</v>
      </c>
      <c r="AZ16" s="3">
        <v>415077.99</v>
      </c>
      <c r="BA16" s="3">
        <v>419347.14999999997</v>
      </c>
      <c r="BB16" s="3">
        <v>437822.68000000005</v>
      </c>
      <c r="BC16" s="3">
        <v>440505.35</v>
      </c>
      <c r="BD16" s="3">
        <v>440505.35</v>
      </c>
      <c r="BE16" s="3">
        <v>485301.35</v>
      </c>
      <c r="BF16" s="3">
        <v>536136.35</v>
      </c>
      <c r="BG16" s="3">
        <v>514200.35</v>
      </c>
      <c r="BH16" s="3">
        <v>453552.35</v>
      </c>
      <c r="BI16" s="3">
        <v>410366.35</v>
      </c>
      <c r="BJ16" s="3">
        <v>378660.35</v>
      </c>
      <c r="BK16" s="3">
        <v>465075.35</v>
      </c>
      <c r="BL16" s="3">
        <v>466083.35</v>
      </c>
      <c r="BM16" s="3">
        <v>465273.35</v>
      </c>
      <c r="BN16" s="3">
        <v>517990.35</v>
      </c>
      <c r="BO16" s="3">
        <v>580008.35</v>
      </c>
      <c r="BP16" s="3">
        <v>655200.35</v>
      </c>
      <c r="BQ16" s="3">
        <v>655200.35</v>
      </c>
      <c r="BR16" s="3">
        <v>667500.35</v>
      </c>
      <c r="BS16" s="3">
        <v>652164.35</v>
      </c>
      <c r="BT16" s="3">
        <v>604152.35</v>
      </c>
      <c r="BU16" s="3">
        <v>729344.67999999993</v>
      </c>
      <c r="BV16" s="3">
        <v>680439.67999999993</v>
      </c>
      <c r="BW16" s="3">
        <v>642170.67999999993</v>
      </c>
      <c r="BX16" s="3">
        <v>604232.67999999993</v>
      </c>
      <c r="BY16" s="3">
        <v>603296.67999999993</v>
      </c>
      <c r="BZ16" s="3">
        <v>602135.67999999993</v>
      </c>
      <c r="CA16" s="3">
        <v>648740.67999999993</v>
      </c>
      <c r="CB16" s="3">
        <v>707499.67999999993</v>
      </c>
      <c r="CC16" s="3">
        <v>777092.67999999993</v>
      </c>
      <c r="CD16" s="3">
        <v>777092.67999999993</v>
      </c>
    </row>
    <row r="17" spans="1:82" s="97" customFormat="1" x14ac:dyDescent="0.2">
      <c r="A17" s="2" t="s">
        <v>334</v>
      </c>
      <c r="B17" s="2" t="s">
        <v>7</v>
      </c>
      <c r="C17" s="2" t="s">
        <v>115</v>
      </c>
      <c r="D17" s="2" t="s">
        <v>345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14157.67</v>
      </c>
      <c r="M17" s="3">
        <v>14157.67</v>
      </c>
      <c r="N17" s="3">
        <v>14157.67</v>
      </c>
      <c r="O17" s="3">
        <v>14136.41</v>
      </c>
      <c r="P17" s="3">
        <v>14136.41</v>
      </c>
      <c r="Q17" s="3">
        <v>14136.41</v>
      </c>
      <c r="R17" s="3">
        <v>14136.41</v>
      </c>
      <c r="S17" s="3">
        <v>14136.89</v>
      </c>
      <c r="T17" s="3">
        <v>13982.41</v>
      </c>
      <c r="U17" s="3">
        <v>13982.17</v>
      </c>
      <c r="V17" s="3">
        <v>13854.73</v>
      </c>
      <c r="W17" s="3">
        <v>13854.73</v>
      </c>
      <c r="X17" s="3">
        <v>13854.73</v>
      </c>
      <c r="Y17" s="3">
        <v>36442.660000000003</v>
      </c>
      <c r="Z17" s="3">
        <v>13854.730000000003</v>
      </c>
      <c r="AA17" s="3">
        <v>13854.73</v>
      </c>
      <c r="AB17" s="3">
        <v>13854.73</v>
      </c>
      <c r="AC17" s="3">
        <v>13854.73</v>
      </c>
      <c r="AD17" s="3">
        <v>13854.73</v>
      </c>
      <c r="AE17" s="3">
        <v>13854.73</v>
      </c>
      <c r="AF17" s="3">
        <v>13854.73</v>
      </c>
      <c r="AG17" s="3">
        <v>13854.73</v>
      </c>
      <c r="AH17" s="3">
        <v>13854.73</v>
      </c>
      <c r="AI17" s="3">
        <v>13854.73</v>
      </c>
      <c r="AJ17" s="3">
        <v>13854.73</v>
      </c>
      <c r="AK17" s="3">
        <v>13854.73</v>
      </c>
      <c r="AL17" s="3">
        <v>13854.73</v>
      </c>
      <c r="AM17" s="3">
        <v>13854.73</v>
      </c>
      <c r="AN17" s="3">
        <v>13854.73</v>
      </c>
      <c r="AO17" s="3">
        <v>13854.73</v>
      </c>
      <c r="AP17" s="3">
        <v>13791.01</v>
      </c>
      <c r="AQ17" s="3">
        <v>13791.01</v>
      </c>
      <c r="AR17" s="3">
        <v>13791.01</v>
      </c>
      <c r="AS17" s="3">
        <v>13791.01</v>
      </c>
      <c r="AT17" s="3">
        <v>13791.01</v>
      </c>
      <c r="AU17" s="3">
        <v>13791.01</v>
      </c>
      <c r="AV17" s="3">
        <v>13791.01</v>
      </c>
      <c r="AW17" s="3">
        <v>13727.29</v>
      </c>
      <c r="AX17" s="3">
        <v>13727.29</v>
      </c>
      <c r="AY17" s="3">
        <v>13727.29</v>
      </c>
      <c r="AZ17" s="3">
        <v>13727.29</v>
      </c>
      <c r="BA17" s="3">
        <v>13727.29</v>
      </c>
      <c r="BB17" s="3">
        <v>13727.29</v>
      </c>
      <c r="BC17" s="3">
        <v>13727.29</v>
      </c>
      <c r="BD17" s="3">
        <v>13727.29</v>
      </c>
      <c r="BE17" s="3">
        <v>0</v>
      </c>
      <c r="BF17" s="3">
        <v>0</v>
      </c>
      <c r="BG17" s="3">
        <v>0</v>
      </c>
      <c r="BH17" s="3">
        <v>0</v>
      </c>
      <c r="BI17" s="3">
        <v>0</v>
      </c>
      <c r="BJ17" s="3">
        <v>0</v>
      </c>
      <c r="BK17" s="3">
        <v>0</v>
      </c>
      <c r="BL17" s="3">
        <v>0</v>
      </c>
      <c r="BM17" s="3">
        <v>0</v>
      </c>
      <c r="BN17" s="3">
        <v>0</v>
      </c>
      <c r="BO17" s="3">
        <v>0</v>
      </c>
      <c r="BP17" s="3">
        <v>0</v>
      </c>
      <c r="BQ17" s="3">
        <v>0</v>
      </c>
      <c r="BR17" s="3">
        <v>0</v>
      </c>
      <c r="BS17" s="3">
        <v>0</v>
      </c>
      <c r="BT17" s="3">
        <v>0</v>
      </c>
      <c r="BU17" s="3">
        <v>0</v>
      </c>
      <c r="BV17" s="3">
        <v>0</v>
      </c>
      <c r="BW17" s="3">
        <v>0</v>
      </c>
      <c r="BX17" s="3">
        <v>0</v>
      </c>
      <c r="BY17" s="3">
        <v>0</v>
      </c>
      <c r="BZ17" s="3">
        <v>0</v>
      </c>
      <c r="CA17" s="3">
        <v>0</v>
      </c>
      <c r="CB17" s="3">
        <v>0</v>
      </c>
      <c r="CC17" s="3">
        <v>0</v>
      </c>
      <c r="CD17" s="3">
        <v>0</v>
      </c>
    </row>
    <row r="18" spans="1:82" s="97" customFormat="1" x14ac:dyDescent="0.2">
      <c r="A18" s="2" t="s">
        <v>334</v>
      </c>
      <c r="B18" s="2" t="s">
        <v>7</v>
      </c>
      <c r="C18" s="2" t="s">
        <v>346</v>
      </c>
      <c r="D18" s="2" t="s">
        <v>347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45053.599999999999</v>
      </c>
      <c r="M18" s="3">
        <v>33790.199999999997</v>
      </c>
      <c r="N18" s="3">
        <v>22526.799999999996</v>
      </c>
      <c r="O18" s="3">
        <v>19896.8</v>
      </c>
      <c r="P18" s="3">
        <v>18740.52</v>
      </c>
      <c r="Q18" s="3">
        <v>18740.52</v>
      </c>
      <c r="R18" s="3">
        <v>320843.84000000003</v>
      </c>
      <c r="S18" s="3">
        <v>275575.68000000005</v>
      </c>
      <c r="T18" s="3">
        <v>513466.55</v>
      </c>
      <c r="U18" s="3">
        <v>427500.89</v>
      </c>
      <c r="V18" s="3">
        <v>374870.44</v>
      </c>
      <c r="W18" s="3">
        <v>338794.06999999995</v>
      </c>
      <c r="X18" s="3">
        <v>279996.78000000003</v>
      </c>
      <c r="Y18" s="3">
        <v>216792.17000000004</v>
      </c>
      <c r="Z18" s="3">
        <v>160610.72000000003</v>
      </c>
      <c r="AA18" s="3">
        <v>101216.27</v>
      </c>
      <c r="AB18" s="3">
        <v>41821.790000000008</v>
      </c>
      <c r="AC18" s="3">
        <v>352715.32</v>
      </c>
      <c r="AD18" s="3">
        <v>352715.32</v>
      </c>
      <c r="AE18" s="3">
        <v>630484.07000000007</v>
      </c>
      <c r="AF18" s="3">
        <v>565098.3899999999</v>
      </c>
      <c r="AG18" s="3">
        <v>469870.21</v>
      </c>
      <c r="AH18" s="3">
        <v>428832.92</v>
      </c>
      <c r="AI18" s="3">
        <v>394332.74</v>
      </c>
      <c r="AJ18" s="3">
        <v>382431.91</v>
      </c>
      <c r="AK18" s="3">
        <v>322100.5</v>
      </c>
      <c r="AL18" s="3">
        <v>248756.91</v>
      </c>
      <c r="AM18" s="3">
        <v>186153.91</v>
      </c>
      <c r="AN18" s="3">
        <v>119102.91</v>
      </c>
      <c r="AO18" s="3">
        <v>52118.990000000005</v>
      </c>
      <c r="AP18" s="3">
        <v>431014.56</v>
      </c>
      <c r="AQ18" s="3">
        <v>431014.56</v>
      </c>
      <c r="AR18" s="3">
        <v>576830.57999999996</v>
      </c>
      <c r="AS18" s="3">
        <v>481919.33999999997</v>
      </c>
      <c r="AT18" s="3">
        <v>553418.36</v>
      </c>
      <c r="AU18" s="3">
        <v>556469.58000000007</v>
      </c>
      <c r="AV18" s="3">
        <v>494320.43999999994</v>
      </c>
      <c r="AW18" s="3">
        <v>391689.9</v>
      </c>
      <c r="AX18" s="3">
        <v>372705.12</v>
      </c>
      <c r="AY18" s="3">
        <v>288847.8</v>
      </c>
      <c r="AZ18" s="3">
        <v>201762.88</v>
      </c>
      <c r="BA18" s="3">
        <v>121133.02</v>
      </c>
      <c r="BB18" s="3">
        <v>37275.78</v>
      </c>
      <c r="BC18" s="3">
        <v>649619.29</v>
      </c>
      <c r="BD18" s="3">
        <v>649619.29</v>
      </c>
      <c r="BE18" s="3">
        <v>588367.19160000002</v>
      </c>
      <c r="BF18" s="3">
        <v>491557.72680000006</v>
      </c>
      <c r="BG18" s="3">
        <v>564486.72720000008</v>
      </c>
      <c r="BH18" s="3">
        <v>567598.97160000005</v>
      </c>
      <c r="BI18" s="3">
        <v>504206.84880000004</v>
      </c>
      <c r="BJ18" s="3">
        <v>399523.69800000003</v>
      </c>
      <c r="BK18" s="3">
        <v>380159.22240000003</v>
      </c>
      <c r="BL18" s="3">
        <v>294624.75599999999</v>
      </c>
      <c r="BM18" s="3">
        <v>205798.13759999996</v>
      </c>
      <c r="BN18" s="3">
        <v>123555.68039999995</v>
      </c>
      <c r="BO18" s="3">
        <v>38021.295599999954</v>
      </c>
      <c r="BP18" s="3">
        <v>662611.67579999997</v>
      </c>
      <c r="BQ18" s="3">
        <v>662611.67579999997</v>
      </c>
      <c r="BR18" s="3">
        <v>600134.53543200006</v>
      </c>
      <c r="BS18" s="3">
        <v>501388.88133599993</v>
      </c>
      <c r="BT18" s="3">
        <v>575776.46174399997</v>
      </c>
      <c r="BU18" s="3">
        <v>578950.95103200001</v>
      </c>
      <c r="BV18" s="3">
        <v>514290.98577599996</v>
      </c>
      <c r="BW18" s="3">
        <v>407514.17196000007</v>
      </c>
      <c r="BX18" s="3">
        <v>387762.40684800001</v>
      </c>
      <c r="BY18" s="3">
        <v>300517.25112000003</v>
      </c>
      <c r="BZ18" s="3">
        <v>209914.10035200004</v>
      </c>
      <c r="CA18" s="3">
        <v>126026.79400799994</v>
      </c>
      <c r="CB18" s="3">
        <v>38781.721512000018</v>
      </c>
      <c r="CC18" s="3">
        <v>675863.90931599995</v>
      </c>
      <c r="CD18" s="3">
        <v>675863.90931599995</v>
      </c>
    </row>
    <row r="19" spans="1:82" s="97" customFormat="1" x14ac:dyDescent="0.2">
      <c r="A19" s="2" t="s">
        <v>334</v>
      </c>
      <c r="B19" s="2" t="s">
        <v>7</v>
      </c>
      <c r="C19" s="2" t="s">
        <v>116</v>
      </c>
      <c r="D19" s="2" t="s">
        <v>348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3">
        <v>0</v>
      </c>
      <c r="AB19" s="3">
        <v>0</v>
      </c>
      <c r="AC19" s="3">
        <v>0</v>
      </c>
      <c r="AD19" s="3">
        <v>0</v>
      </c>
      <c r="AE19" s="3">
        <v>0</v>
      </c>
      <c r="AF19" s="3">
        <v>0</v>
      </c>
      <c r="AG19" s="3">
        <v>0</v>
      </c>
      <c r="AH19" s="3">
        <v>0</v>
      </c>
      <c r="AI19" s="3">
        <v>0</v>
      </c>
      <c r="AJ19" s="3">
        <v>-379.46</v>
      </c>
      <c r="AK19" s="3">
        <v>-379.46</v>
      </c>
      <c r="AL19" s="3">
        <v>-379.46</v>
      </c>
      <c r="AM19" s="3">
        <v>-379.46</v>
      </c>
      <c r="AN19" s="3">
        <v>-379.46</v>
      </c>
      <c r="AO19" s="3">
        <v>-379.46</v>
      </c>
      <c r="AP19" s="3">
        <v>0</v>
      </c>
      <c r="AQ19" s="3">
        <v>0</v>
      </c>
      <c r="AR19" s="3">
        <v>0</v>
      </c>
      <c r="AS19" s="3">
        <v>0</v>
      </c>
      <c r="AT19" s="3">
        <v>0</v>
      </c>
      <c r="AU19" s="3">
        <v>0</v>
      </c>
      <c r="AV19" s="3">
        <v>0</v>
      </c>
      <c r="AW19" s="3">
        <v>0</v>
      </c>
      <c r="AX19" s="3">
        <v>0</v>
      </c>
      <c r="AY19" s="3">
        <v>0</v>
      </c>
      <c r="AZ19" s="3">
        <v>0</v>
      </c>
      <c r="BA19" s="3">
        <v>0</v>
      </c>
      <c r="BB19" s="3">
        <v>0</v>
      </c>
      <c r="BC19" s="3">
        <v>0</v>
      </c>
      <c r="BD19" s="3">
        <v>0</v>
      </c>
      <c r="BE19" s="3">
        <v>0</v>
      </c>
      <c r="BF19" s="3">
        <v>0</v>
      </c>
      <c r="BG19" s="3">
        <v>0</v>
      </c>
      <c r="BH19" s="3">
        <v>0</v>
      </c>
      <c r="BI19" s="3">
        <v>0</v>
      </c>
      <c r="BJ19" s="3">
        <v>0</v>
      </c>
      <c r="BK19" s="3">
        <v>0</v>
      </c>
      <c r="BL19" s="3">
        <v>0</v>
      </c>
      <c r="BM19" s="3">
        <v>0</v>
      </c>
      <c r="BN19" s="3">
        <v>0</v>
      </c>
      <c r="BO19" s="3">
        <v>0</v>
      </c>
      <c r="BP19" s="3">
        <v>0</v>
      </c>
      <c r="BQ19" s="3">
        <v>0</v>
      </c>
      <c r="BR19" s="3">
        <v>0</v>
      </c>
      <c r="BS19" s="3">
        <v>0</v>
      </c>
      <c r="BT19" s="3">
        <v>0</v>
      </c>
      <c r="BU19" s="3">
        <v>0</v>
      </c>
      <c r="BV19" s="3">
        <v>0</v>
      </c>
      <c r="BW19" s="3">
        <v>0</v>
      </c>
      <c r="BX19" s="3">
        <v>0</v>
      </c>
      <c r="BY19" s="3">
        <v>0</v>
      </c>
      <c r="BZ19" s="3">
        <v>0</v>
      </c>
      <c r="CA19" s="3">
        <v>0</v>
      </c>
      <c r="CB19" s="3">
        <v>0</v>
      </c>
      <c r="CC19" s="3">
        <v>0</v>
      </c>
      <c r="CD19" s="3">
        <v>0</v>
      </c>
    </row>
    <row r="20" spans="1:82" s="97" customFormat="1" x14ac:dyDescent="0.2">
      <c r="A20" s="2" t="s">
        <v>334</v>
      </c>
      <c r="B20" s="2" t="s">
        <v>7</v>
      </c>
      <c r="C20" s="2" t="s">
        <v>349</v>
      </c>
      <c r="D20" s="2" t="s">
        <v>350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-61337.83</v>
      </c>
      <c r="N20" s="3">
        <v>323107.84999999998</v>
      </c>
      <c r="O20" s="3">
        <v>1023653.7899999999</v>
      </c>
      <c r="P20" s="3">
        <v>-561420.64999999991</v>
      </c>
      <c r="Q20" s="3">
        <v>-561420.64999999991</v>
      </c>
      <c r="R20" s="3">
        <v>233611.47999999998</v>
      </c>
      <c r="S20" s="3">
        <v>907625.76</v>
      </c>
      <c r="T20" s="3">
        <v>1339784.6000000001</v>
      </c>
      <c r="U20" s="3">
        <v>868116.10000000009</v>
      </c>
      <c r="V20" s="3">
        <v>-766214.64</v>
      </c>
      <c r="W20" s="3">
        <v>0</v>
      </c>
      <c r="X20" s="3">
        <v>0</v>
      </c>
      <c r="Y20" s="3">
        <v>0</v>
      </c>
      <c r="Z20" s="3">
        <v>0</v>
      </c>
      <c r="AA20" s="3">
        <v>0</v>
      </c>
      <c r="AB20" s="3">
        <v>0</v>
      </c>
      <c r="AC20" s="3">
        <v>0</v>
      </c>
      <c r="AD20" s="3">
        <v>0</v>
      </c>
      <c r="AE20" s="3">
        <v>0</v>
      </c>
      <c r="AF20" s="3">
        <v>0</v>
      </c>
      <c r="AG20" s="3">
        <v>0</v>
      </c>
      <c r="AH20" s="3">
        <v>0</v>
      </c>
      <c r="AI20" s="3">
        <v>0</v>
      </c>
      <c r="AJ20" s="3">
        <v>0</v>
      </c>
      <c r="AK20" s="3">
        <v>0</v>
      </c>
      <c r="AL20" s="3">
        <v>0</v>
      </c>
      <c r="AM20" s="3">
        <v>0</v>
      </c>
      <c r="AN20" s="3">
        <v>0</v>
      </c>
      <c r="AO20" s="3">
        <v>0</v>
      </c>
      <c r="AP20" s="3">
        <v>0</v>
      </c>
      <c r="AQ20" s="3">
        <v>0</v>
      </c>
      <c r="AR20" s="3">
        <v>0</v>
      </c>
      <c r="AS20" s="3">
        <v>0</v>
      </c>
      <c r="AT20" s="3">
        <v>0</v>
      </c>
      <c r="AU20" s="3">
        <v>0</v>
      </c>
      <c r="AV20" s="3">
        <v>0</v>
      </c>
      <c r="AW20" s="3">
        <v>0</v>
      </c>
      <c r="AX20" s="3">
        <v>0</v>
      </c>
      <c r="AY20" s="3">
        <v>0</v>
      </c>
      <c r="AZ20" s="3">
        <v>0</v>
      </c>
      <c r="BA20" s="3">
        <v>0</v>
      </c>
      <c r="BB20" s="3">
        <v>0</v>
      </c>
      <c r="BC20" s="3">
        <v>0</v>
      </c>
      <c r="BD20" s="3">
        <v>0</v>
      </c>
      <c r="BE20" s="3">
        <v>0</v>
      </c>
      <c r="BF20" s="3">
        <v>0</v>
      </c>
      <c r="BG20" s="3">
        <v>0</v>
      </c>
      <c r="BH20" s="3">
        <v>0</v>
      </c>
      <c r="BI20" s="3">
        <v>0</v>
      </c>
      <c r="BJ20" s="3">
        <v>0</v>
      </c>
      <c r="BK20" s="3">
        <v>0</v>
      </c>
      <c r="BL20" s="3">
        <v>0</v>
      </c>
      <c r="BM20" s="3">
        <v>0</v>
      </c>
      <c r="BN20" s="3">
        <v>0</v>
      </c>
      <c r="BO20" s="3">
        <v>0</v>
      </c>
      <c r="BP20" s="3">
        <v>0</v>
      </c>
      <c r="BQ20" s="3">
        <v>0</v>
      </c>
      <c r="BR20" s="3">
        <v>0</v>
      </c>
      <c r="BS20" s="3">
        <v>0</v>
      </c>
      <c r="BT20" s="3">
        <v>0</v>
      </c>
      <c r="BU20" s="3">
        <v>0</v>
      </c>
      <c r="BV20" s="3">
        <v>0</v>
      </c>
      <c r="BW20" s="3">
        <v>0</v>
      </c>
      <c r="BX20" s="3">
        <v>0</v>
      </c>
      <c r="BY20" s="3">
        <v>0</v>
      </c>
      <c r="BZ20" s="3">
        <v>0</v>
      </c>
      <c r="CA20" s="3">
        <v>0</v>
      </c>
      <c r="CB20" s="3">
        <v>0</v>
      </c>
      <c r="CC20" s="3">
        <v>0</v>
      </c>
      <c r="CD20" s="3">
        <v>0</v>
      </c>
    </row>
    <row r="21" spans="1:82" s="97" customFormat="1" x14ac:dyDescent="0.2">
      <c r="A21" s="2" t="s">
        <v>334</v>
      </c>
      <c r="B21" s="2" t="s">
        <v>7</v>
      </c>
      <c r="C21" s="2" t="s">
        <v>351</v>
      </c>
      <c r="D21" s="2" t="s">
        <v>352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692734.05</v>
      </c>
      <c r="N21" s="3">
        <v>642631.10000000009</v>
      </c>
      <c r="O21" s="3">
        <v>574098.6</v>
      </c>
      <c r="P21" s="3">
        <v>1815998.98</v>
      </c>
      <c r="Q21" s="3">
        <v>1815998.98</v>
      </c>
      <c r="R21" s="3">
        <v>1640919.1099999999</v>
      </c>
      <c r="S21" s="3">
        <v>1423561.32</v>
      </c>
      <c r="T21" s="3">
        <v>1033878.3</v>
      </c>
      <c r="U21" s="3">
        <v>823752.99</v>
      </c>
      <c r="V21" s="3">
        <v>570233.5</v>
      </c>
      <c r="W21" s="3">
        <v>0</v>
      </c>
      <c r="X21" s="3">
        <v>0</v>
      </c>
      <c r="Y21" s="3">
        <v>0</v>
      </c>
      <c r="Z21" s="3">
        <v>0</v>
      </c>
      <c r="AA21" s="3">
        <v>0</v>
      </c>
      <c r="AB21" s="3">
        <v>0</v>
      </c>
      <c r="AC21" s="3">
        <v>0</v>
      </c>
      <c r="AD21" s="3">
        <v>0</v>
      </c>
      <c r="AE21" s="3">
        <v>0</v>
      </c>
      <c r="AF21" s="3">
        <v>0</v>
      </c>
      <c r="AG21" s="3">
        <v>0</v>
      </c>
      <c r="AH21" s="3">
        <v>0</v>
      </c>
      <c r="AI21" s="3">
        <v>0</v>
      </c>
      <c r="AJ21" s="3">
        <v>0</v>
      </c>
      <c r="AK21" s="3">
        <v>0</v>
      </c>
      <c r="AL21" s="3">
        <v>0</v>
      </c>
      <c r="AM21" s="3">
        <v>0</v>
      </c>
      <c r="AN21" s="3">
        <v>0</v>
      </c>
      <c r="AO21" s="3">
        <v>0</v>
      </c>
      <c r="AP21" s="3">
        <v>0</v>
      </c>
      <c r="AQ21" s="3">
        <v>0</v>
      </c>
      <c r="AR21" s="3">
        <v>0</v>
      </c>
      <c r="AS21" s="3">
        <v>0</v>
      </c>
      <c r="AT21" s="3">
        <v>0</v>
      </c>
      <c r="AU21" s="3">
        <v>0</v>
      </c>
      <c r="AV21" s="3">
        <v>0</v>
      </c>
      <c r="AW21" s="3">
        <v>0</v>
      </c>
      <c r="AX21" s="3">
        <v>0</v>
      </c>
      <c r="AY21" s="3">
        <v>0</v>
      </c>
      <c r="AZ21" s="3">
        <v>0</v>
      </c>
      <c r="BA21" s="3">
        <v>0</v>
      </c>
      <c r="BB21" s="3">
        <v>0</v>
      </c>
      <c r="BC21" s="3">
        <v>0</v>
      </c>
      <c r="BD21" s="3">
        <v>0</v>
      </c>
      <c r="BE21" s="3">
        <v>0</v>
      </c>
      <c r="BF21" s="3">
        <v>0</v>
      </c>
      <c r="BG21" s="3">
        <v>0</v>
      </c>
      <c r="BH21" s="3">
        <v>0</v>
      </c>
      <c r="BI21" s="3">
        <v>0</v>
      </c>
      <c r="BJ21" s="3">
        <v>0</v>
      </c>
      <c r="BK21" s="3">
        <v>0</v>
      </c>
      <c r="BL21" s="3">
        <v>0</v>
      </c>
      <c r="BM21" s="3">
        <v>0</v>
      </c>
      <c r="BN21" s="3">
        <v>0</v>
      </c>
      <c r="BO21" s="3">
        <v>0</v>
      </c>
      <c r="BP21" s="3">
        <v>0</v>
      </c>
      <c r="BQ21" s="3">
        <v>0</v>
      </c>
      <c r="BR21" s="3">
        <v>0</v>
      </c>
      <c r="BS21" s="3">
        <v>0</v>
      </c>
      <c r="BT21" s="3">
        <v>0</v>
      </c>
      <c r="BU21" s="3">
        <v>0</v>
      </c>
      <c r="BV21" s="3">
        <v>0</v>
      </c>
      <c r="BW21" s="3">
        <v>0</v>
      </c>
      <c r="BX21" s="3">
        <v>0</v>
      </c>
      <c r="BY21" s="3">
        <v>0</v>
      </c>
      <c r="BZ21" s="3">
        <v>0</v>
      </c>
      <c r="CA21" s="3">
        <v>0</v>
      </c>
      <c r="CB21" s="3">
        <v>0</v>
      </c>
      <c r="CC21" s="3">
        <v>0</v>
      </c>
      <c r="CD21" s="3">
        <v>0</v>
      </c>
    </row>
    <row r="22" spans="1:82" s="97" customFormat="1" x14ac:dyDescent="0.2">
      <c r="A22" s="2" t="s">
        <v>334</v>
      </c>
      <c r="B22" s="2" t="s">
        <v>7</v>
      </c>
      <c r="C22" s="2" t="s">
        <v>353</v>
      </c>
      <c r="D22" s="2" t="s">
        <v>354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75864.600000000006</v>
      </c>
      <c r="N22" s="3">
        <v>75864.600000000006</v>
      </c>
      <c r="O22" s="3">
        <v>255476.83000000002</v>
      </c>
      <c r="P22" s="3">
        <v>1174009.43</v>
      </c>
      <c r="Q22" s="3">
        <v>1174009.43</v>
      </c>
      <c r="R22" s="3">
        <v>1228509.1299999999</v>
      </c>
      <c r="S22" s="3">
        <v>1292805.8799999999</v>
      </c>
      <c r="T22" s="3">
        <v>1335854.8999999999</v>
      </c>
      <c r="U22" s="3">
        <v>1374041.17</v>
      </c>
      <c r="V22" s="3">
        <v>1420963.46</v>
      </c>
      <c r="W22" s="3">
        <v>0</v>
      </c>
      <c r="X22" s="3">
        <v>0</v>
      </c>
      <c r="Y22" s="3">
        <v>0</v>
      </c>
      <c r="Z22" s="3">
        <v>0</v>
      </c>
      <c r="AA22" s="3">
        <v>0</v>
      </c>
      <c r="AB22" s="3">
        <v>0</v>
      </c>
      <c r="AC22" s="3">
        <v>0</v>
      </c>
      <c r="AD22" s="3">
        <v>0</v>
      </c>
      <c r="AE22" s="3">
        <v>0</v>
      </c>
      <c r="AF22" s="3">
        <v>0</v>
      </c>
      <c r="AG22" s="3">
        <v>0</v>
      </c>
      <c r="AH22" s="3">
        <v>0</v>
      </c>
      <c r="AI22" s="3">
        <v>0</v>
      </c>
      <c r="AJ22" s="3">
        <v>0</v>
      </c>
      <c r="AK22" s="3">
        <v>0</v>
      </c>
      <c r="AL22" s="3">
        <v>0</v>
      </c>
      <c r="AM22" s="3">
        <v>0</v>
      </c>
      <c r="AN22" s="3">
        <v>0</v>
      </c>
      <c r="AO22" s="3">
        <v>0</v>
      </c>
      <c r="AP22" s="3">
        <v>0</v>
      </c>
      <c r="AQ22" s="3">
        <v>0</v>
      </c>
      <c r="AR22" s="3">
        <v>0</v>
      </c>
      <c r="AS22" s="3">
        <v>0</v>
      </c>
      <c r="AT22" s="3">
        <v>0</v>
      </c>
      <c r="AU22" s="3">
        <v>0</v>
      </c>
      <c r="AV22" s="3">
        <v>0</v>
      </c>
      <c r="AW22" s="3">
        <v>0</v>
      </c>
      <c r="AX22" s="3">
        <v>0</v>
      </c>
      <c r="AY22" s="3">
        <v>0</v>
      </c>
      <c r="AZ22" s="3">
        <v>0</v>
      </c>
      <c r="BA22" s="3">
        <v>0</v>
      </c>
      <c r="BB22" s="3">
        <v>0</v>
      </c>
      <c r="BC22" s="3">
        <v>0</v>
      </c>
      <c r="BD22" s="3">
        <v>0</v>
      </c>
      <c r="BE22" s="3">
        <v>0</v>
      </c>
      <c r="BF22" s="3">
        <v>0</v>
      </c>
      <c r="BG22" s="3">
        <v>0</v>
      </c>
      <c r="BH22" s="3">
        <v>0</v>
      </c>
      <c r="BI22" s="3">
        <v>0</v>
      </c>
      <c r="BJ22" s="3">
        <v>0</v>
      </c>
      <c r="BK22" s="3">
        <v>0</v>
      </c>
      <c r="BL22" s="3">
        <v>0</v>
      </c>
      <c r="BM22" s="3">
        <v>0</v>
      </c>
      <c r="BN22" s="3">
        <v>0</v>
      </c>
      <c r="BO22" s="3">
        <v>0</v>
      </c>
      <c r="BP22" s="3">
        <v>0</v>
      </c>
      <c r="BQ22" s="3">
        <v>0</v>
      </c>
      <c r="BR22" s="3">
        <v>0</v>
      </c>
      <c r="BS22" s="3">
        <v>0</v>
      </c>
      <c r="BT22" s="3">
        <v>0</v>
      </c>
      <c r="BU22" s="3">
        <v>0</v>
      </c>
      <c r="BV22" s="3">
        <v>0</v>
      </c>
      <c r="BW22" s="3">
        <v>0</v>
      </c>
      <c r="BX22" s="3">
        <v>0</v>
      </c>
      <c r="BY22" s="3">
        <v>0</v>
      </c>
      <c r="BZ22" s="3">
        <v>0</v>
      </c>
      <c r="CA22" s="3">
        <v>0</v>
      </c>
      <c r="CB22" s="3">
        <v>0</v>
      </c>
      <c r="CC22" s="3">
        <v>0</v>
      </c>
      <c r="CD22" s="3">
        <v>0</v>
      </c>
    </row>
    <row r="23" spans="1:82" s="97" customFormat="1" x14ac:dyDescent="0.2">
      <c r="A23" s="2" t="s">
        <v>334</v>
      </c>
      <c r="B23" s="2" t="s">
        <v>7</v>
      </c>
      <c r="C23" s="2" t="s">
        <v>118</v>
      </c>
      <c r="D23" s="2" t="s">
        <v>355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399292.66</v>
      </c>
      <c r="M23" s="3">
        <v>707029.51</v>
      </c>
      <c r="N23" s="3">
        <v>707410.49</v>
      </c>
      <c r="O23" s="3">
        <v>527541</v>
      </c>
      <c r="P23" s="3">
        <v>1745630.33</v>
      </c>
      <c r="Q23" s="3">
        <v>1745630.33</v>
      </c>
      <c r="R23" s="3">
        <v>1670309.03</v>
      </c>
      <c r="S23" s="3">
        <v>1575342.46</v>
      </c>
      <c r="T23" s="3">
        <v>1507591.5899999999</v>
      </c>
      <c r="U23" s="3">
        <v>1433840.09</v>
      </c>
      <c r="V23" s="3">
        <v>1360695.56</v>
      </c>
      <c r="W23" s="3">
        <v>1294414.54</v>
      </c>
      <c r="X23" s="3">
        <v>1230474.26</v>
      </c>
      <c r="Y23" s="3">
        <v>1164394.45</v>
      </c>
      <c r="Z23" s="3">
        <v>-28214.910000000149</v>
      </c>
      <c r="AA23" s="3">
        <v>-28214.91</v>
      </c>
      <c r="AB23" s="3">
        <v>-28214.91</v>
      </c>
      <c r="AC23" s="3">
        <v>67054.41</v>
      </c>
      <c r="AD23" s="3">
        <v>67054.41</v>
      </c>
      <c r="AE23" s="3">
        <v>0</v>
      </c>
      <c r="AF23" s="3">
        <v>0</v>
      </c>
      <c r="AG23" s="3">
        <v>0</v>
      </c>
      <c r="AH23" s="3">
        <v>0</v>
      </c>
      <c r="AI23" s="3">
        <v>0</v>
      </c>
      <c r="AJ23" s="3">
        <v>0</v>
      </c>
      <c r="AK23" s="3">
        <v>0</v>
      </c>
      <c r="AL23" s="3">
        <v>0</v>
      </c>
      <c r="AM23" s="3">
        <v>0</v>
      </c>
      <c r="AN23" s="3">
        <v>0</v>
      </c>
      <c r="AO23" s="3">
        <v>0</v>
      </c>
      <c r="AP23" s="3">
        <v>0</v>
      </c>
      <c r="AQ23" s="3">
        <v>0</v>
      </c>
      <c r="AR23" s="3">
        <v>0</v>
      </c>
      <c r="AS23" s="3">
        <v>0</v>
      </c>
      <c r="AT23" s="3">
        <v>0</v>
      </c>
      <c r="AU23" s="3">
        <v>0</v>
      </c>
      <c r="AV23" s="3">
        <v>0</v>
      </c>
      <c r="AW23" s="3">
        <v>0</v>
      </c>
      <c r="AX23" s="3">
        <v>0</v>
      </c>
      <c r="AY23" s="3">
        <v>0</v>
      </c>
      <c r="AZ23" s="3">
        <v>0</v>
      </c>
      <c r="BA23" s="3">
        <v>0</v>
      </c>
      <c r="BB23" s="3">
        <v>0</v>
      </c>
      <c r="BC23" s="3">
        <v>0</v>
      </c>
      <c r="BD23" s="3">
        <v>0</v>
      </c>
      <c r="BE23" s="3">
        <v>0</v>
      </c>
      <c r="BF23" s="3">
        <v>0</v>
      </c>
      <c r="BG23" s="3">
        <v>0</v>
      </c>
      <c r="BH23" s="3">
        <v>0</v>
      </c>
      <c r="BI23" s="3">
        <v>0</v>
      </c>
      <c r="BJ23" s="3">
        <v>0</v>
      </c>
      <c r="BK23" s="3">
        <v>0</v>
      </c>
      <c r="BL23" s="3">
        <v>0</v>
      </c>
      <c r="BM23" s="3">
        <v>0</v>
      </c>
      <c r="BN23" s="3">
        <v>0</v>
      </c>
      <c r="BO23" s="3">
        <v>0</v>
      </c>
      <c r="BP23" s="3">
        <v>0</v>
      </c>
      <c r="BQ23" s="3">
        <v>0</v>
      </c>
      <c r="BR23" s="3">
        <v>0</v>
      </c>
      <c r="BS23" s="3">
        <v>0</v>
      </c>
      <c r="BT23" s="3">
        <v>0</v>
      </c>
      <c r="BU23" s="3">
        <v>0</v>
      </c>
      <c r="BV23" s="3">
        <v>0</v>
      </c>
      <c r="BW23" s="3">
        <v>0</v>
      </c>
      <c r="BX23" s="3">
        <v>0</v>
      </c>
      <c r="BY23" s="3">
        <v>0</v>
      </c>
      <c r="BZ23" s="3">
        <v>0</v>
      </c>
      <c r="CA23" s="3">
        <v>0</v>
      </c>
      <c r="CB23" s="3">
        <v>0</v>
      </c>
      <c r="CC23" s="3">
        <v>0</v>
      </c>
      <c r="CD23" s="3">
        <v>0</v>
      </c>
    </row>
    <row r="24" spans="1:82" s="97" customFormat="1" x14ac:dyDescent="0.2">
      <c r="A24" s="2" t="s">
        <v>334</v>
      </c>
      <c r="B24" s="2" t="s">
        <v>7</v>
      </c>
      <c r="C24" s="2" t="s">
        <v>119</v>
      </c>
      <c r="D24" s="2" t="s">
        <v>120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24114.37</v>
      </c>
      <c r="O24" s="3">
        <v>38971.78</v>
      </c>
      <c r="P24" s="3">
        <v>40341.949999999997</v>
      </c>
      <c r="Q24" s="3">
        <v>40341.949999999997</v>
      </c>
      <c r="R24" s="3">
        <v>40341.949999999997</v>
      </c>
      <c r="S24" s="3">
        <v>40341.949999999997</v>
      </c>
      <c r="T24" s="3">
        <v>40341.949999999997</v>
      </c>
      <c r="U24" s="3">
        <v>40341.949999999997</v>
      </c>
      <c r="V24" s="3">
        <v>40341.949999999997</v>
      </c>
      <c r="W24" s="3">
        <v>0</v>
      </c>
      <c r="X24" s="3">
        <v>0</v>
      </c>
      <c r="Y24" s="3">
        <v>0</v>
      </c>
      <c r="Z24" s="3">
        <v>0</v>
      </c>
      <c r="AA24" s="3">
        <v>0</v>
      </c>
      <c r="AB24" s="3">
        <v>0</v>
      </c>
      <c r="AC24" s="3">
        <v>0</v>
      </c>
      <c r="AD24" s="3">
        <v>0</v>
      </c>
      <c r="AE24" s="3">
        <v>0</v>
      </c>
      <c r="AF24" s="3">
        <v>0</v>
      </c>
      <c r="AG24" s="3">
        <v>0</v>
      </c>
      <c r="AH24" s="3">
        <v>0</v>
      </c>
      <c r="AI24" s="3">
        <v>0</v>
      </c>
      <c r="AJ24" s="3">
        <v>0</v>
      </c>
      <c r="AK24" s="3">
        <v>0</v>
      </c>
      <c r="AL24" s="3">
        <v>0</v>
      </c>
      <c r="AM24" s="3">
        <v>0</v>
      </c>
      <c r="AN24" s="3">
        <v>0</v>
      </c>
      <c r="AO24" s="3">
        <v>0</v>
      </c>
      <c r="AP24" s="3">
        <v>0</v>
      </c>
      <c r="AQ24" s="3">
        <v>0</v>
      </c>
      <c r="AR24" s="3">
        <v>0</v>
      </c>
      <c r="AS24" s="3">
        <v>0</v>
      </c>
      <c r="AT24" s="3">
        <v>0</v>
      </c>
      <c r="AU24" s="3">
        <v>0</v>
      </c>
      <c r="AV24" s="3">
        <v>0</v>
      </c>
      <c r="AW24" s="3">
        <v>0</v>
      </c>
      <c r="AX24" s="3">
        <v>0</v>
      </c>
      <c r="AY24" s="3">
        <v>0</v>
      </c>
      <c r="AZ24" s="3">
        <v>0</v>
      </c>
      <c r="BA24" s="3">
        <v>0</v>
      </c>
      <c r="BB24" s="3">
        <v>0</v>
      </c>
      <c r="BC24" s="3">
        <v>0</v>
      </c>
      <c r="BD24" s="3">
        <v>0</v>
      </c>
      <c r="BE24" s="3">
        <v>0</v>
      </c>
      <c r="BF24" s="3">
        <v>0</v>
      </c>
      <c r="BG24" s="3">
        <v>0</v>
      </c>
      <c r="BH24" s="3">
        <v>0</v>
      </c>
      <c r="BI24" s="3">
        <v>0</v>
      </c>
      <c r="BJ24" s="3">
        <v>0</v>
      </c>
      <c r="BK24" s="3">
        <v>0</v>
      </c>
      <c r="BL24" s="3">
        <v>0</v>
      </c>
      <c r="BM24" s="3">
        <v>0</v>
      </c>
      <c r="BN24" s="3">
        <v>0</v>
      </c>
      <c r="BO24" s="3">
        <v>0</v>
      </c>
      <c r="BP24" s="3">
        <v>0</v>
      </c>
      <c r="BQ24" s="3">
        <v>0</v>
      </c>
      <c r="BR24" s="3">
        <v>0</v>
      </c>
      <c r="BS24" s="3">
        <v>0</v>
      </c>
      <c r="BT24" s="3">
        <v>0</v>
      </c>
      <c r="BU24" s="3">
        <v>0</v>
      </c>
      <c r="BV24" s="3">
        <v>0</v>
      </c>
      <c r="BW24" s="3">
        <v>0</v>
      </c>
      <c r="BX24" s="3">
        <v>0</v>
      </c>
      <c r="BY24" s="3">
        <v>0</v>
      </c>
      <c r="BZ24" s="3">
        <v>0</v>
      </c>
      <c r="CA24" s="3">
        <v>0</v>
      </c>
      <c r="CB24" s="3">
        <v>0</v>
      </c>
      <c r="CC24" s="3">
        <v>0</v>
      </c>
      <c r="CD24" s="3">
        <v>0</v>
      </c>
    </row>
    <row r="25" spans="1:82" s="97" customFormat="1" x14ac:dyDescent="0.2">
      <c r="A25" s="2" t="s">
        <v>334</v>
      </c>
      <c r="B25" s="2" t="s">
        <v>7</v>
      </c>
      <c r="C25" s="2" t="s">
        <v>121</v>
      </c>
      <c r="D25" s="2" t="s">
        <v>356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3">
        <v>0</v>
      </c>
      <c r="AC25" s="3">
        <v>0</v>
      </c>
      <c r="AD25" s="3">
        <v>0</v>
      </c>
      <c r="AE25" s="3">
        <v>0</v>
      </c>
      <c r="AF25" s="3">
        <v>0</v>
      </c>
      <c r="AG25" s="3">
        <v>0</v>
      </c>
      <c r="AH25" s="3">
        <v>0</v>
      </c>
      <c r="AI25" s="3">
        <v>0</v>
      </c>
      <c r="AJ25" s="3">
        <v>-679618.3</v>
      </c>
      <c r="AK25" s="3">
        <v>0</v>
      </c>
      <c r="AL25" s="3">
        <v>0</v>
      </c>
      <c r="AM25" s="3">
        <v>1178063.6399999999</v>
      </c>
      <c r="AN25" s="3">
        <v>0</v>
      </c>
      <c r="AO25" s="3">
        <v>0</v>
      </c>
      <c r="AP25" s="3">
        <v>48040.99</v>
      </c>
      <c r="AQ25" s="3">
        <v>48040.99</v>
      </c>
      <c r="AR25" s="3">
        <v>0</v>
      </c>
      <c r="AS25" s="3">
        <v>0</v>
      </c>
      <c r="AT25" s="3">
        <v>-44552</v>
      </c>
      <c r="AU25" s="3">
        <v>0</v>
      </c>
      <c r="AV25" s="3">
        <v>0</v>
      </c>
      <c r="AW25" s="3">
        <v>-584968.34</v>
      </c>
      <c r="AX25" s="3">
        <v>0</v>
      </c>
      <c r="AY25" s="3">
        <v>0</v>
      </c>
      <c r="AZ25" s="3">
        <v>278894.69</v>
      </c>
      <c r="BA25" s="3">
        <v>0</v>
      </c>
      <c r="BB25" s="3">
        <v>0</v>
      </c>
      <c r="BC25" s="3">
        <v>-1686.39</v>
      </c>
      <c r="BD25" s="3">
        <v>-1686.39</v>
      </c>
      <c r="BE25" s="3">
        <v>-1686.39</v>
      </c>
      <c r="BF25" s="3">
        <v>-1686.39</v>
      </c>
      <c r="BG25" s="3">
        <v>-1686.39</v>
      </c>
      <c r="BH25" s="3">
        <v>-1686.39</v>
      </c>
      <c r="BI25" s="3">
        <v>-1686.39</v>
      </c>
      <c r="BJ25" s="3">
        <v>-1686.39</v>
      </c>
      <c r="BK25" s="3">
        <v>-1686.39</v>
      </c>
      <c r="BL25" s="3">
        <v>-1686.39</v>
      </c>
      <c r="BM25" s="3">
        <v>-1686.39</v>
      </c>
      <c r="BN25" s="3">
        <v>-1686.39</v>
      </c>
      <c r="BO25" s="3">
        <v>-1686.39</v>
      </c>
      <c r="BP25" s="3">
        <v>-1686.39</v>
      </c>
      <c r="BQ25" s="3">
        <v>-1686.39</v>
      </c>
      <c r="BR25" s="3">
        <v>-1686.39</v>
      </c>
      <c r="BS25" s="3">
        <v>-1686.39</v>
      </c>
      <c r="BT25" s="3">
        <v>-1686.39</v>
      </c>
      <c r="BU25" s="3">
        <v>-1686.39</v>
      </c>
      <c r="BV25" s="3">
        <v>-1686.39</v>
      </c>
      <c r="BW25" s="3">
        <v>-1686.39</v>
      </c>
      <c r="BX25" s="3">
        <v>-1686.39</v>
      </c>
      <c r="BY25" s="3">
        <v>-1686.39</v>
      </c>
      <c r="BZ25" s="3">
        <v>-1686.39</v>
      </c>
      <c r="CA25" s="3">
        <v>-1686.39</v>
      </c>
      <c r="CB25" s="3">
        <v>-1686.39</v>
      </c>
      <c r="CC25" s="3">
        <v>-1686.39</v>
      </c>
      <c r="CD25" s="3">
        <v>-1686.39</v>
      </c>
    </row>
    <row r="26" spans="1:82" s="97" customFormat="1" x14ac:dyDescent="0.2">
      <c r="A26" s="2" t="s">
        <v>334</v>
      </c>
      <c r="B26" s="2" t="s">
        <v>7</v>
      </c>
      <c r="C26" s="2" t="s">
        <v>122</v>
      </c>
      <c r="D26" s="2" t="s">
        <v>357</v>
      </c>
      <c r="E26" s="3">
        <v>0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0</v>
      </c>
      <c r="O26" s="3">
        <v>0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>
        <v>0</v>
      </c>
      <c r="AE26" s="3">
        <v>0</v>
      </c>
      <c r="AF26" s="3">
        <v>0</v>
      </c>
      <c r="AG26" s="3">
        <v>0</v>
      </c>
      <c r="AH26" s="3">
        <v>0</v>
      </c>
      <c r="AI26" s="3">
        <v>0</v>
      </c>
      <c r="AJ26" s="3">
        <v>0</v>
      </c>
      <c r="AK26" s="3">
        <v>0</v>
      </c>
      <c r="AL26" s="3">
        <v>0</v>
      </c>
      <c r="AM26" s="3">
        <v>0</v>
      </c>
      <c r="AN26" s="3">
        <v>0</v>
      </c>
      <c r="AO26" s="3">
        <v>0</v>
      </c>
      <c r="AP26" s="3">
        <v>0</v>
      </c>
      <c r="AQ26" s="3">
        <v>0</v>
      </c>
      <c r="AR26" s="3">
        <v>0</v>
      </c>
      <c r="AS26" s="3">
        <v>0</v>
      </c>
      <c r="AT26" s="3">
        <v>0</v>
      </c>
      <c r="AU26" s="3">
        <v>0</v>
      </c>
      <c r="AV26" s="3">
        <v>0</v>
      </c>
      <c r="AW26" s="3">
        <v>8237200.1900000004</v>
      </c>
      <c r="AX26" s="3">
        <v>8237200.1900000004</v>
      </c>
      <c r="AY26" s="3">
        <v>9677542</v>
      </c>
      <c r="AZ26" s="3">
        <v>9677542</v>
      </c>
      <c r="BA26" s="3">
        <v>9677542</v>
      </c>
      <c r="BB26" s="3">
        <v>9677542</v>
      </c>
      <c r="BC26" s="3">
        <v>9677542</v>
      </c>
      <c r="BD26" s="3">
        <v>9677542</v>
      </c>
      <c r="BE26" s="3">
        <v>9677542</v>
      </c>
      <c r="BF26" s="3">
        <v>9677542</v>
      </c>
      <c r="BG26" s="3">
        <v>9677542</v>
      </c>
      <c r="BH26" s="3">
        <v>9677542</v>
      </c>
      <c r="BI26" s="3">
        <v>9677542</v>
      </c>
      <c r="BJ26" s="3">
        <v>9677542</v>
      </c>
      <c r="BK26" s="3">
        <v>9677542</v>
      </c>
      <c r="BL26" s="3">
        <v>9677542</v>
      </c>
      <c r="BM26" s="3">
        <v>9677542</v>
      </c>
      <c r="BN26" s="3">
        <v>9677542</v>
      </c>
      <c r="BO26" s="3">
        <v>9677542</v>
      </c>
      <c r="BP26" s="3">
        <v>9677542</v>
      </c>
      <c r="BQ26" s="3">
        <v>9677542</v>
      </c>
      <c r="BR26" s="3">
        <v>9677542</v>
      </c>
      <c r="BS26" s="3">
        <v>9677542</v>
      </c>
      <c r="BT26" s="3">
        <v>9677542</v>
      </c>
      <c r="BU26" s="3">
        <v>9677542</v>
      </c>
      <c r="BV26" s="3">
        <v>9677542</v>
      </c>
      <c r="BW26" s="3">
        <v>9677542</v>
      </c>
      <c r="BX26" s="3">
        <v>9677542</v>
      </c>
      <c r="BY26" s="3">
        <v>9677542</v>
      </c>
      <c r="BZ26" s="3">
        <v>9677542</v>
      </c>
      <c r="CA26" s="3">
        <v>9677542</v>
      </c>
      <c r="CB26" s="3">
        <v>9677542</v>
      </c>
      <c r="CC26" s="3">
        <v>9677542</v>
      </c>
      <c r="CD26" s="3">
        <v>9677542</v>
      </c>
    </row>
    <row r="27" spans="1:82" s="97" customFormat="1" x14ac:dyDescent="0.2">
      <c r="A27" s="2" t="s">
        <v>334</v>
      </c>
      <c r="B27" s="2" t="s">
        <v>7</v>
      </c>
      <c r="C27" s="2" t="s">
        <v>123</v>
      </c>
      <c r="D27" s="2" t="s">
        <v>358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  <c r="Q27" s="3">
        <v>0</v>
      </c>
      <c r="R27" s="3">
        <v>0</v>
      </c>
      <c r="S27" s="3">
        <v>0</v>
      </c>
      <c r="T27" s="3">
        <v>170555.67</v>
      </c>
      <c r="U27" s="3">
        <v>162522.56000000003</v>
      </c>
      <c r="V27" s="3">
        <v>162522.56</v>
      </c>
      <c r="W27" s="3">
        <v>162522.56</v>
      </c>
      <c r="X27" s="3">
        <v>162522.56</v>
      </c>
      <c r="Y27" s="3">
        <v>162522.56</v>
      </c>
      <c r="Z27" s="3">
        <v>162522.56</v>
      </c>
      <c r="AA27" s="3">
        <v>162522.56</v>
      </c>
      <c r="AB27" s="3">
        <v>162522.56</v>
      </c>
      <c r="AC27" s="3">
        <v>105619.6</v>
      </c>
      <c r="AD27" s="3">
        <v>105619.6</v>
      </c>
      <c r="AE27" s="3">
        <v>49164.100000000006</v>
      </c>
      <c r="AF27" s="3">
        <v>49164.1</v>
      </c>
      <c r="AG27" s="3">
        <v>49164.1</v>
      </c>
      <c r="AH27" s="3">
        <v>42783.1</v>
      </c>
      <c r="AI27" s="3">
        <v>42783.1</v>
      </c>
      <c r="AJ27" s="3">
        <v>34195.339999999997</v>
      </c>
      <c r="AK27" s="3">
        <v>12520.88</v>
      </c>
      <c r="AL27" s="3">
        <v>0</v>
      </c>
      <c r="AM27" s="3">
        <v>0</v>
      </c>
      <c r="AN27" s="3">
        <v>0</v>
      </c>
      <c r="AO27" s="3">
        <v>0</v>
      </c>
      <c r="AP27" s="3">
        <v>0</v>
      </c>
      <c r="AQ27" s="3">
        <v>0</v>
      </c>
      <c r="AR27" s="3">
        <v>0</v>
      </c>
      <c r="AS27" s="3">
        <v>0</v>
      </c>
      <c r="AT27" s="3">
        <v>0</v>
      </c>
      <c r="AU27" s="3">
        <v>0</v>
      </c>
      <c r="AV27" s="3">
        <v>0</v>
      </c>
      <c r="AW27" s="3">
        <v>0</v>
      </c>
      <c r="AX27" s="3">
        <v>0</v>
      </c>
      <c r="AY27" s="3">
        <v>0</v>
      </c>
      <c r="AZ27" s="3">
        <v>0</v>
      </c>
      <c r="BA27" s="3">
        <v>0</v>
      </c>
      <c r="BB27" s="3">
        <v>0</v>
      </c>
      <c r="BC27" s="3">
        <v>0</v>
      </c>
      <c r="BD27" s="3">
        <v>0</v>
      </c>
      <c r="BE27" s="3">
        <v>0</v>
      </c>
      <c r="BF27" s="3">
        <v>0</v>
      </c>
      <c r="BG27" s="3">
        <v>0</v>
      </c>
      <c r="BH27" s="3">
        <v>0</v>
      </c>
      <c r="BI27" s="3">
        <v>0</v>
      </c>
      <c r="BJ27" s="3">
        <v>0</v>
      </c>
      <c r="BK27" s="3">
        <v>0</v>
      </c>
      <c r="BL27" s="3">
        <v>0</v>
      </c>
      <c r="BM27" s="3">
        <v>0</v>
      </c>
      <c r="BN27" s="3">
        <v>0</v>
      </c>
      <c r="BO27" s="3">
        <v>0</v>
      </c>
      <c r="BP27" s="3">
        <v>0</v>
      </c>
      <c r="BQ27" s="3">
        <v>0</v>
      </c>
      <c r="BR27" s="3">
        <v>0</v>
      </c>
      <c r="BS27" s="3">
        <v>0</v>
      </c>
      <c r="BT27" s="3">
        <v>0</v>
      </c>
      <c r="BU27" s="3">
        <v>0</v>
      </c>
      <c r="BV27" s="3">
        <v>0</v>
      </c>
      <c r="BW27" s="3">
        <v>0</v>
      </c>
      <c r="BX27" s="3">
        <v>0</v>
      </c>
      <c r="BY27" s="3">
        <v>0</v>
      </c>
      <c r="BZ27" s="3">
        <v>0</v>
      </c>
      <c r="CA27" s="3">
        <v>0</v>
      </c>
      <c r="CB27" s="3">
        <v>0</v>
      </c>
      <c r="CC27" s="3">
        <v>0</v>
      </c>
      <c r="CD27" s="3">
        <v>0</v>
      </c>
    </row>
    <row r="28" spans="1:82" s="97" customFormat="1" x14ac:dyDescent="0.2">
      <c r="A28" s="2" t="s">
        <v>334</v>
      </c>
      <c r="B28" s="2" t="s">
        <v>7</v>
      </c>
      <c r="C28" s="2" t="s">
        <v>124</v>
      </c>
      <c r="D28" s="2" t="s">
        <v>359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2893603.02</v>
      </c>
      <c r="M28" s="3">
        <v>5600848.5099999998</v>
      </c>
      <c r="N28" s="3">
        <v>7352311.8899999997</v>
      </c>
      <c r="O28" s="3">
        <v>7875066.5599999996</v>
      </c>
      <c r="P28" s="3">
        <v>8446182.1600000001</v>
      </c>
      <c r="Q28" s="3">
        <v>8446182.1600000001</v>
      </c>
      <c r="R28" s="3">
        <v>7967078.1100000003</v>
      </c>
      <c r="S28" s="3">
        <v>8750306.0899999999</v>
      </c>
      <c r="T28" s="3">
        <v>10165318.189999999</v>
      </c>
      <c r="U28" s="3">
        <v>6825858.3899999997</v>
      </c>
      <c r="V28" s="3">
        <v>8585154.8499999996</v>
      </c>
      <c r="W28" s="3">
        <v>10373624.66</v>
      </c>
      <c r="X28" s="3">
        <v>10621433.310000001</v>
      </c>
      <c r="Y28" s="3">
        <v>25207477.84</v>
      </c>
      <c r="Z28" s="3">
        <v>27371739.219999999</v>
      </c>
      <c r="AA28" s="3">
        <v>38252491.530000001</v>
      </c>
      <c r="AB28" s="3">
        <v>39056241.520000003</v>
      </c>
      <c r="AC28" s="3">
        <v>43205877.970000006</v>
      </c>
      <c r="AD28" s="3">
        <v>43205877.970000006</v>
      </c>
      <c r="AE28" s="3">
        <v>49194904.109999999</v>
      </c>
      <c r="AF28" s="3">
        <v>43134363</v>
      </c>
      <c r="AG28" s="3">
        <v>45251660.390000001</v>
      </c>
      <c r="AH28" s="3">
        <v>46864509.619999997</v>
      </c>
      <c r="AI28" s="3">
        <v>51657381.019999899</v>
      </c>
      <c r="AJ28" s="3">
        <v>53387344.950000003</v>
      </c>
      <c r="AK28" s="3">
        <v>51228246.289999999</v>
      </c>
      <c r="AL28" s="3">
        <v>55589139.07</v>
      </c>
      <c r="AM28" s="3">
        <v>49777305.640000001</v>
      </c>
      <c r="AN28" s="3">
        <v>54295406.140000001</v>
      </c>
      <c r="AO28" s="3">
        <v>38465897.310000002</v>
      </c>
      <c r="AP28" s="3">
        <v>34059490.760000005</v>
      </c>
      <c r="AQ28" s="3">
        <v>34059490.760000005</v>
      </c>
      <c r="AR28" s="3">
        <v>32552316.969999999</v>
      </c>
      <c r="AS28" s="3">
        <v>34718408.490000002</v>
      </c>
      <c r="AT28" s="3">
        <v>31733092.030000001</v>
      </c>
      <c r="AU28" s="3">
        <v>41932165.740000002</v>
      </c>
      <c r="AV28" s="3">
        <v>44221123.420000002</v>
      </c>
      <c r="AW28" s="3">
        <v>46004492.200000003</v>
      </c>
      <c r="AX28" s="3">
        <v>50141205.010000005</v>
      </c>
      <c r="AY28" s="3">
        <v>50618525.669999994</v>
      </c>
      <c r="AZ28" s="3">
        <v>52304159.640000001</v>
      </c>
      <c r="BA28" s="3">
        <v>54075755.270000003</v>
      </c>
      <c r="BB28" s="3">
        <v>57494111.240000002</v>
      </c>
      <c r="BC28" s="3">
        <v>32475029.750000004</v>
      </c>
      <c r="BD28" s="3">
        <v>32475029.750000004</v>
      </c>
      <c r="BE28" s="3">
        <v>32475029.750000004</v>
      </c>
      <c r="BF28" s="3">
        <v>32475029.750000004</v>
      </c>
      <c r="BG28" s="3">
        <v>32475029.750000004</v>
      </c>
      <c r="BH28" s="3">
        <v>32475029.750000004</v>
      </c>
      <c r="BI28" s="3">
        <v>32475029.750000004</v>
      </c>
      <c r="BJ28" s="3">
        <v>32475029.750000004</v>
      </c>
      <c r="BK28" s="3">
        <v>32475029.750000004</v>
      </c>
      <c r="BL28" s="3">
        <v>32475029.750000004</v>
      </c>
      <c r="BM28" s="3">
        <v>32475029.750000004</v>
      </c>
      <c r="BN28" s="3">
        <v>32475029.750000004</v>
      </c>
      <c r="BO28" s="3">
        <v>32475029.750000004</v>
      </c>
      <c r="BP28" s="3">
        <v>32475029.750000004</v>
      </c>
      <c r="BQ28" s="3">
        <v>32475029.750000004</v>
      </c>
      <c r="BR28" s="3">
        <v>32475029.750000004</v>
      </c>
      <c r="BS28" s="3">
        <v>32475029.750000004</v>
      </c>
      <c r="BT28" s="3">
        <v>32475029.750000004</v>
      </c>
      <c r="BU28" s="3">
        <v>32475029.750000004</v>
      </c>
      <c r="BV28" s="3">
        <v>32475029.750000004</v>
      </c>
      <c r="BW28" s="3">
        <v>32475029.750000004</v>
      </c>
      <c r="BX28" s="3">
        <v>32475029.750000004</v>
      </c>
      <c r="BY28" s="3">
        <v>32475029.750000004</v>
      </c>
      <c r="BZ28" s="3">
        <v>32475029.750000004</v>
      </c>
      <c r="CA28" s="3">
        <v>32475029.750000004</v>
      </c>
      <c r="CB28" s="3">
        <v>32475029.750000004</v>
      </c>
      <c r="CC28" s="3">
        <v>32475029.750000004</v>
      </c>
      <c r="CD28" s="3">
        <v>32475029.750000004</v>
      </c>
    </row>
    <row r="29" spans="1:82" s="97" customFormat="1" x14ac:dyDescent="0.2">
      <c r="A29" s="2" t="s">
        <v>334</v>
      </c>
      <c r="B29" s="2" t="s">
        <v>7</v>
      </c>
      <c r="C29" s="2" t="s">
        <v>125</v>
      </c>
      <c r="D29" s="2" t="s">
        <v>360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21656835</v>
      </c>
      <c r="N29" s="3">
        <v>21656835</v>
      </c>
      <c r="O29" s="3">
        <v>21656835</v>
      </c>
      <c r="P29" s="3">
        <v>21656835</v>
      </c>
      <c r="Q29" s="3">
        <v>21656835</v>
      </c>
      <c r="R29" s="3">
        <v>21656835</v>
      </c>
      <c r="S29" s="3">
        <v>21656835</v>
      </c>
      <c r="T29" s="3">
        <v>21656835</v>
      </c>
      <c r="U29" s="3">
        <v>21656835</v>
      </c>
      <c r="V29" s="3">
        <v>21656835</v>
      </c>
      <c r="W29" s="3">
        <v>21656835</v>
      </c>
      <c r="X29" s="3">
        <v>21656835</v>
      </c>
      <c r="Y29" s="3">
        <v>21656835</v>
      </c>
      <c r="Z29" s="3">
        <v>21656835</v>
      </c>
      <c r="AA29" s="3">
        <v>21656835</v>
      </c>
      <c r="AB29" s="3">
        <v>21656835</v>
      </c>
      <c r="AC29" s="3">
        <v>21656835</v>
      </c>
      <c r="AD29" s="3">
        <v>21656835</v>
      </c>
      <c r="AE29" s="3">
        <v>21656835</v>
      </c>
      <c r="AF29" s="3">
        <v>21656835</v>
      </c>
      <c r="AG29" s="3">
        <v>21656835</v>
      </c>
      <c r="AH29" s="3">
        <v>21656835</v>
      </c>
      <c r="AI29" s="3">
        <v>21656835</v>
      </c>
      <c r="AJ29" s="3">
        <v>21656835</v>
      </c>
      <c r="AK29" s="3">
        <v>21656835</v>
      </c>
      <c r="AL29" s="3">
        <v>21656835</v>
      </c>
      <c r="AM29" s="3">
        <v>21656835</v>
      </c>
      <c r="AN29" s="3">
        <v>21656835</v>
      </c>
      <c r="AO29" s="3">
        <v>21656835</v>
      </c>
      <c r="AP29" s="3">
        <v>21656835</v>
      </c>
      <c r="AQ29" s="3">
        <v>21656835</v>
      </c>
      <c r="AR29" s="3">
        <v>21656835</v>
      </c>
      <c r="AS29" s="3">
        <v>21656835</v>
      </c>
      <c r="AT29" s="3">
        <v>21656835</v>
      </c>
      <c r="AU29" s="3">
        <v>21656835</v>
      </c>
      <c r="AV29" s="3">
        <v>21656835</v>
      </c>
      <c r="AW29" s="3">
        <v>21656835</v>
      </c>
      <c r="AX29" s="3">
        <v>21656835</v>
      </c>
      <c r="AY29" s="3">
        <v>21656835</v>
      </c>
      <c r="AZ29" s="3">
        <v>21656835</v>
      </c>
      <c r="BA29" s="3">
        <v>21656835</v>
      </c>
      <c r="BB29" s="3">
        <v>21656835</v>
      </c>
      <c r="BC29" s="3">
        <v>21656835</v>
      </c>
      <c r="BD29" s="3">
        <v>21656835</v>
      </c>
      <c r="BE29" s="3">
        <v>21656835</v>
      </c>
      <c r="BF29" s="3">
        <v>21656835</v>
      </c>
      <c r="BG29" s="3">
        <v>21656835</v>
      </c>
      <c r="BH29" s="3">
        <v>21656835</v>
      </c>
      <c r="BI29" s="3">
        <v>21656835</v>
      </c>
      <c r="BJ29" s="3">
        <v>21656835</v>
      </c>
      <c r="BK29" s="3">
        <v>21656835</v>
      </c>
      <c r="BL29" s="3">
        <v>21656835</v>
      </c>
      <c r="BM29" s="3">
        <v>21656835</v>
      </c>
      <c r="BN29" s="3">
        <v>21656835</v>
      </c>
      <c r="BO29" s="3">
        <v>21656835</v>
      </c>
      <c r="BP29" s="3">
        <v>21656835</v>
      </c>
      <c r="BQ29" s="3">
        <v>21656835</v>
      </c>
      <c r="BR29" s="3">
        <v>21656835</v>
      </c>
      <c r="BS29" s="3">
        <v>21656835</v>
      </c>
      <c r="BT29" s="3">
        <v>21656835</v>
      </c>
      <c r="BU29" s="3">
        <v>21656835</v>
      </c>
      <c r="BV29" s="3">
        <v>21656835</v>
      </c>
      <c r="BW29" s="3">
        <v>21656835</v>
      </c>
      <c r="BX29" s="3">
        <v>21656835</v>
      </c>
      <c r="BY29" s="3">
        <v>21656835</v>
      </c>
      <c r="BZ29" s="3">
        <v>21656835</v>
      </c>
      <c r="CA29" s="3">
        <v>21656835</v>
      </c>
      <c r="CB29" s="3">
        <v>21656835</v>
      </c>
      <c r="CC29" s="3">
        <v>21656835</v>
      </c>
      <c r="CD29" s="3">
        <v>21656835</v>
      </c>
    </row>
    <row r="30" spans="1:82" s="97" customFormat="1" x14ac:dyDescent="0.2">
      <c r="A30" s="2" t="s">
        <v>334</v>
      </c>
      <c r="B30" s="2" t="s">
        <v>7</v>
      </c>
      <c r="C30" s="2" t="s">
        <v>126</v>
      </c>
      <c r="D30" s="2" t="s">
        <v>361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6913.34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3">
        <v>0</v>
      </c>
      <c r="AB30" s="3">
        <v>0</v>
      </c>
      <c r="AC30" s="3">
        <v>0</v>
      </c>
      <c r="AD30" s="3">
        <v>0</v>
      </c>
      <c r="AE30" s="3">
        <v>0</v>
      </c>
      <c r="AF30" s="3">
        <v>0</v>
      </c>
      <c r="AG30" s="3">
        <v>0</v>
      </c>
      <c r="AH30" s="3">
        <v>0</v>
      </c>
      <c r="AI30" s="3">
        <v>0</v>
      </c>
      <c r="AJ30" s="3">
        <v>0</v>
      </c>
      <c r="AK30" s="3">
        <v>0</v>
      </c>
      <c r="AL30" s="3">
        <v>0</v>
      </c>
      <c r="AM30" s="3">
        <v>0</v>
      </c>
      <c r="AN30" s="3">
        <v>0</v>
      </c>
      <c r="AO30" s="3">
        <v>0</v>
      </c>
      <c r="AP30" s="3">
        <v>0</v>
      </c>
      <c r="AQ30" s="3">
        <v>0</v>
      </c>
      <c r="AR30" s="3">
        <v>0</v>
      </c>
      <c r="AS30" s="3">
        <v>0</v>
      </c>
      <c r="AT30" s="3">
        <v>0</v>
      </c>
      <c r="AU30" s="3">
        <v>0</v>
      </c>
      <c r="AV30" s="3">
        <v>0</v>
      </c>
      <c r="AW30" s="3">
        <v>0</v>
      </c>
      <c r="AX30" s="3">
        <v>0</v>
      </c>
      <c r="AY30" s="3">
        <v>0</v>
      </c>
      <c r="AZ30" s="3">
        <v>0</v>
      </c>
      <c r="BA30" s="3">
        <v>0</v>
      </c>
      <c r="BB30" s="3">
        <v>0</v>
      </c>
      <c r="BC30" s="3">
        <v>0</v>
      </c>
      <c r="BD30" s="3">
        <v>0</v>
      </c>
      <c r="BE30" s="3">
        <v>0</v>
      </c>
      <c r="BF30" s="3">
        <v>0</v>
      </c>
      <c r="BG30" s="3">
        <v>0</v>
      </c>
      <c r="BH30" s="3">
        <v>0</v>
      </c>
      <c r="BI30" s="3">
        <v>0</v>
      </c>
      <c r="BJ30" s="3">
        <v>0</v>
      </c>
      <c r="BK30" s="3">
        <v>0</v>
      </c>
      <c r="BL30" s="3">
        <v>0</v>
      </c>
      <c r="BM30" s="3">
        <v>0</v>
      </c>
      <c r="BN30" s="3">
        <v>0</v>
      </c>
      <c r="BO30" s="3">
        <v>0</v>
      </c>
      <c r="BP30" s="3">
        <v>0</v>
      </c>
      <c r="BQ30" s="3">
        <v>0</v>
      </c>
      <c r="BR30" s="3">
        <v>0</v>
      </c>
      <c r="BS30" s="3">
        <v>0</v>
      </c>
      <c r="BT30" s="3">
        <v>0</v>
      </c>
      <c r="BU30" s="3">
        <v>0</v>
      </c>
      <c r="BV30" s="3">
        <v>0</v>
      </c>
      <c r="BW30" s="3">
        <v>0</v>
      </c>
      <c r="BX30" s="3">
        <v>0</v>
      </c>
      <c r="BY30" s="3">
        <v>0</v>
      </c>
      <c r="BZ30" s="3">
        <v>0</v>
      </c>
      <c r="CA30" s="3">
        <v>0</v>
      </c>
      <c r="CB30" s="3">
        <v>0</v>
      </c>
      <c r="CC30" s="3">
        <v>0</v>
      </c>
      <c r="CD30" s="3">
        <v>0</v>
      </c>
    </row>
    <row r="31" spans="1:82" s="97" customFormat="1" x14ac:dyDescent="0.2">
      <c r="A31" s="2" t="s">
        <v>334</v>
      </c>
      <c r="B31" s="2" t="s">
        <v>7</v>
      </c>
      <c r="C31" s="2" t="s">
        <v>127</v>
      </c>
      <c r="D31" s="2" t="s">
        <v>362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24787117.600000001</v>
      </c>
      <c r="M31" s="3">
        <v>26362273.809999999</v>
      </c>
      <c r="N31" s="3">
        <v>28716697.91</v>
      </c>
      <c r="O31" s="3">
        <v>32469971.91</v>
      </c>
      <c r="P31" s="3">
        <v>35101912.82</v>
      </c>
      <c r="Q31" s="3">
        <v>35101912.82</v>
      </c>
      <c r="R31" s="3">
        <v>34705835.140000001</v>
      </c>
      <c r="S31" s="3">
        <v>43614101.380000003</v>
      </c>
      <c r="T31" s="3">
        <v>44936902.410000004</v>
      </c>
      <c r="U31" s="3">
        <v>47971370.029999994</v>
      </c>
      <c r="V31" s="3">
        <v>52007382.520000003</v>
      </c>
      <c r="W31" s="3">
        <v>55374524.490000002</v>
      </c>
      <c r="X31" s="3">
        <v>58740747.390000001</v>
      </c>
      <c r="Y31" s="3">
        <v>47463411.18</v>
      </c>
      <c r="Z31" s="3">
        <v>48561522.079999998</v>
      </c>
      <c r="AA31" s="3">
        <v>41677532.859999999</v>
      </c>
      <c r="AB31" s="3">
        <v>44449703.359999999</v>
      </c>
      <c r="AC31" s="3">
        <v>38857469.719999999</v>
      </c>
      <c r="AD31" s="3">
        <v>38857469.719999999</v>
      </c>
      <c r="AE31" s="3">
        <v>32262724.82</v>
      </c>
      <c r="AF31" s="3">
        <v>34033198.579999998</v>
      </c>
      <c r="AG31" s="3">
        <v>35423197.409999996</v>
      </c>
      <c r="AH31" s="3">
        <v>38625101.459999897</v>
      </c>
      <c r="AI31" s="3">
        <v>38999557.729999997</v>
      </c>
      <c r="AJ31" s="3">
        <v>27986038.07</v>
      </c>
      <c r="AK31" s="3">
        <v>29431127.539999999</v>
      </c>
      <c r="AL31" s="3">
        <v>31200028.219999999</v>
      </c>
      <c r="AM31" s="3">
        <v>33161114.829999998</v>
      </c>
      <c r="AN31" s="3">
        <v>33957834.479999997</v>
      </c>
      <c r="AO31" s="3">
        <v>29131250.129999995</v>
      </c>
      <c r="AP31" s="3">
        <v>31684402.27</v>
      </c>
      <c r="AQ31" s="3">
        <v>31684402.27</v>
      </c>
      <c r="AR31" s="3">
        <v>32239316.59</v>
      </c>
      <c r="AS31" s="3">
        <v>33620606.32</v>
      </c>
      <c r="AT31" s="3">
        <v>33672355.829999998</v>
      </c>
      <c r="AU31" s="3">
        <v>25769312.009999998</v>
      </c>
      <c r="AV31" s="3">
        <v>25795972.07</v>
      </c>
      <c r="AW31" s="3">
        <v>25281386.710000001</v>
      </c>
      <c r="AX31" s="3">
        <v>22920548.300000001</v>
      </c>
      <c r="AY31" s="3">
        <v>23532006.780000001</v>
      </c>
      <c r="AZ31" s="3">
        <v>23256479.390000001</v>
      </c>
      <c r="BA31" s="3">
        <v>25320374.789999999</v>
      </c>
      <c r="BB31" s="3">
        <v>23773693.329999998</v>
      </c>
      <c r="BC31" s="3">
        <v>31968305.329999998</v>
      </c>
      <c r="BD31" s="3">
        <v>31968305.329999998</v>
      </c>
      <c r="BE31" s="3">
        <v>37907787.003347069</v>
      </c>
      <c r="BF31" s="3">
        <v>41181606.937961683</v>
      </c>
      <c r="BG31" s="3">
        <v>45751714.42306421</v>
      </c>
      <c r="BH31" s="3">
        <v>49211887.757052362</v>
      </c>
      <c r="BI31" s="3">
        <v>51574664.819990344</v>
      </c>
      <c r="BJ31" s="3">
        <v>57657412.970327929</v>
      </c>
      <c r="BK31" s="3">
        <v>62341173.384063505</v>
      </c>
      <c r="BL31" s="3">
        <v>67138365.222018868</v>
      </c>
      <c r="BM31" s="3">
        <v>71717433.88322717</v>
      </c>
      <c r="BN31" s="3">
        <v>75194763.032537967</v>
      </c>
      <c r="BO31" s="3">
        <v>78162935.185520262</v>
      </c>
      <c r="BP31" s="3">
        <v>79772296.567968965</v>
      </c>
      <c r="BQ31" s="3">
        <v>79772296.567968965</v>
      </c>
      <c r="BR31" s="3">
        <v>82222514.346821785</v>
      </c>
      <c r="BS31" s="3">
        <v>82484750.346050829</v>
      </c>
      <c r="BT31" s="3">
        <v>15523250.307170618</v>
      </c>
      <c r="BU31" s="3">
        <v>15537096.038585242</v>
      </c>
      <c r="BV31" s="3">
        <v>15425008.717278212</v>
      </c>
      <c r="BW31" s="3">
        <v>15394513.937941857</v>
      </c>
      <c r="BX31" s="3">
        <v>15291976.431986697</v>
      </c>
      <c r="BY31" s="3">
        <v>15410756.761238463</v>
      </c>
      <c r="BZ31" s="3">
        <v>15618637.782937981</v>
      </c>
      <c r="CA31" s="3">
        <v>16253609.407767355</v>
      </c>
      <c r="CB31" s="3">
        <v>16283889.823232926</v>
      </c>
      <c r="CC31" s="3">
        <v>16071949.91994632</v>
      </c>
      <c r="CD31" s="3">
        <v>16071949.91994632</v>
      </c>
    </row>
    <row r="32" spans="1:82" s="97" customFormat="1" x14ac:dyDescent="0.2">
      <c r="A32" s="2" t="s">
        <v>334</v>
      </c>
      <c r="B32" s="2" t="s">
        <v>7</v>
      </c>
      <c r="C32" s="2" t="s">
        <v>159</v>
      </c>
      <c r="D32" s="2" t="s">
        <v>160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400126938.80000001</v>
      </c>
      <c r="M32" s="3">
        <v>399991843</v>
      </c>
      <c r="N32" s="3">
        <v>398817003.73000002</v>
      </c>
      <c r="O32" s="3">
        <v>398885618.84000003</v>
      </c>
      <c r="P32" s="3">
        <v>398812296.26999998</v>
      </c>
      <c r="Q32" s="3">
        <v>398812296.26999998</v>
      </c>
      <c r="R32" s="3">
        <v>403490776.81</v>
      </c>
      <c r="S32" s="3">
        <v>403262683.74000001</v>
      </c>
      <c r="T32" s="3">
        <v>404413774.21000004</v>
      </c>
      <c r="U32" s="3">
        <v>407993869.58999997</v>
      </c>
      <c r="V32" s="3">
        <v>407281172.63999999</v>
      </c>
      <c r="W32" s="3">
        <v>407023545.62</v>
      </c>
      <c r="X32" s="3">
        <v>407790925.39999998</v>
      </c>
      <c r="Y32" s="3">
        <v>407917455.88999999</v>
      </c>
      <c r="Z32" s="3">
        <v>407942959.52999997</v>
      </c>
      <c r="AA32" s="3">
        <v>407875531.44</v>
      </c>
      <c r="AB32" s="3">
        <v>407617059.98000002</v>
      </c>
      <c r="AC32" s="3">
        <v>407970071.44</v>
      </c>
      <c r="AD32" s="3">
        <v>407970071.44</v>
      </c>
      <c r="AE32" s="3">
        <v>412501312.13</v>
      </c>
      <c r="AF32" s="3">
        <v>419240510.79000002</v>
      </c>
      <c r="AG32" s="3">
        <v>421265441.16000003</v>
      </c>
      <c r="AH32" s="3">
        <v>421891347.80000001</v>
      </c>
      <c r="AI32" s="3">
        <v>421922980.32999998</v>
      </c>
      <c r="AJ32" s="3">
        <v>426529983.55000001</v>
      </c>
      <c r="AK32" s="3">
        <v>430153255.91000003</v>
      </c>
      <c r="AL32" s="3">
        <v>430326402.39999998</v>
      </c>
      <c r="AM32" s="3">
        <v>437188566.5</v>
      </c>
      <c r="AN32" s="3">
        <v>437417742.88</v>
      </c>
      <c r="AO32" s="3">
        <v>459803447.31999999</v>
      </c>
      <c r="AP32" s="3">
        <v>465637584.94999999</v>
      </c>
      <c r="AQ32" s="3">
        <v>465637584.94999999</v>
      </c>
      <c r="AR32" s="3">
        <v>468218256.12</v>
      </c>
      <c r="AS32" s="3">
        <v>459837950.41000003</v>
      </c>
      <c r="AT32" s="3">
        <v>464337119.57000005</v>
      </c>
      <c r="AU32" s="3">
        <v>463873672.98000002</v>
      </c>
      <c r="AV32" s="3">
        <v>464093389.14000005</v>
      </c>
      <c r="AW32" s="3">
        <v>465744938.41999996</v>
      </c>
      <c r="AX32" s="3">
        <v>466441387.69999999</v>
      </c>
      <c r="AY32" s="3">
        <v>466962941.94</v>
      </c>
      <c r="AZ32" s="3">
        <v>466949134.02999997</v>
      </c>
      <c r="BA32" s="3">
        <v>466753236.46999997</v>
      </c>
      <c r="BB32" s="3">
        <v>467530015.94000006</v>
      </c>
      <c r="BC32" s="3">
        <v>495370353.24000001</v>
      </c>
      <c r="BD32" s="3">
        <v>495370353.24000001</v>
      </c>
      <c r="BE32" s="3">
        <v>497235242.65388179</v>
      </c>
      <c r="BF32" s="3">
        <v>499486680.67102575</v>
      </c>
      <c r="BG32" s="3">
        <v>502189376.90041721</v>
      </c>
      <c r="BH32" s="3">
        <v>505197518.02382874</v>
      </c>
      <c r="BI32" s="3">
        <v>508434260.30264962</v>
      </c>
      <c r="BJ32" s="3">
        <v>511907904.97372884</v>
      </c>
      <c r="BK32" s="3">
        <v>515499127.98649591</v>
      </c>
      <c r="BL32" s="3">
        <v>519302122.30649579</v>
      </c>
      <c r="BM32" s="3">
        <v>523295274.69396925</v>
      </c>
      <c r="BN32" s="3">
        <v>527301902.93552011</v>
      </c>
      <c r="BO32" s="3">
        <v>531257212.99339879</v>
      </c>
      <c r="BP32" s="3">
        <v>535269352.9368971</v>
      </c>
      <c r="BQ32" s="3">
        <v>535269352.9368971</v>
      </c>
      <c r="BR32" s="3">
        <v>539025546.8779192</v>
      </c>
      <c r="BS32" s="3">
        <v>543704797.14626098</v>
      </c>
      <c r="BT32" s="3">
        <v>615021085.86271143</v>
      </c>
      <c r="BU32" s="3">
        <v>619657538.19741428</v>
      </c>
      <c r="BV32" s="3">
        <v>623607617.59847176</v>
      </c>
      <c r="BW32" s="3">
        <v>627550073.29755795</v>
      </c>
      <c r="BX32" s="3">
        <v>631466894.61326373</v>
      </c>
      <c r="BY32" s="3">
        <v>635413411.00376129</v>
      </c>
      <c r="BZ32" s="3">
        <v>639411897.64181197</v>
      </c>
      <c r="CA32" s="3">
        <v>643569127.17673266</v>
      </c>
      <c r="CB32" s="3">
        <v>647738418.99101722</v>
      </c>
      <c r="CC32" s="3">
        <v>651872324.13405335</v>
      </c>
      <c r="CD32" s="3">
        <v>651872324.13405335</v>
      </c>
    </row>
    <row r="33" spans="1:82" s="97" customFormat="1" x14ac:dyDescent="0.2">
      <c r="A33" s="2" t="s">
        <v>334</v>
      </c>
      <c r="B33" s="2" t="s">
        <v>7</v>
      </c>
      <c r="C33" s="2" t="s">
        <v>363</v>
      </c>
      <c r="D33" s="2" t="s">
        <v>364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>
        <v>0</v>
      </c>
      <c r="AA33" s="3">
        <v>0</v>
      </c>
      <c r="AB33" s="3">
        <v>0</v>
      </c>
      <c r="AC33" s="3">
        <v>0</v>
      </c>
      <c r="AD33" s="3">
        <v>0</v>
      </c>
      <c r="AE33" s="3">
        <v>0</v>
      </c>
      <c r="AF33" s="3">
        <v>0</v>
      </c>
      <c r="AG33" s="3">
        <v>0</v>
      </c>
      <c r="AH33" s="3">
        <v>0</v>
      </c>
      <c r="AI33" s="3">
        <v>0</v>
      </c>
      <c r="AJ33" s="3">
        <v>0</v>
      </c>
      <c r="AK33" s="3">
        <v>0</v>
      </c>
      <c r="AL33" s="3">
        <v>0</v>
      </c>
      <c r="AM33" s="3">
        <v>0</v>
      </c>
      <c r="AN33" s="3">
        <v>0</v>
      </c>
      <c r="AO33" s="3">
        <v>0</v>
      </c>
      <c r="AP33" s="3">
        <v>-252467.13</v>
      </c>
      <c r="AQ33" s="3">
        <v>-252467.13</v>
      </c>
      <c r="AR33" s="3">
        <v>-297615.87</v>
      </c>
      <c r="AS33" s="3">
        <v>-342764.61</v>
      </c>
      <c r="AT33" s="3">
        <v>-387913.31</v>
      </c>
      <c r="AU33" s="3">
        <v>-433062.01</v>
      </c>
      <c r="AV33" s="3">
        <v>-478210.75</v>
      </c>
      <c r="AW33" s="3">
        <v>-523359.47</v>
      </c>
      <c r="AX33" s="3">
        <v>-568508.17999999993</v>
      </c>
      <c r="AY33" s="3">
        <v>-613656.93000000005</v>
      </c>
      <c r="AZ33" s="3">
        <v>-680132.96000000008</v>
      </c>
      <c r="BA33" s="3">
        <v>-729704.46</v>
      </c>
      <c r="BB33" s="3">
        <v>-767315.05999999994</v>
      </c>
      <c r="BC33" s="3">
        <v>-908965.71000000008</v>
      </c>
      <c r="BD33" s="3">
        <v>-908965.71000000008</v>
      </c>
      <c r="BE33" s="3">
        <v>-965837.76722201437</v>
      </c>
      <c r="BF33" s="3">
        <v>-1025722.1639823787</v>
      </c>
      <c r="BG33" s="3">
        <v>-1088200.8830244229</v>
      </c>
      <c r="BH33" s="3">
        <v>-1152943.6605428113</v>
      </c>
      <c r="BI33" s="3">
        <v>-1219686.2854932749</v>
      </c>
      <c r="BJ33" s="3">
        <v>-1288217.3890403982</v>
      </c>
      <c r="BK33" s="3">
        <v>-1358367.8761158497</v>
      </c>
      <c r="BL33" s="3">
        <v>-1430002.4706649643</v>
      </c>
      <c r="BM33" s="3">
        <v>-1503012.9518440086</v>
      </c>
      <c r="BN33" s="3">
        <v>-1577312.7429779968</v>
      </c>
      <c r="BO33" s="3">
        <v>-1652981.2409515879</v>
      </c>
      <c r="BP33" s="3">
        <v>-1730743.7175470267</v>
      </c>
      <c r="BQ33" s="3">
        <v>-1730743.7175470267</v>
      </c>
      <c r="BR33" s="3">
        <v>-1810127.0191407958</v>
      </c>
      <c r="BS33" s="3">
        <v>-1892763.2349007304</v>
      </c>
      <c r="BT33" s="3">
        <v>-1978555.1153269308</v>
      </c>
      <c r="BU33" s="3">
        <v>-2064658.1941528108</v>
      </c>
      <c r="BV33" s="3">
        <v>-2151010.2316984348</v>
      </c>
      <c r="BW33" s="3">
        <v>-2237561.4362198529</v>
      </c>
      <c r="BX33" s="3">
        <v>-2324271.9743219069</v>
      </c>
      <c r="BY33" s="3">
        <v>-2411109.97928847</v>
      </c>
      <c r="BZ33" s="3">
        <v>-2498049.9577466398</v>
      </c>
      <c r="CA33" s="3">
        <v>-2585071.5149980951</v>
      </c>
      <c r="CB33" s="3">
        <v>-2672165.5867324714</v>
      </c>
      <c r="CC33" s="3">
        <v>-2759350.3015704984</v>
      </c>
      <c r="CD33" s="3">
        <v>-2759350.3015704984</v>
      </c>
    </row>
    <row r="34" spans="1:82" s="97" customFormat="1" x14ac:dyDescent="0.2">
      <c r="A34" s="2" t="s">
        <v>334</v>
      </c>
      <c r="B34" s="2" t="s">
        <v>7</v>
      </c>
      <c r="C34" s="2" t="s">
        <v>128</v>
      </c>
      <c r="D34" s="2" t="s">
        <v>365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-10046365.939999999</v>
      </c>
      <c r="N34" s="3">
        <v>-10106523.809999999</v>
      </c>
      <c r="O34" s="3">
        <v>-10166681.68</v>
      </c>
      <c r="P34" s="3">
        <v>-10226839.549999999</v>
      </c>
      <c r="Q34" s="3">
        <v>-10226839.549999999</v>
      </c>
      <c r="R34" s="3">
        <v>-10286997.420000002</v>
      </c>
      <c r="S34" s="3">
        <v>-10347155.289999999</v>
      </c>
      <c r="T34" s="3">
        <v>-10407313.159999998</v>
      </c>
      <c r="U34" s="3">
        <v>-10467471.029999999</v>
      </c>
      <c r="V34" s="3">
        <v>-10527628.899999999</v>
      </c>
      <c r="W34" s="3">
        <v>-10587786.77</v>
      </c>
      <c r="X34" s="3">
        <v>-10647944.639999999</v>
      </c>
      <c r="Y34" s="3">
        <v>-10708102.51</v>
      </c>
      <c r="Z34" s="3">
        <v>-10768260.379999999</v>
      </c>
      <c r="AA34" s="3">
        <v>-10828418.25</v>
      </c>
      <c r="AB34" s="3">
        <v>-10888576.119999999</v>
      </c>
      <c r="AC34" s="3">
        <v>-10948733.989999998</v>
      </c>
      <c r="AD34" s="3">
        <v>-10948733.989999998</v>
      </c>
      <c r="AE34" s="3">
        <v>-11008891.859999999</v>
      </c>
      <c r="AF34" s="3">
        <v>-11069049.729999999</v>
      </c>
      <c r="AG34" s="3">
        <v>-11129207.6</v>
      </c>
      <c r="AH34" s="3">
        <v>-11189365.4699999</v>
      </c>
      <c r="AI34" s="3">
        <v>-11249523.34</v>
      </c>
      <c r="AJ34" s="3">
        <v>-11309681.2099999</v>
      </c>
      <c r="AK34" s="3">
        <v>-11369839.08</v>
      </c>
      <c r="AL34" s="3">
        <v>-11429996.949999999</v>
      </c>
      <c r="AM34" s="3">
        <v>-11490154.819999998</v>
      </c>
      <c r="AN34" s="3">
        <v>-11550312.689999999</v>
      </c>
      <c r="AO34" s="3">
        <v>-11610470.559999999</v>
      </c>
      <c r="AP34" s="3">
        <v>-11670628.43</v>
      </c>
      <c r="AQ34" s="3">
        <v>-11670628.43</v>
      </c>
      <c r="AR34" s="3">
        <v>-11730786.299999999</v>
      </c>
      <c r="AS34" s="3">
        <v>-11790944.17</v>
      </c>
      <c r="AT34" s="3">
        <v>-11851102.039999999</v>
      </c>
      <c r="AU34" s="3">
        <v>-11911259.909999998</v>
      </c>
      <c r="AV34" s="3">
        <v>-11971417.779999999</v>
      </c>
      <c r="AW34" s="3">
        <v>-12031575.649999999</v>
      </c>
      <c r="AX34" s="3">
        <v>-12091733.52</v>
      </c>
      <c r="AY34" s="3">
        <v>-12151891.389999999</v>
      </c>
      <c r="AZ34" s="3">
        <v>-12212049.26</v>
      </c>
      <c r="BA34" s="3">
        <v>-12272207.129999999</v>
      </c>
      <c r="BB34" s="3">
        <v>-12332365</v>
      </c>
      <c r="BC34" s="3">
        <v>-12392522.869999999</v>
      </c>
      <c r="BD34" s="3">
        <v>-12392522.869999999</v>
      </c>
      <c r="BE34" s="3">
        <v>-12452680.739999998</v>
      </c>
      <c r="BF34" s="3">
        <v>-12512838.609999998</v>
      </c>
      <c r="BG34" s="3">
        <v>-12572996.479999999</v>
      </c>
      <c r="BH34" s="3">
        <v>-12633154.349999998</v>
      </c>
      <c r="BI34" s="3">
        <v>-12693312.219999999</v>
      </c>
      <c r="BJ34" s="3">
        <v>-12753470.089999998</v>
      </c>
      <c r="BK34" s="3">
        <v>-12813627.959999999</v>
      </c>
      <c r="BL34" s="3">
        <v>-12873785.829999998</v>
      </c>
      <c r="BM34" s="3">
        <v>-12933943.699999999</v>
      </c>
      <c r="BN34" s="3">
        <v>-12994101.569999998</v>
      </c>
      <c r="BO34" s="3">
        <v>-13054259.439999998</v>
      </c>
      <c r="BP34" s="3">
        <v>-13114417.309999999</v>
      </c>
      <c r="BQ34" s="3">
        <v>-13114417.309999999</v>
      </c>
      <c r="BR34" s="3">
        <v>-13174575.179999998</v>
      </c>
      <c r="BS34" s="3">
        <v>-13234733.049999999</v>
      </c>
      <c r="BT34" s="3">
        <v>-13294890.919999998</v>
      </c>
      <c r="BU34" s="3">
        <v>-13355048.789999999</v>
      </c>
      <c r="BV34" s="3">
        <v>-13415206.659999998</v>
      </c>
      <c r="BW34" s="3">
        <v>-13475364.529999997</v>
      </c>
      <c r="BX34" s="3">
        <v>-13535522.399999999</v>
      </c>
      <c r="BY34" s="3">
        <v>-13595680.27</v>
      </c>
      <c r="BZ34" s="3">
        <v>-13655838.139999999</v>
      </c>
      <c r="CA34" s="3">
        <v>-13715996.009999998</v>
      </c>
      <c r="CB34" s="3">
        <v>-13776153.879999999</v>
      </c>
      <c r="CC34" s="3">
        <v>-13836311.75</v>
      </c>
      <c r="CD34" s="3">
        <v>-13836311.75</v>
      </c>
    </row>
    <row r="35" spans="1:82" s="97" customFormat="1" x14ac:dyDescent="0.2">
      <c r="A35" s="2" t="s">
        <v>334</v>
      </c>
      <c r="B35" s="2" t="s">
        <v>7</v>
      </c>
      <c r="C35" s="2" t="s">
        <v>129</v>
      </c>
      <c r="D35" s="2" t="s">
        <v>366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3">
        <v>0</v>
      </c>
      <c r="O35" s="3">
        <v>0</v>
      </c>
      <c r="P35" s="3">
        <v>0</v>
      </c>
      <c r="Q35" s="3">
        <v>0</v>
      </c>
      <c r="R35" s="3">
        <v>0</v>
      </c>
      <c r="S35" s="3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3">
        <v>0</v>
      </c>
      <c r="AB35" s="3">
        <v>0</v>
      </c>
      <c r="AC35" s="3">
        <v>0</v>
      </c>
      <c r="AD35" s="3">
        <v>0</v>
      </c>
      <c r="AE35" s="3">
        <v>0</v>
      </c>
      <c r="AF35" s="3">
        <v>0</v>
      </c>
      <c r="AG35" s="3">
        <v>0</v>
      </c>
      <c r="AH35" s="3">
        <v>0</v>
      </c>
      <c r="AI35" s="3">
        <v>0</v>
      </c>
      <c r="AJ35" s="3">
        <v>0</v>
      </c>
      <c r="AK35" s="3">
        <v>0</v>
      </c>
      <c r="AL35" s="3">
        <v>0</v>
      </c>
      <c r="AM35" s="3">
        <v>0</v>
      </c>
      <c r="AN35" s="3">
        <v>0</v>
      </c>
      <c r="AO35" s="3">
        <v>0</v>
      </c>
      <c r="AP35" s="3">
        <v>0</v>
      </c>
      <c r="AQ35" s="3">
        <v>0</v>
      </c>
      <c r="AR35" s="3">
        <v>0</v>
      </c>
      <c r="AS35" s="3">
        <v>0</v>
      </c>
      <c r="AT35" s="3">
        <v>0</v>
      </c>
      <c r="AU35" s="3">
        <v>0</v>
      </c>
      <c r="AV35" s="3">
        <v>0</v>
      </c>
      <c r="AW35" s="3">
        <v>0</v>
      </c>
      <c r="AX35" s="3">
        <v>0</v>
      </c>
      <c r="AY35" s="3">
        <v>-1527626.23</v>
      </c>
      <c r="AZ35" s="3">
        <v>-1571478.59</v>
      </c>
      <c r="BA35" s="3">
        <v>-1615471.6300000001</v>
      </c>
      <c r="BB35" s="3">
        <v>-1659605.8199999998</v>
      </c>
      <c r="BC35" s="3">
        <v>-1703881.61</v>
      </c>
      <c r="BD35" s="3">
        <v>-1703881.61</v>
      </c>
      <c r="BE35" s="3">
        <v>-1703881.61</v>
      </c>
      <c r="BF35" s="3">
        <v>-1703881.61</v>
      </c>
      <c r="BG35" s="3">
        <v>-1703881.61</v>
      </c>
      <c r="BH35" s="3">
        <v>-1703881.61</v>
      </c>
      <c r="BI35" s="3">
        <v>-1703881.61</v>
      </c>
      <c r="BJ35" s="3">
        <v>-1703881.61</v>
      </c>
      <c r="BK35" s="3">
        <v>-1703881.61</v>
      </c>
      <c r="BL35" s="3">
        <v>-1703881.61</v>
      </c>
      <c r="BM35" s="3">
        <v>-1703881.61</v>
      </c>
      <c r="BN35" s="3">
        <v>-1703881.61</v>
      </c>
      <c r="BO35" s="3">
        <v>-1703881.61</v>
      </c>
      <c r="BP35" s="3">
        <v>-1703881.61</v>
      </c>
      <c r="BQ35" s="3">
        <v>-1703881.61</v>
      </c>
      <c r="BR35" s="3">
        <v>-1703881.61</v>
      </c>
      <c r="BS35" s="3">
        <v>-1703881.61</v>
      </c>
      <c r="BT35" s="3">
        <v>-1703881.61</v>
      </c>
      <c r="BU35" s="3">
        <v>-1703881.61</v>
      </c>
      <c r="BV35" s="3">
        <v>-1703881.61</v>
      </c>
      <c r="BW35" s="3">
        <v>-1703881.61</v>
      </c>
      <c r="BX35" s="3">
        <v>-1703881.61</v>
      </c>
      <c r="BY35" s="3">
        <v>-1703881.61</v>
      </c>
      <c r="BZ35" s="3">
        <v>-1703881.61</v>
      </c>
      <c r="CA35" s="3">
        <v>-1703881.61</v>
      </c>
      <c r="CB35" s="3">
        <v>-1703881.61</v>
      </c>
      <c r="CC35" s="3">
        <v>-1703881.61</v>
      </c>
      <c r="CD35" s="3">
        <v>-1703881.61</v>
      </c>
    </row>
    <row r="36" spans="1:82" s="97" customFormat="1" x14ac:dyDescent="0.2">
      <c r="A36" s="2" t="s">
        <v>334</v>
      </c>
      <c r="B36" s="2" t="s">
        <v>7</v>
      </c>
      <c r="C36" s="2" t="s">
        <v>161</v>
      </c>
      <c r="D36" s="2" t="s">
        <v>367</v>
      </c>
      <c r="E36" s="3">
        <v>0</v>
      </c>
      <c r="F36" s="3">
        <v>0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v>-79533.5</v>
      </c>
      <c r="U36" s="3">
        <v>-68417.709999999992</v>
      </c>
      <c r="V36" s="3">
        <v>-75830.58</v>
      </c>
      <c r="W36" s="3">
        <v>-87911.46</v>
      </c>
      <c r="X36" s="3">
        <v>-95363.41</v>
      </c>
      <c r="Y36" s="3">
        <v>-102834.95</v>
      </c>
      <c r="Z36" s="3">
        <v>-110326.20999999999</v>
      </c>
      <c r="AA36" s="3">
        <v>-117837.20000000001</v>
      </c>
      <c r="AB36" s="3">
        <v>-125367.95999999999</v>
      </c>
      <c r="AC36" s="3">
        <v>-76015.580000000016</v>
      </c>
      <c r="AD36" s="3">
        <v>-76015.580000000016</v>
      </c>
      <c r="AE36" s="3">
        <v>-37649.770000000004</v>
      </c>
      <c r="AF36" s="3">
        <v>-39683.919999999998</v>
      </c>
      <c r="AG36" s="3">
        <v>-41723.43</v>
      </c>
      <c r="AH36" s="3">
        <v>-37387.31</v>
      </c>
      <c r="AI36" s="3">
        <v>-39138.67</v>
      </c>
      <c r="AJ36" s="3">
        <v>-32306.89</v>
      </c>
      <c r="AK36" s="3">
        <v>-12023.31</v>
      </c>
      <c r="AL36" s="3">
        <v>0</v>
      </c>
      <c r="AM36" s="3">
        <v>0</v>
      </c>
      <c r="AN36" s="3">
        <v>0</v>
      </c>
      <c r="AO36" s="3">
        <v>0</v>
      </c>
      <c r="AP36" s="3">
        <v>0</v>
      </c>
      <c r="AQ36" s="3">
        <v>0</v>
      </c>
      <c r="AR36" s="3">
        <v>0</v>
      </c>
      <c r="AS36" s="3">
        <v>0</v>
      </c>
      <c r="AT36" s="3">
        <v>0</v>
      </c>
      <c r="AU36" s="3">
        <v>0</v>
      </c>
      <c r="AV36" s="3">
        <v>0</v>
      </c>
      <c r="AW36" s="3">
        <v>0</v>
      </c>
      <c r="AX36" s="3">
        <v>0</v>
      </c>
      <c r="AY36" s="3">
        <v>0</v>
      </c>
      <c r="AZ36" s="3">
        <v>0</v>
      </c>
      <c r="BA36" s="3">
        <v>0</v>
      </c>
      <c r="BB36" s="3">
        <v>0</v>
      </c>
      <c r="BC36" s="3">
        <v>0</v>
      </c>
      <c r="BD36" s="3">
        <v>0</v>
      </c>
      <c r="BE36" s="3">
        <v>0</v>
      </c>
      <c r="BF36" s="3">
        <v>0</v>
      </c>
      <c r="BG36" s="3">
        <v>0</v>
      </c>
      <c r="BH36" s="3">
        <v>0</v>
      </c>
      <c r="BI36" s="3">
        <v>0</v>
      </c>
      <c r="BJ36" s="3">
        <v>0</v>
      </c>
      <c r="BK36" s="3">
        <v>0</v>
      </c>
      <c r="BL36" s="3">
        <v>0</v>
      </c>
      <c r="BM36" s="3">
        <v>0</v>
      </c>
      <c r="BN36" s="3">
        <v>0</v>
      </c>
      <c r="BO36" s="3">
        <v>0</v>
      </c>
      <c r="BP36" s="3">
        <v>0</v>
      </c>
      <c r="BQ36" s="3">
        <v>0</v>
      </c>
      <c r="BR36" s="3">
        <v>0</v>
      </c>
      <c r="BS36" s="3">
        <v>0</v>
      </c>
      <c r="BT36" s="3">
        <v>0</v>
      </c>
      <c r="BU36" s="3">
        <v>0</v>
      </c>
      <c r="BV36" s="3">
        <v>0</v>
      </c>
      <c r="BW36" s="3">
        <v>0</v>
      </c>
      <c r="BX36" s="3">
        <v>0</v>
      </c>
      <c r="BY36" s="3">
        <v>0</v>
      </c>
      <c r="BZ36" s="3">
        <v>0</v>
      </c>
      <c r="CA36" s="3">
        <v>0</v>
      </c>
      <c r="CB36" s="3">
        <v>0</v>
      </c>
      <c r="CC36" s="3">
        <v>0</v>
      </c>
      <c r="CD36" s="3">
        <v>0</v>
      </c>
    </row>
    <row r="37" spans="1:82" s="97" customFormat="1" x14ac:dyDescent="0.2">
      <c r="A37" s="2" t="s">
        <v>334</v>
      </c>
      <c r="B37" s="2" t="s">
        <v>7</v>
      </c>
      <c r="C37" s="2" t="s">
        <v>368</v>
      </c>
      <c r="D37" s="2" t="s">
        <v>369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-171544588.19999999</v>
      </c>
      <c r="M37" s="3">
        <v>-171618582.59999999</v>
      </c>
      <c r="N37" s="3">
        <v>-171533545.90000001</v>
      </c>
      <c r="O37" s="3">
        <v>-171892503.17000002</v>
      </c>
      <c r="P37" s="3">
        <v>-172579782.56999999</v>
      </c>
      <c r="Q37" s="3">
        <v>-172579782.56999999</v>
      </c>
      <c r="R37" s="3">
        <v>-173196464.19999999</v>
      </c>
      <c r="S37" s="3">
        <v>-173770864.00999996</v>
      </c>
      <c r="T37" s="3">
        <v>-174659708.55000001</v>
      </c>
      <c r="U37" s="3">
        <v>-175320900.23000002</v>
      </c>
      <c r="V37" s="3">
        <v>-176123129.23999998</v>
      </c>
      <c r="W37" s="3">
        <v>-176658281.67000002</v>
      </c>
      <c r="X37" s="3">
        <v>-177203512.90000001</v>
      </c>
      <c r="Y37" s="3">
        <v>-177772377.99000001</v>
      </c>
      <c r="Z37" s="3">
        <v>-178711139.19</v>
      </c>
      <c r="AA37" s="3">
        <v>-179182315.75999999</v>
      </c>
      <c r="AB37" s="3">
        <v>-179781774.76999998</v>
      </c>
      <c r="AC37" s="3">
        <v>-180667767.32000002</v>
      </c>
      <c r="AD37" s="3">
        <v>-180667767.32000002</v>
      </c>
      <c r="AE37" s="3">
        <v>-181578609.84</v>
      </c>
      <c r="AF37" s="3">
        <v>-181667954.72999999</v>
      </c>
      <c r="AG37" s="3">
        <v>-182494189.69999999</v>
      </c>
      <c r="AH37" s="3">
        <v>-183176088.88999999</v>
      </c>
      <c r="AI37" s="3">
        <v>-184041932.28999999</v>
      </c>
      <c r="AJ37" s="3">
        <v>-184926500.92999899</v>
      </c>
      <c r="AK37" s="3">
        <v>-186028331.96000001</v>
      </c>
      <c r="AL37" s="3">
        <v>-187114043.41</v>
      </c>
      <c r="AM37" s="3">
        <v>-188230758.97999999</v>
      </c>
      <c r="AN37" s="3">
        <v>-189352986.13999999</v>
      </c>
      <c r="AO37" s="3">
        <v>-189429450.82999998</v>
      </c>
      <c r="AP37" s="3">
        <v>-190111350.04000002</v>
      </c>
      <c r="AQ37" s="3">
        <v>-190111350.04000002</v>
      </c>
      <c r="AR37" s="3">
        <v>-191224832.50999999</v>
      </c>
      <c r="AS37" s="3">
        <v>-183357245.68999997</v>
      </c>
      <c r="AT37" s="3">
        <v>-183512430.85999998</v>
      </c>
      <c r="AU37" s="3">
        <v>-183330483.99000001</v>
      </c>
      <c r="AV37" s="3">
        <v>-183656233.06</v>
      </c>
      <c r="AW37" s="3">
        <v>-183009192.5</v>
      </c>
      <c r="AX37" s="3">
        <v>-183669806.60999998</v>
      </c>
      <c r="AY37" s="3">
        <v>-184134256.45000002</v>
      </c>
      <c r="AZ37" s="3">
        <v>-184987033.37</v>
      </c>
      <c r="BA37" s="3">
        <v>-185996541.41</v>
      </c>
      <c r="BB37" s="3">
        <v>-186782620.12</v>
      </c>
      <c r="BC37" s="3">
        <v>-186376021.88</v>
      </c>
      <c r="BD37" s="3">
        <v>-186376021.88</v>
      </c>
      <c r="BE37" s="3">
        <v>-187269079.58001912</v>
      </c>
      <c r="BF37" s="3">
        <v>-188165993.48326996</v>
      </c>
      <c r="BG37" s="3">
        <v>-189067296.30122799</v>
      </c>
      <c r="BH37" s="3">
        <v>-189973642.311102</v>
      </c>
      <c r="BI37" s="3">
        <v>-190885505.74259591</v>
      </c>
      <c r="BJ37" s="3">
        <v>-191803251.25806785</v>
      </c>
      <c r="BK37" s="3">
        <v>-192727192.86035675</v>
      </c>
      <c r="BL37" s="3">
        <v>-193657609.745956</v>
      </c>
      <c r="BM37" s="3">
        <v>-194594776.16708434</v>
      </c>
      <c r="BN37" s="3">
        <v>-195538936.97535294</v>
      </c>
      <c r="BO37" s="3">
        <v>-196490211.61047307</v>
      </c>
      <c r="BP37" s="3">
        <v>-197448600.34461308</v>
      </c>
      <c r="BQ37" s="3">
        <v>-197448600.34461308</v>
      </c>
      <c r="BR37" s="3">
        <v>-198414169.32641691</v>
      </c>
      <c r="BS37" s="3">
        <v>-199387489.12482327</v>
      </c>
      <c r="BT37" s="3">
        <v>-200312287.60241812</v>
      </c>
      <c r="BU37" s="3">
        <v>-201294992.97513017</v>
      </c>
      <c r="BV37" s="3">
        <v>-202286323.43446165</v>
      </c>
      <c r="BW37" s="3">
        <v>-203285673.79090145</v>
      </c>
      <c r="BX37" s="3">
        <v>-204292993.17786038</v>
      </c>
      <c r="BY37" s="3">
        <v>-205308277.2222833</v>
      </c>
      <c r="BZ37" s="3">
        <v>-206331615.29751518</v>
      </c>
      <c r="CA37" s="3">
        <v>-207363251.08202365</v>
      </c>
      <c r="CB37" s="3">
        <v>-208403377.90896899</v>
      </c>
      <c r="CC37" s="3">
        <v>-209451944.31999066</v>
      </c>
      <c r="CD37" s="3">
        <v>-209451944.31999066</v>
      </c>
    </row>
    <row r="38" spans="1:82" s="97" customFormat="1" x14ac:dyDescent="0.2">
      <c r="A38" s="2" t="s">
        <v>334</v>
      </c>
      <c r="B38" s="2" t="s">
        <v>7</v>
      </c>
      <c r="C38" s="2" t="s">
        <v>4</v>
      </c>
      <c r="D38" s="2" t="s">
        <v>370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5635559</v>
      </c>
      <c r="M38" s="3">
        <v>5574815</v>
      </c>
      <c r="N38" s="3">
        <v>5574578</v>
      </c>
      <c r="O38" s="3">
        <v>5580686</v>
      </c>
      <c r="P38" s="3">
        <v>5803722</v>
      </c>
      <c r="Q38" s="3">
        <v>5803722</v>
      </c>
      <c r="R38" s="3">
        <v>5800453</v>
      </c>
      <c r="S38" s="3">
        <v>5808513</v>
      </c>
      <c r="T38" s="3">
        <v>5686250</v>
      </c>
      <c r="U38" s="3">
        <v>5693031</v>
      </c>
      <c r="V38" s="3">
        <v>5697772</v>
      </c>
      <c r="W38" s="3">
        <v>5699866</v>
      </c>
      <c r="X38" s="3">
        <v>5366685</v>
      </c>
      <c r="Y38" s="3">
        <v>5095863</v>
      </c>
      <c r="Z38" s="3">
        <v>5159424</v>
      </c>
      <c r="AA38" s="3">
        <v>4687990</v>
      </c>
      <c r="AB38" s="3">
        <v>4726373</v>
      </c>
      <c r="AC38" s="3">
        <v>4840327</v>
      </c>
      <c r="AD38" s="3">
        <v>4840327</v>
      </c>
      <c r="AE38" s="3">
        <v>4850256</v>
      </c>
      <c r="AF38" s="3">
        <v>4861670</v>
      </c>
      <c r="AG38" s="3">
        <v>4605804</v>
      </c>
      <c r="AH38" s="3">
        <v>4634119</v>
      </c>
      <c r="AI38" s="3">
        <v>4649962</v>
      </c>
      <c r="AJ38" s="3">
        <v>4622043</v>
      </c>
      <c r="AK38" s="3">
        <v>4642862</v>
      </c>
      <c r="AL38" s="3">
        <v>4657555</v>
      </c>
      <c r="AM38" s="3">
        <v>4665781</v>
      </c>
      <c r="AN38" s="3">
        <v>4678590</v>
      </c>
      <c r="AO38" s="3">
        <v>4716612</v>
      </c>
      <c r="AP38" s="3">
        <v>4723195</v>
      </c>
      <c r="AQ38" s="3">
        <v>4723195</v>
      </c>
      <c r="AR38" s="3">
        <v>4769798</v>
      </c>
      <c r="AS38" s="3">
        <v>4681492</v>
      </c>
      <c r="AT38" s="3">
        <v>4373055</v>
      </c>
      <c r="AU38" s="3">
        <v>4397823</v>
      </c>
      <c r="AV38" s="3">
        <v>4424097</v>
      </c>
      <c r="AW38" s="3">
        <v>6059683</v>
      </c>
      <c r="AX38" s="3">
        <v>6067981</v>
      </c>
      <c r="AY38" s="3">
        <v>6042554</v>
      </c>
      <c r="AZ38" s="3">
        <v>6071868</v>
      </c>
      <c r="BA38" s="3">
        <v>6087427</v>
      </c>
      <c r="BB38" s="3">
        <v>6090458</v>
      </c>
      <c r="BC38" s="3">
        <v>6071642</v>
      </c>
      <c r="BD38" s="3">
        <v>6071642</v>
      </c>
      <c r="BE38" s="3">
        <v>6082981.7697676644</v>
      </c>
      <c r="BF38" s="3">
        <v>6100452.150052039</v>
      </c>
      <c r="BG38" s="3">
        <v>5903660.8830812452</v>
      </c>
      <c r="BH38" s="3">
        <v>5917278.2533144569</v>
      </c>
      <c r="BI38" s="3">
        <v>5933334.5058840634</v>
      </c>
      <c r="BJ38" s="3">
        <v>5949875.8810225036</v>
      </c>
      <c r="BK38" s="3">
        <v>5966046.9053714983</v>
      </c>
      <c r="BL38" s="3">
        <v>5980640.6689138943</v>
      </c>
      <c r="BM38" s="3">
        <v>5997796.8718146579</v>
      </c>
      <c r="BN38" s="3">
        <v>6017760.6670090379</v>
      </c>
      <c r="BO38" s="3">
        <v>6041841.889895034</v>
      </c>
      <c r="BP38" s="3">
        <v>6061196.4174773628</v>
      </c>
      <c r="BQ38" s="3">
        <v>6061196.4174773628</v>
      </c>
      <c r="BR38" s="3">
        <v>6082055.7860519355</v>
      </c>
      <c r="BS38" s="3">
        <v>6099180.0650731688</v>
      </c>
      <c r="BT38" s="3">
        <v>5839454.8039000891</v>
      </c>
      <c r="BU38" s="3">
        <v>5862271.3646409605</v>
      </c>
      <c r="BV38" s="3">
        <v>5886090.8005381152</v>
      </c>
      <c r="BW38" s="3">
        <v>5909947.1785840467</v>
      </c>
      <c r="BX38" s="3">
        <v>5932515.6840253416</v>
      </c>
      <c r="BY38" s="3">
        <v>5956076.5851110155</v>
      </c>
      <c r="BZ38" s="3">
        <v>5977574.2909126924</v>
      </c>
      <c r="CA38" s="3">
        <v>6001553.095641546</v>
      </c>
      <c r="CB38" s="3">
        <v>6029340.3174079061</v>
      </c>
      <c r="CC38" s="3">
        <v>6051163.4861688502</v>
      </c>
      <c r="CD38" s="3">
        <v>6051163.4861688502</v>
      </c>
    </row>
    <row r="39" spans="1:82" s="97" customFormat="1" x14ac:dyDescent="0.2">
      <c r="A39" s="2" t="s">
        <v>334</v>
      </c>
      <c r="B39" s="2" t="s">
        <v>7</v>
      </c>
      <c r="C39" s="2" t="s">
        <v>371</v>
      </c>
      <c r="D39" s="2" t="s">
        <v>9</v>
      </c>
      <c r="E39" s="3">
        <v>0</v>
      </c>
      <c r="F39" s="3">
        <v>0</v>
      </c>
      <c r="G39" s="3">
        <v>0</v>
      </c>
      <c r="H39" s="3">
        <v>0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4754</v>
      </c>
      <c r="O39" s="3">
        <v>5706</v>
      </c>
      <c r="P39" s="3">
        <v>6657</v>
      </c>
      <c r="Q39" s="3">
        <v>6657</v>
      </c>
      <c r="R39" s="3">
        <v>7608</v>
      </c>
      <c r="S39" s="3">
        <v>8559</v>
      </c>
      <c r="T39" s="3">
        <v>9510</v>
      </c>
      <c r="U39" s="3">
        <v>10461</v>
      </c>
      <c r="V39" s="3">
        <v>11411</v>
      </c>
      <c r="W39" s="3">
        <v>12363</v>
      </c>
      <c r="X39" s="3">
        <v>13314</v>
      </c>
      <c r="Y39" s="3">
        <v>14264</v>
      </c>
      <c r="Z39" s="3">
        <v>15215</v>
      </c>
      <c r="AA39" s="3">
        <v>16167</v>
      </c>
      <c r="AB39" s="3">
        <v>17117</v>
      </c>
      <c r="AC39" s="3">
        <v>18068</v>
      </c>
      <c r="AD39" s="3">
        <v>18068</v>
      </c>
      <c r="AE39" s="3">
        <v>9369</v>
      </c>
      <c r="AF39" s="3">
        <v>10320</v>
      </c>
      <c r="AG39" s="3">
        <v>11271</v>
      </c>
      <c r="AH39" s="3">
        <v>12221</v>
      </c>
      <c r="AI39" s="3">
        <v>13173</v>
      </c>
      <c r="AJ39" s="3">
        <v>14124</v>
      </c>
      <c r="AK39" s="3">
        <v>15074</v>
      </c>
      <c r="AL39" s="3">
        <v>16025</v>
      </c>
      <c r="AM39" s="3">
        <v>16977</v>
      </c>
      <c r="AN39" s="3">
        <v>17927</v>
      </c>
      <c r="AO39" s="3">
        <v>18878</v>
      </c>
      <c r="AP39" s="3">
        <v>19829</v>
      </c>
      <c r="AQ39" s="3">
        <v>19829</v>
      </c>
      <c r="AR39" s="3">
        <v>20780</v>
      </c>
      <c r="AS39" s="3">
        <v>21731</v>
      </c>
      <c r="AT39" s="3">
        <v>22682</v>
      </c>
      <c r="AU39" s="3">
        <v>23633</v>
      </c>
      <c r="AV39" s="3">
        <v>24583</v>
      </c>
      <c r="AW39" s="3">
        <v>25535</v>
      </c>
      <c r="AX39" s="3">
        <v>25535</v>
      </c>
      <c r="AY39" s="3">
        <v>0</v>
      </c>
      <c r="AZ39" s="3">
        <v>0</v>
      </c>
      <c r="BA39" s="3">
        <v>0</v>
      </c>
      <c r="BB39" s="3">
        <v>0</v>
      </c>
      <c r="BC39" s="3">
        <v>0</v>
      </c>
      <c r="BD39" s="3">
        <v>0</v>
      </c>
      <c r="BE39" s="3">
        <v>0</v>
      </c>
      <c r="BF39" s="3">
        <v>0</v>
      </c>
      <c r="BG39" s="3">
        <v>0</v>
      </c>
      <c r="BH39" s="3">
        <v>0</v>
      </c>
      <c r="BI39" s="3">
        <v>0</v>
      </c>
      <c r="BJ39" s="3">
        <v>0</v>
      </c>
      <c r="BK39" s="3">
        <v>0</v>
      </c>
      <c r="BL39" s="3">
        <v>0</v>
      </c>
      <c r="BM39" s="3">
        <v>0</v>
      </c>
      <c r="BN39" s="3">
        <v>0</v>
      </c>
      <c r="BO39" s="3">
        <v>0</v>
      </c>
      <c r="BP39" s="3">
        <v>0</v>
      </c>
      <c r="BQ39" s="3">
        <v>0</v>
      </c>
      <c r="BR39" s="3">
        <v>0</v>
      </c>
      <c r="BS39" s="3">
        <v>0</v>
      </c>
      <c r="BT39" s="3">
        <v>0</v>
      </c>
      <c r="BU39" s="3">
        <v>0</v>
      </c>
      <c r="BV39" s="3">
        <v>0</v>
      </c>
      <c r="BW39" s="3">
        <v>0</v>
      </c>
      <c r="BX39" s="3">
        <v>0</v>
      </c>
      <c r="BY39" s="3">
        <v>0</v>
      </c>
      <c r="BZ39" s="3">
        <v>0</v>
      </c>
      <c r="CA39" s="3">
        <v>0</v>
      </c>
      <c r="CB39" s="3">
        <v>0</v>
      </c>
      <c r="CC39" s="3">
        <v>0</v>
      </c>
      <c r="CD39" s="3">
        <v>0</v>
      </c>
    </row>
    <row r="40" spans="1:82" s="97" customFormat="1" x14ac:dyDescent="0.2">
      <c r="A40" s="2" t="s">
        <v>334</v>
      </c>
      <c r="B40" s="2" t="s">
        <v>7</v>
      </c>
      <c r="C40" s="2" t="s">
        <v>371</v>
      </c>
      <c r="D40" s="2" t="s">
        <v>372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  <c r="Q40" s="3">
        <v>0</v>
      </c>
      <c r="R40" s="3">
        <v>0</v>
      </c>
      <c r="S40" s="3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>
        <v>0</v>
      </c>
      <c r="AA40" s="3">
        <v>0</v>
      </c>
      <c r="AB40" s="3">
        <v>0</v>
      </c>
      <c r="AC40" s="3">
        <v>0</v>
      </c>
      <c r="AD40" s="3">
        <v>0</v>
      </c>
      <c r="AE40" s="3">
        <v>0</v>
      </c>
      <c r="AF40" s="3">
        <v>0</v>
      </c>
      <c r="AG40" s="3">
        <v>0</v>
      </c>
      <c r="AH40" s="3">
        <v>0</v>
      </c>
      <c r="AI40" s="3">
        <v>0</v>
      </c>
      <c r="AJ40" s="3">
        <v>0</v>
      </c>
      <c r="AK40" s="3">
        <v>0</v>
      </c>
      <c r="AL40" s="3">
        <v>0</v>
      </c>
      <c r="AM40" s="3">
        <v>0</v>
      </c>
      <c r="AN40" s="3">
        <v>0</v>
      </c>
      <c r="AO40" s="3">
        <v>0</v>
      </c>
      <c r="AP40" s="3">
        <v>0</v>
      </c>
      <c r="AQ40" s="3">
        <v>0</v>
      </c>
      <c r="AR40" s="3">
        <v>0</v>
      </c>
      <c r="AS40" s="3">
        <v>0</v>
      </c>
      <c r="AT40" s="3">
        <v>0</v>
      </c>
      <c r="AU40" s="3">
        <v>0</v>
      </c>
      <c r="AV40" s="3">
        <v>0</v>
      </c>
      <c r="AW40" s="3">
        <v>0</v>
      </c>
      <c r="AX40" s="3">
        <v>951</v>
      </c>
      <c r="AY40" s="3">
        <v>25551</v>
      </c>
      <c r="AZ40" s="3">
        <v>26502</v>
      </c>
      <c r="BA40" s="3">
        <v>27452</v>
      </c>
      <c r="BB40" s="3">
        <v>28404</v>
      </c>
      <c r="BC40" s="3">
        <v>29355</v>
      </c>
      <c r="BD40" s="3">
        <v>29355</v>
      </c>
      <c r="BE40" s="3">
        <v>29355</v>
      </c>
      <c r="BF40" s="3">
        <v>29355</v>
      </c>
      <c r="BG40" s="3">
        <v>29355</v>
      </c>
      <c r="BH40" s="3">
        <v>29355</v>
      </c>
      <c r="BI40" s="3">
        <v>29355</v>
      </c>
      <c r="BJ40" s="3">
        <v>29355</v>
      </c>
      <c r="BK40" s="3">
        <v>29355</v>
      </c>
      <c r="BL40" s="3">
        <v>29355</v>
      </c>
      <c r="BM40" s="3">
        <v>29355</v>
      </c>
      <c r="BN40" s="3">
        <v>29355</v>
      </c>
      <c r="BO40" s="3">
        <v>29355</v>
      </c>
      <c r="BP40" s="3">
        <v>29355</v>
      </c>
      <c r="BQ40" s="3">
        <v>29355</v>
      </c>
      <c r="BR40" s="3">
        <v>29355</v>
      </c>
      <c r="BS40" s="3">
        <v>29355</v>
      </c>
      <c r="BT40" s="3">
        <v>29355</v>
      </c>
      <c r="BU40" s="3">
        <v>29355</v>
      </c>
      <c r="BV40" s="3">
        <v>29355</v>
      </c>
      <c r="BW40" s="3">
        <v>29355</v>
      </c>
      <c r="BX40" s="3">
        <v>29355</v>
      </c>
      <c r="BY40" s="3">
        <v>29355</v>
      </c>
      <c r="BZ40" s="3">
        <v>29355</v>
      </c>
      <c r="CA40" s="3">
        <v>29355</v>
      </c>
      <c r="CB40" s="3">
        <v>29355</v>
      </c>
      <c r="CC40" s="3">
        <v>29355</v>
      </c>
      <c r="CD40" s="3">
        <v>29355</v>
      </c>
    </row>
    <row r="41" spans="1:82" s="97" customFormat="1" x14ac:dyDescent="0.2">
      <c r="A41" s="2" t="s">
        <v>334</v>
      </c>
      <c r="B41" s="2" t="s">
        <v>7</v>
      </c>
      <c r="C41" s="2" t="s">
        <v>6</v>
      </c>
      <c r="D41" s="2" t="s">
        <v>373</v>
      </c>
      <c r="E41" s="3">
        <v>0</v>
      </c>
      <c r="F41" s="3">
        <v>0</v>
      </c>
      <c r="G41" s="3">
        <v>0</v>
      </c>
      <c r="H41" s="3">
        <v>0</v>
      </c>
      <c r="I41" s="3">
        <v>0</v>
      </c>
      <c r="J41" s="3">
        <v>0</v>
      </c>
      <c r="K41" s="3">
        <v>0</v>
      </c>
      <c r="L41" s="3">
        <v>1559086</v>
      </c>
      <c r="M41" s="3">
        <v>1538348</v>
      </c>
      <c r="N41" s="3">
        <v>1540234</v>
      </c>
      <c r="O41" s="3">
        <v>1543879</v>
      </c>
      <c r="P41" s="3">
        <v>1396397</v>
      </c>
      <c r="Q41" s="3">
        <v>1396397</v>
      </c>
      <c r="R41" s="3">
        <v>1399172</v>
      </c>
      <c r="S41" s="3">
        <v>1405085</v>
      </c>
      <c r="T41" s="3">
        <v>1363841</v>
      </c>
      <c r="U41" s="3">
        <v>1369400</v>
      </c>
      <c r="V41" s="3">
        <v>1374394</v>
      </c>
      <c r="W41" s="3">
        <v>1367614</v>
      </c>
      <c r="X41" s="3">
        <v>1278954</v>
      </c>
      <c r="Y41" s="3">
        <v>1284819</v>
      </c>
      <c r="Z41" s="3">
        <v>1295073</v>
      </c>
      <c r="AA41" s="3">
        <v>1302951</v>
      </c>
      <c r="AB41" s="3">
        <v>1317269</v>
      </c>
      <c r="AC41" s="3">
        <v>1341489</v>
      </c>
      <c r="AD41" s="3">
        <v>1341489</v>
      </c>
      <c r="AE41" s="3">
        <v>1347922</v>
      </c>
      <c r="AF41" s="3">
        <v>1354766</v>
      </c>
      <c r="AG41" s="3">
        <v>1276491</v>
      </c>
      <c r="AH41" s="3">
        <v>1287333</v>
      </c>
      <c r="AI41" s="3">
        <v>1295902</v>
      </c>
      <c r="AJ41" s="3">
        <v>1280992</v>
      </c>
      <c r="AK41" s="3">
        <v>1291618</v>
      </c>
      <c r="AL41" s="3">
        <v>1300347</v>
      </c>
      <c r="AM41" s="3">
        <v>1293115</v>
      </c>
      <c r="AN41" s="3">
        <v>1299876</v>
      </c>
      <c r="AO41" s="3">
        <v>1313887</v>
      </c>
      <c r="AP41" s="3">
        <v>1309026</v>
      </c>
      <c r="AQ41" s="3">
        <v>1309026</v>
      </c>
      <c r="AR41" s="3">
        <v>1325984</v>
      </c>
      <c r="AS41" s="3">
        <v>1304577</v>
      </c>
      <c r="AT41" s="3">
        <v>1211985</v>
      </c>
      <c r="AU41" s="3">
        <v>1222252</v>
      </c>
      <c r="AV41" s="3">
        <v>1233520</v>
      </c>
      <c r="AW41" s="3">
        <v>1679430</v>
      </c>
      <c r="AX41" s="3">
        <v>1686280</v>
      </c>
      <c r="AY41" s="3">
        <v>1683862</v>
      </c>
      <c r="AZ41" s="3">
        <v>1682808</v>
      </c>
      <c r="BA41" s="3">
        <v>1690405</v>
      </c>
      <c r="BB41" s="3">
        <v>1694799</v>
      </c>
      <c r="BC41" s="3">
        <v>1682745</v>
      </c>
      <c r="BD41" s="3">
        <v>1682745</v>
      </c>
      <c r="BE41" s="3">
        <v>1685887.7933344501</v>
      </c>
      <c r="BF41" s="3">
        <v>1690729.6724760002</v>
      </c>
      <c r="BG41" s="3">
        <v>1636189.3868453947</v>
      </c>
      <c r="BH41" s="3">
        <v>1639963.4123572444</v>
      </c>
      <c r="BI41" s="3">
        <v>1644413.3689776943</v>
      </c>
      <c r="BJ41" s="3">
        <v>1648997.7762974945</v>
      </c>
      <c r="BK41" s="3">
        <v>1653479.5416751446</v>
      </c>
      <c r="BL41" s="3">
        <v>1657524.1725384945</v>
      </c>
      <c r="BM41" s="3">
        <v>1662278.9780791444</v>
      </c>
      <c r="BN41" s="3">
        <v>1667811.9019173449</v>
      </c>
      <c r="BO41" s="3">
        <v>1674485.9621780147</v>
      </c>
      <c r="BP41" s="3">
        <v>1679850.0287793146</v>
      </c>
      <c r="BQ41" s="3">
        <v>1679850.0287793146</v>
      </c>
      <c r="BR41" s="3">
        <v>1685631.1588957242</v>
      </c>
      <c r="BS41" s="3">
        <v>1690377.1168003243</v>
      </c>
      <c r="BT41" s="3">
        <v>1618394.8070773741</v>
      </c>
      <c r="BU41" s="3">
        <v>1624718.3688851241</v>
      </c>
      <c r="BV41" s="3">
        <v>1631319.8754325844</v>
      </c>
      <c r="BW41" s="3">
        <v>1637931.6204188589</v>
      </c>
      <c r="BX41" s="3">
        <v>1644186.4342221909</v>
      </c>
      <c r="BY41" s="3">
        <v>1650716.2883905557</v>
      </c>
      <c r="BZ41" s="3">
        <v>1656674.3323265212</v>
      </c>
      <c r="CA41" s="3">
        <v>1663320.0076104058</v>
      </c>
      <c r="CB41" s="3">
        <v>1671021.1776640706</v>
      </c>
      <c r="CC41" s="3">
        <v>1677069.4229744857</v>
      </c>
      <c r="CD41" s="3">
        <v>1677069.4229744857</v>
      </c>
    </row>
    <row r="42" spans="1:82" s="97" customFormat="1" x14ac:dyDescent="0.2">
      <c r="A42" s="2" t="s">
        <v>334</v>
      </c>
      <c r="B42" s="2" t="s">
        <v>7</v>
      </c>
      <c r="C42" s="2" t="s">
        <v>374</v>
      </c>
      <c r="D42" s="2" t="s">
        <v>11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  <c r="N42" s="3">
        <v>1318</v>
      </c>
      <c r="O42" s="3">
        <v>1581</v>
      </c>
      <c r="P42" s="3">
        <v>1845</v>
      </c>
      <c r="Q42" s="3">
        <v>1845</v>
      </c>
      <c r="R42" s="3">
        <v>2109</v>
      </c>
      <c r="S42" s="3">
        <v>2372</v>
      </c>
      <c r="T42" s="3">
        <v>2636</v>
      </c>
      <c r="U42" s="3">
        <v>2899</v>
      </c>
      <c r="V42" s="3">
        <v>3163</v>
      </c>
      <c r="W42" s="3">
        <v>3426</v>
      </c>
      <c r="X42" s="3">
        <v>3690</v>
      </c>
      <c r="Y42" s="3">
        <v>3953</v>
      </c>
      <c r="Z42" s="3">
        <v>4217</v>
      </c>
      <c r="AA42" s="3">
        <v>4480</v>
      </c>
      <c r="AB42" s="3">
        <v>4744</v>
      </c>
      <c r="AC42" s="3">
        <v>5008</v>
      </c>
      <c r="AD42" s="3">
        <v>5008</v>
      </c>
      <c r="AE42" s="3">
        <v>2597</v>
      </c>
      <c r="AF42" s="3">
        <v>2861</v>
      </c>
      <c r="AG42" s="3">
        <v>3124</v>
      </c>
      <c r="AH42" s="3">
        <v>3388</v>
      </c>
      <c r="AI42" s="3">
        <v>3651</v>
      </c>
      <c r="AJ42" s="3">
        <v>3915</v>
      </c>
      <c r="AK42" s="3">
        <v>4178</v>
      </c>
      <c r="AL42" s="3">
        <v>4442</v>
      </c>
      <c r="AM42" s="3">
        <v>4705</v>
      </c>
      <c r="AN42" s="3">
        <v>4969</v>
      </c>
      <c r="AO42" s="3">
        <v>5233</v>
      </c>
      <c r="AP42" s="3">
        <v>5496</v>
      </c>
      <c r="AQ42" s="3">
        <v>5496</v>
      </c>
      <c r="AR42" s="3">
        <v>5760</v>
      </c>
      <c r="AS42" s="3">
        <v>6023</v>
      </c>
      <c r="AT42" s="3">
        <v>6287</v>
      </c>
      <c r="AU42" s="3">
        <v>6550</v>
      </c>
      <c r="AV42" s="3">
        <v>6814</v>
      </c>
      <c r="AW42" s="3">
        <v>7077</v>
      </c>
      <c r="AX42" s="3">
        <v>7077</v>
      </c>
      <c r="AY42" s="3">
        <v>0</v>
      </c>
      <c r="AZ42" s="3">
        <v>0</v>
      </c>
      <c r="BA42" s="3">
        <v>0</v>
      </c>
      <c r="BB42" s="3">
        <v>0</v>
      </c>
      <c r="BC42" s="3">
        <v>0</v>
      </c>
      <c r="BD42" s="3">
        <v>0</v>
      </c>
      <c r="BE42" s="3">
        <v>0</v>
      </c>
      <c r="BF42" s="3">
        <v>0</v>
      </c>
      <c r="BG42" s="3">
        <v>0</v>
      </c>
      <c r="BH42" s="3">
        <v>0</v>
      </c>
      <c r="BI42" s="3">
        <v>0</v>
      </c>
      <c r="BJ42" s="3">
        <v>0</v>
      </c>
      <c r="BK42" s="3">
        <v>0</v>
      </c>
      <c r="BL42" s="3">
        <v>0</v>
      </c>
      <c r="BM42" s="3">
        <v>0</v>
      </c>
      <c r="BN42" s="3">
        <v>0</v>
      </c>
      <c r="BO42" s="3">
        <v>0</v>
      </c>
      <c r="BP42" s="3">
        <v>0</v>
      </c>
      <c r="BQ42" s="3">
        <v>0</v>
      </c>
      <c r="BR42" s="3">
        <v>0</v>
      </c>
      <c r="BS42" s="3">
        <v>0</v>
      </c>
      <c r="BT42" s="3">
        <v>0</v>
      </c>
      <c r="BU42" s="3">
        <v>0</v>
      </c>
      <c r="BV42" s="3">
        <v>0</v>
      </c>
      <c r="BW42" s="3">
        <v>0</v>
      </c>
      <c r="BX42" s="3">
        <v>0</v>
      </c>
      <c r="BY42" s="3">
        <v>0</v>
      </c>
      <c r="BZ42" s="3">
        <v>0</v>
      </c>
      <c r="CA42" s="3">
        <v>0</v>
      </c>
      <c r="CB42" s="3">
        <v>0</v>
      </c>
      <c r="CC42" s="3">
        <v>0</v>
      </c>
      <c r="CD42" s="3">
        <v>0</v>
      </c>
    </row>
    <row r="43" spans="1:82" s="97" customFormat="1" x14ac:dyDescent="0.2">
      <c r="A43" s="2" t="s">
        <v>334</v>
      </c>
      <c r="B43" s="2" t="s">
        <v>7</v>
      </c>
      <c r="C43" s="2" t="s">
        <v>374</v>
      </c>
      <c r="D43" s="2" t="s">
        <v>375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  <c r="L43" s="3">
        <v>0</v>
      </c>
      <c r="M43" s="3">
        <v>0</v>
      </c>
      <c r="N43" s="3">
        <v>0</v>
      </c>
      <c r="O43" s="3">
        <v>0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</v>
      </c>
      <c r="AA43" s="3">
        <v>0</v>
      </c>
      <c r="AB43" s="3">
        <v>0</v>
      </c>
      <c r="AC43" s="3">
        <v>0</v>
      </c>
      <c r="AD43" s="3">
        <v>0</v>
      </c>
      <c r="AE43" s="3">
        <v>0</v>
      </c>
      <c r="AF43" s="3">
        <v>0</v>
      </c>
      <c r="AG43" s="3">
        <v>0</v>
      </c>
      <c r="AH43" s="3">
        <v>0</v>
      </c>
      <c r="AI43" s="3">
        <v>0</v>
      </c>
      <c r="AJ43" s="3">
        <v>0</v>
      </c>
      <c r="AK43" s="3">
        <v>0</v>
      </c>
      <c r="AL43" s="3">
        <v>0</v>
      </c>
      <c r="AM43" s="3">
        <v>0</v>
      </c>
      <c r="AN43" s="3">
        <v>0</v>
      </c>
      <c r="AO43" s="3">
        <v>0</v>
      </c>
      <c r="AP43" s="3">
        <v>0</v>
      </c>
      <c r="AQ43" s="3">
        <v>0</v>
      </c>
      <c r="AR43" s="3">
        <v>0</v>
      </c>
      <c r="AS43" s="3">
        <v>0</v>
      </c>
      <c r="AT43" s="3">
        <v>0</v>
      </c>
      <c r="AU43" s="3">
        <v>0</v>
      </c>
      <c r="AV43" s="3">
        <v>0</v>
      </c>
      <c r="AW43" s="3">
        <v>0</v>
      </c>
      <c r="AX43" s="3">
        <v>264</v>
      </c>
      <c r="AY43" s="3">
        <v>7082</v>
      </c>
      <c r="AZ43" s="3">
        <v>7345</v>
      </c>
      <c r="BA43" s="3">
        <v>7609</v>
      </c>
      <c r="BB43" s="3">
        <v>7872</v>
      </c>
      <c r="BC43" s="3">
        <v>8136</v>
      </c>
      <c r="BD43" s="3">
        <v>8136</v>
      </c>
      <c r="BE43" s="3">
        <v>8136</v>
      </c>
      <c r="BF43" s="3">
        <v>8136</v>
      </c>
      <c r="BG43" s="3">
        <v>8136</v>
      </c>
      <c r="BH43" s="3">
        <v>8136</v>
      </c>
      <c r="BI43" s="3">
        <v>8136</v>
      </c>
      <c r="BJ43" s="3">
        <v>8136</v>
      </c>
      <c r="BK43" s="3">
        <v>8136</v>
      </c>
      <c r="BL43" s="3">
        <v>8136</v>
      </c>
      <c r="BM43" s="3">
        <v>8136</v>
      </c>
      <c r="BN43" s="3">
        <v>8136</v>
      </c>
      <c r="BO43" s="3">
        <v>8136</v>
      </c>
      <c r="BP43" s="3">
        <v>8136</v>
      </c>
      <c r="BQ43" s="3">
        <v>8136</v>
      </c>
      <c r="BR43" s="3">
        <v>8136</v>
      </c>
      <c r="BS43" s="3">
        <v>8136</v>
      </c>
      <c r="BT43" s="3">
        <v>8136</v>
      </c>
      <c r="BU43" s="3">
        <v>8136</v>
      </c>
      <c r="BV43" s="3">
        <v>8136</v>
      </c>
      <c r="BW43" s="3">
        <v>8136</v>
      </c>
      <c r="BX43" s="3">
        <v>8136</v>
      </c>
      <c r="BY43" s="3">
        <v>8136</v>
      </c>
      <c r="BZ43" s="3">
        <v>8136</v>
      </c>
      <c r="CA43" s="3">
        <v>8136</v>
      </c>
      <c r="CB43" s="3">
        <v>8136</v>
      </c>
      <c r="CC43" s="3">
        <v>8136</v>
      </c>
      <c r="CD43" s="3">
        <v>8136</v>
      </c>
    </row>
    <row r="44" spans="1:82" s="97" customFormat="1" x14ac:dyDescent="0.2">
      <c r="A44" s="2" t="s">
        <v>334</v>
      </c>
      <c r="B44" s="2" t="s">
        <v>7</v>
      </c>
      <c r="C44" s="2" t="s">
        <v>130</v>
      </c>
      <c r="D44" s="2" t="s">
        <v>376</v>
      </c>
      <c r="E44" s="3">
        <v>0</v>
      </c>
      <c r="F44" s="3">
        <v>0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  <c r="N44" s="3">
        <v>0</v>
      </c>
      <c r="O44" s="3">
        <v>0</v>
      </c>
      <c r="P44" s="3">
        <v>0</v>
      </c>
      <c r="Q44" s="3">
        <v>0</v>
      </c>
      <c r="R44" s="3">
        <v>0</v>
      </c>
      <c r="S44" s="3">
        <v>0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v>0</v>
      </c>
      <c r="AA44" s="3">
        <v>0</v>
      </c>
      <c r="AB44" s="3">
        <v>126686</v>
      </c>
      <c r="AC44" s="3">
        <v>0</v>
      </c>
      <c r="AD44" s="3">
        <v>0</v>
      </c>
      <c r="AE44" s="3">
        <v>0</v>
      </c>
      <c r="AF44" s="3">
        <v>0</v>
      </c>
      <c r="AG44" s="3">
        <v>0</v>
      </c>
      <c r="AH44" s="3">
        <v>0</v>
      </c>
      <c r="AI44" s="3">
        <v>0</v>
      </c>
      <c r="AJ44" s="3">
        <v>0</v>
      </c>
      <c r="AK44" s="3">
        <v>0</v>
      </c>
      <c r="AL44" s="3">
        <v>0</v>
      </c>
      <c r="AM44" s="3">
        <v>0</v>
      </c>
      <c r="AN44" s="3">
        <v>0</v>
      </c>
      <c r="AO44" s="3">
        <v>0</v>
      </c>
      <c r="AP44" s="3">
        <v>0</v>
      </c>
      <c r="AQ44" s="3">
        <v>0</v>
      </c>
      <c r="AR44" s="3">
        <v>0</v>
      </c>
      <c r="AS44" s="3">
        <v>0</v>
      </c>
      <c r="AT44" s="3">
        <v>0</v>
      </c>
      <c r="AU44" s="3">
        <v>0</v>
      </c>
      <c r="AV44" s="3">
        <v>0</v>
      </c>
      <c r="AW44" s="3">
        <v>0</v>
      </c>
      <c r="AX44" s="3">
        <v>0</v>
      </c>
      <c r="AY44" s="3">
        <v>0</v>
      </c>
      <c r="AZ44" s="3">
        <v>0</v>
      </c>
      <c r="BA44" s="3">
        <v>0</v>
      </c>
      <c r="BB44" s="3">
        <v>0</v>
      </c>
      <c r="BC44" s="3">
        <v>0</v>
      </c>
      <c r="BD44" s="3">
        <v>0</v>
      </c>
      <c r="BE44" s="3">
        <v>0</v>
      </c>
      <c r="BF44" s="3">
        <v>0</v>
      </c>
      <c r="BG44" s="3">
        <v>0</v>
      </c>
      <c r="BH44" s="3">
        <v>0</v>
      </c>
      <c r="BI44" s="3">
        <v>0</v>
      </c>
      <c r="BJ44" s="3">
        <v>0</v>
      </c>
      <c r="BK44" s="3">
        <v>0</v>
      </c>
      <c r="BL44" s="3">
        <v>0</v>
      </c>
      <c r="BM44" s="3">
        <v>0</v>
      </c>
      <c r="BN44" s="3">
        <v>0</v>
      </c>
      <c r="BO44" s="3">
        <v>0</v>
      </c>
      <c r="BP44" s="3">
        <v>0</v>
      </c>
      <c r="BQ44" s="3">
        <v>0</v>
      </c>
      <c r="BR44" s="3">
        <v>0</v>
      </c>
      <c r="BS44" s="3">
        <v>0</v>
      </c>
      <c r="BT44" s="3">
        <v>0</v>
      </c>
      <c r="BU44" s="3">
        <v>0</v>
      </c>
      <c r="BV44" s="3">
        <v>0</v>
      </c>
      <c r="BW44" s="3">
        <v>0</v>
      </c>
      <c r="BX44" s="3">
        <v>0</v>
      </c>
      <c r="BY44" s="3">
        <v>0</v>
      </c>
      <c r="BZ44" s="3">
        <v>0</v>
      </c>
      <c r="CA44" s="3">
        <v>0</v>
      </c>
      <c r="CB44" s="3">
        <v>0</v>
      </c>
      <c r="CC44" s="3">
        <v>0</v>
      </c>
      <c r="CD44" s="3">
        <v>0</v>
      </c>
    </row>
    <row r="45" spans="1:82" s="97" customFormat="1" x14ac:dyDescent="0.2">
      <c r="A45" s="2" t="s">
        <v>334</v>
      </c>
      <c r="B45" s="2" t="s">
        <v>7</v>
      </c>
      <c r="C45" s="2" t="s">
        <v>67</v>
      </c>
      <c r="D45" s="2" t="s">
        <v>377</v>
      </c>
      <c r="E45" s="3">
        <v>0</v>
      </c>
      <c r="F45" s="3">
        <v>0</v>
      </c>
      <c r="G45" s="3">
        <v>0</v>
      </c>
      <c r="H45" s="3">
        <v>0</v>
      </c>
      <c r="I45" s="3">
        <v>0</v>
      </c>
      <c r="J45" s="3">
        <v>0</v>
      </c>
      <c r="K45" s="3">
        <v>0</v>
      </c>
      <c r="L45" s="3">
        <v>647774</v>
      </c>
      <c r="M45" s="3">
        <v>619476</v>
      </c>
      <c r="N45" s="3">
        <v>619476</v>
      </c>
      <c r="O45" s="3">
        <v>619476</v>
      </c>
      <c r="P45" s="3">
        <v>853885</v>
      </c>
      <c r="Q45" s="3">
        <v>853885</v>
      </c>
      <c r="R45" s="3">
        <v>853885</v>
      </c>
      <c r="S45" s="3">
        <v>853885</v>
      </c>
      <c r="T45" s="3">
        <v>800517</v>
      </c>
      <c r="U45" s="3">
        <v>800517</v>
      </c>
      <c r="V45" s="3">
        <v>800517</v>
      </c>
      <c r="W45" s="3">
        <v>747149</v>
      </c>
      <c r="X45" s="3">
        <v>747149</v>
      </c>
      <c r="Y45" s="3">
        <v>747149</v>
      </c>
      <c r="Z45" s="3">
        <v>693781</v>
      </c>
      <c r="AA45" s="3">
        <v>693781</v>
      </c>
      <c r="AB45" s="3">
        <v>693781</v>
      </c>
      <c r="AC45" s="3">
        <v>640413</v>
      </c>
      <c r="AD45" s="3">
        <v>640413</v>
      </c>
      <c r="AE45" s="3">
        <v>640413</v>
      </c>
      <c r="AF45" s="3">
        <v>640413</v>
      </c>
      <c r="AG45" s="3">
        <v>587045</v>
      </c>
      <c r="AH45" s="3">
        <v>587045</v>
      </c>
      <c r="AI45" s="3">
        <v>587045</v>
      </c>
      <c r="AJ45" s="3">
        <v>528623</v>
      </c>
      <c r="AK45" s="3">
        <v>528623</v>
      </c>
      <c r="AL45" s="3">
        <v>528623</v>
      </c>
      <c r="AM45" s="3">
        <v>468146</v>
      </c>
      <c r="AN45" s="3">
        <v>468146</v>
      </c>
      <c r="AO45" s="3">
        <v>468146</v>
      </c>
      <c r="AP45" s="3">
        <v>426942</v>
      </c>
      <c r="AQ45" s="3">
        <v>426942</v>
      </c>
      <c r="AR45" s="3">
        <v>426942</v>
      </c>
      <c r="AS45" s="3">
        <v>426942</v>
      </c>
      <c r="AT45" s="3">
        <v>374885</v>
      </c>
      <c r="AU45" s="3">
        <v>374885</v>
      </c>
      <c r="AV45" s="3">
        <v>374885</v>
      </c>
      <c r="AW45" s="3">
        <v>316158</v>
      </c>
      <c r="AX45" s="3">
        <v>316158</v>
      </c>
      <c r="AY45" s="3">
        <v>316158</v>
      </c>
      <c r="AZ45" s="3">
        <v>255807</v>
      </c>
      <c r="BA45" s="3">
        <v>255807</v>
      </c>
      <c r="BB45" s="3">
        <v>255807</v>
      </c>
      <c r="BC45" s="3">
        <v>213471</v>
      </c>
      <c r="BD45" s="3">
        <v>213471</v>
      </c>
      <c r="BE45" s="3">
        <v>213471</v>
      </c>
      <c r="BF45" s="3">
        <v>213471</v>
      </c>
      <c r="BG45" s="3">
        <v>213471</v>
      </c>
      <c r="BH45" s="3">
        <v>213471</v>
      </c>
      <c r="BI45" s="3">
        <v>213471</v>
      </c>
      <c r="BJ45" s="3">
        <v>213471</v>
      </c>
      <c r="BK45" s="3">
        <v>213471</v>
      </c>
      <c r="BL45" s="3">
        <v>213471</v>
      </c>
      <c r="BM45" s="3">
        <v>213471</v>
      </c>
      <c r="BN45" s="3">
        <v>213471</v>
      </c>
      <c r="BO45" s="3">
        <v>213471</v>
      </c>
      <c r="BP45" s="3">
        <v>213471</v>
      </c>
      <c r="BQ45" s="3">
        <v>213471</v>
      </c>
      <c r="BR45" s="3">
        <v>213471</v>
      </c>
      <c r="BS45" s="3">
        <v>213471</v>
      </c>
      <c r="BT45" s="3">
        <v>213471</v>
      </c>
      <c r="BU45" s="3">
        <v>213471</v>
      </c>
      <c r="BV45" s="3">
        <v>213471</v>
      </c>
      <c r="BW45" s="3">
        <v>213471</v>
      </c>
      <c r="BX45" s="3">
        <v>213471</v>
      </c>
      <c r="BY45" s="3">
        <v>213471</v>
      </c>
      <c r="BZ45" s="3">
        <v>213471</v>
      </c>
      <c r="CA45" s="3">
        <v>213471</v>
      </c>
      <c r="CB45" s="3">
        <v>213471</v>
      </c>
      <c r="CC45" s="3">
        <v>213471</v>
      </c>
      <c r="CD45" s="3">
        <v>213471</v>
      </c>
    </row>
    <row r="46" spans="1:82" s="97" customFormat="1" x14ac:dyDescent="0.2">
      <c r="A46" s="2" t="s">
        <v>334</v>
      </c>
      <c r="B46" s="2" t="s">
        <v>7</v>
      </c>
      <c r="C46" s="2" t="s">
        <v>378</v>
      </c>
      <c r="D46" s="2" t="s">
        <v>379</v>
      </c>
      <c r="E46" s="3">
        <v>0</v>
      </c>
      <c r="F46" s="3">
        <v>0</v>
      </c>
      <c r="G46" s="3">
        <v>0</v>
      </c>
      <c r="H46" s="3">
        <v>0</v>
      </c>
      <c r="I46" s="3">
        <v>0</v>
      </c>
      <c r="J46" s="3">
        <v>0</v>
      </c>
      <c r="K46" s="3">
        <v>0</v>
      </c>
      <c r="L46" s="3">
        <v>14082849.689999999</v>
      </c>
      <c r="M46" s="3">
        <v>13293895.33</v>
      </c>
      <c r="N46" s="3">
        <v>13271757.060000001</v>
      </c>
      <c r="O46" s="3">
        <v>13249618.790000001</v>
      </c>
      <c r="P46" s="3">
        <v>12861879.539999999</v>
      </c>
      <c r="Q46" s="3">
        <v>12861879.539999999</v>
      </c>
      <c r="R46" s="3">
        <v>12839741.27</v>
      </c>
      <c r="S46" s="3">
        <v>12817603</v>
      </c>
      <c r="T46" s="3">
        <v>13082429.890000001</v>
      </c>
      <c r="U46" s="3">
        <v>13061291.620000001</v>
      </c>
      <c r="V46" s="3">
        <v>13079529.299999999</v>
      </c>
      <c r="W46" s="3">
        <v>1069022.6799999997</v>
      </c>
      <c r="X46" s="3">
        <v>1032105.1</v>
      </c>
      <c r="Y46" s="3">
        <v>1011734.83</v>
      </c>
      <c r="Z46" s="3">
        <v>986726.21</v>
      </c>
      <c r="AA46" s="3">
        <v>981383.96</v>
      </c>
      <c r="AB46" s="3">
        <v>963501.69</v>
      </c>
      <c r="AC46" s="3">
        <v>945046.08</v>
      </c>
      <c r="AD46" s="3">
        <v>945046.08</v>
      </c>
      <c r="AE46" s="3">
        <v>930916.71</v>
      </c>
      <c r="AF46" s="3">
        <v>911788.34</v>
      </c>
      <c r="AG46" s="3">
        <v>913189.57</v>
      </c>
      <c r="AH46" s="3">
        <v>907467.35</v>
      </c>
      <c r="AI46" s="3">
        <v>890938.98</v>
      </c>
      <c r="AJ46" s="3">
        <v>875860.61</v>
      </c>
      <c r="AK46" s="3">
        <v>880282.24</v>
      </c>
      <c r="AL46" s="3">
        <v>854803.87</v>
      </c>
      <c r="AM46" s="3">
        <v>839183</v>
      </c>
      <c r="AN46" s="3">
        <v>819721.49</v>
      </c>
      <c r="AO46" s="3">
        <v>805391.24</v>
      </c>
      <c r="AP46" s="3">
        <v>3788912.34</v>
      </c>
      <c r="AQ46" s="3">
        <v>3788912.34</v>
      </c>
      <c r="AR46" s="3">
        <v>3720284.79</v>
      </c>
      <c r="AS46" s="3">
        <v>3701205.89</v>
      </c>
      <c r="AT46" s="3">
        <v>3667503.65</v>
      </c>
      <c r="AU46" s="3">
        <v>3626705.33</v>
      </c>
      <c r="AV46" s="3">
        <v>3602539.7600000002</v>
      </c>
      <c r="AW46" s="3">
        <v>3567825.84</v>
      </c>
      <c r="AX46" s="3">
        <v>3532590.02</v>
      </c>
      <c r="AY46" s="3">
        <v>3494224.5</v>
      </c>
      <c r="AZ46" s="3">
        <v>3453275.25</v>
      </c>
      <c r="BA46" s="3">
        <v>3418579.16</v>
      </c>
      <c r="BB46" s="3">
        <v>3378183.0700000003</v>
      </c>
      <c r="BC46" s="3">
        <v>3344086.98</v>
      </c>
      <c r="BD46" s="3">
        <v>3344086.98</v>
      </c>
      <c r="BE46" s="3">
        <v>3303690.8929166701</v>
      </c>
      <c r="BF46" s="3">
        <v>3263294.8058333402</v>
      </c>
      <c r="BG46" s="3">
        <v>3222898.7187500102</v>
      </c>
      <c r="BH46" s="3">
        <v>3182502.6316666799</v>
      </c>
      <c r="BI46" s="3">
        <v>3142106.54458335</v>
      </c>
      <c r="BJ46" s="3">
        <v>3101710.45750002</v>
      </c>
      <c r="BK46" s="3">
        <v>3061314.3704166901</v>
      </c>
      <c r="BL46" s="3">
        <v>3020918.2833333602</v>
      </c>
      <c r="BM46" s="3">
        <v>2980522.1962500298</v>
      </c>
      <c r="BN46" s="3">
        <v>2942232.1091666999</v>
      </c>
      <c r="BO46" s="3">
        <v>2903942.02208337</v>
      </c>
      <c r="BP46" s="3">
        <v>2865651.9350000401</v>
      </c>
      <c r="BQ46" s="3">
        <v>2865651.9350000401</v>
      </c>
      <c r="BR46" s="3">
        <v>2827361.8479167102</v>
      </c>
      <c r="BS46" s="3">
        <v>2789071.7608333803</v>
      </c>
      <c r="BT46" s="3">
        <v>2750781.6737500499</v>
      </c>
      <c r="BU46" s="3">
        <v>2712491.58666672</v>
      </c>
      <c r="BV46" s="3">
        <v>2674201.4995833901</v>
      </c>
      <c r="BW46" s="3">
        <v>2635911.4125000602</v>
      </c>
      <c r="BX46" s="3">
        <v>2597621.3254167303</v>
      </c>
      <c r="BY46" s="3">
        <v>2559331.2383334003</v>
      </c>
      <c r="BZ46" s="3">
        <v>2521041.15125007</v>
      </c>
      <c r="CA46" s="3">
        <v>2485655.06416674</v>
      </c>
      <c r="CB46" s="3">
        <v>2450268.9770834101</v>
      </c>
      <c r="CC46" s="3">
        <v>2414882.8900000798</v>
      </c>
      <c r="CD46" s="3">
        <v>2414882.8900000798</v>
      </c>
    </row>
    <row r="47" spans="1:82" s="97" customFormat="1" x14ac:dyDescent="0.2">
      <c r="A47" s="2" t="s">
        <v>334</v>
      </c>
      <c r="B47" s="2" t="s">
        <v>7</v>
      </c>
      <c r="C47" s="2" t="s">
        <v>380</v>
      </c>
      <c r="D47" s="2" t="s">
        <v>381</v>
      </c>
      <c r="E47" s="3">
        <v>0</v>
      </c>
      <c r="F47" s="3">
        <v>0</v>
      </c>
      <c r="G47" s="3">
        <v>0</v>
      </c>
      <c r="H47" s="3">
        <v>0</v>
      </c>
      <c r="I47" s="3">
        <v>0</v>
      </c>
      <c r="J47" s="3">
        <v>0</v>
      </c>
      <c r="K47" s="3">
        <v>0</v>
      </c>
      <c r="L47" s="3">
        <v>0</v>
      </c>
      <c r="M47" s="3">
        <v>-86577.98</v>
      </c>
      <c r="N47" s="3">
        <v>173233.45</v>
      </c>
      <c r="O47" s="3">
        <v>324350.15000000002</v>
      </c>
      <c r="P47" s="3">
        <v>-195584.19999999995</v>
      </c>
      <c r="Q47" s="3">
        <v>-195584.19999999995</v>
      </c>
      <c r="R47" s="3">
        <v>-253150.71000000002</v>
      </c>
      <c r="S47" s="3">
        <v>-314342.98</v>
      </c>
      <c r="T47" s="3">
        <v>-318523.55</v>
      </c>
      <c r="U47" s="3">
        <v>-298921.02</v>
      </c>
      <c r="V47" s="3">
        <v>-159837.80000000002</v>
      </c>
      <c r="W47" s="3">
        <v>0</v>
      </c>
      <c r="X47" s="3">
        <v>0</v>
      </c>
      <c r="Y47" s="3">
        <v>0</v>
      </c>
      <c r="Z47" s="3">
        <v>0</v>
      </c>
      <c r="AA47" s="3">
        <v>0</v>
      </c>
      <c r="AB47" s="3">
        <v>0</v>
      </c>
      <c r="AC47" s="3">
        <v>0</v>
      </c>
      <c r="AD47" s="3">
        <v>0</v>
      </c>
      <c r="AE47" s="3">
        <v>0</v>
      </c>
      <c r="AF47" s="3">
        <v>0</v>
      </c>
      <c r="AG47" s="3">
        <v>0</v>
      </c>
      <c r="AH47" s="3">
        <v>0</v>
      </c>
      <c r="AI47" s="3">
        <v>0</v>
      </c>
      <c r="AJ47" s="3">
        <v>0</v>
      </c>
      <c r="AK47" s="3">
        <v>0</v>
      </c>
      <c r="AL47" s="3">
        <v>0</v>
      </c>
      <c r="AM47" s="3">
        <v>0</v>
      </c>
      <c r="AN47" s="3">
        <v>0</v>
      </c>
      <c r="AO47" s="3">
        <v>0</v>
      </c>
      <c r="AP47" s="3">
        <v>0</v>
      </c>
      <c r="AQ47" s="3">
        <v>0</v>
      </c>
      <c r="AR47" s="3">
        <v>0</v>
      </c>
      <c r="AS47" s="3">
        <v>0</v>
      </c>
      <c r="AT47" s="3">
        <v>0</v>
      </c>
      <c r="AU47" s="3">
        <v>0</v>
      </c>
      <c r="AV47" s="3">
        <v>0</v>
      </c>
      <c r="AW47" s="3">
        <v>0</v>
      </c>
      <c r="AX47" s="3">
        <v>0</v>
      </c>
      <c r="AY47" s="3">
        <v>0</v>
      </c>
      <c r="AZ47" s="3">
        <v>0</v>
      </c>
      <c r="BA47" s="3">
        <v>0</v>
      </c>
      <c r="BB47" s="3">
        <v>0</v>
      </c>
      <c r="BC47" s="3">
        <v>0</v>
      </c>
      <c r="BD47" s="3">
        <v>0</v>
      </c>
      <c r="BE47" s="3">
        <v>0</v>
      </c>
      <c r="BF47" s="3">
        <v>0</v>
      </c>
      <c r="BG47" s="3">
        <v>0</v>
      </c>
      <c r="BH47" s="3">
        <v>0</v>
      </c>
      <c r="BI47" s="3">
        <v>0</v>
      </c>
      <c r="BJ47" s="3">
        <v>0</v>
      </c>
      <c r="BK47" s="3">
        <v>0</v>
      </c>
      <c r="BL47" s="3">
        <v>0</v>
      </c>
      <c r="BM47" s="3">
        <v>0</v>
      </c>
      <c r="BN47" s="3">
        <v>0</v>
      </c>
      <c r="BO47" s="3">
        <v>0</v>
      </c>
      <c r="BP47" s="3">
        <v>0</v>
      </c>
      <c r="BQ47" s="3">
        <v>0</v>
      </c>
      <c r="BR47" s="3">
        <v>0</v>
      </c>
      <c r="BS47" s="3">
        <v>0</v>
      </c>
      <c r="BT47" s="3">
        <v>0</v>
      </c>
      <c r="BU47" s="3">
        <v>0</v>
      </c>
      <c r="BV47" s="3">
        <v>0</v>
      </c>
      <c r="BW47" s="3">
        <v>0</v>
      </c>
      <c r="BX47" s="3">
        <v>0</v>
      </c>
      <c r="BY47" s="3">
        <v>0</v>
      </c>
      <c r="BZ47" s="3">
        <v>0</v>
      </c>
      <c r="CA47" s="3">
        <v>0</v>
      </c>
      <c r="CB47" s="3">
        <v>0</v>
      </c>
      <c r="CC47" s="3">
        <v>0</v>
      </c>
      <c r="CD47" s="3">
        <v>0</v>
      </c>
    </row>
    <row r="48" spans="1:82" s="97" customFormat="1" x14ac:dyDescent="0.2">
      <c r="A48" s="2" t="s">
        <v>334</v>
      </c>
      <c r="B48" s="2" t="s">
        <v>7</v>
      </c>
      <c r="C48" s="2" t="s">
        <v>382</v>
      </c>
      <c r="D48" s="2" t="s">
        <v>383</v>
      </c>
      <c r="E48" s="3">
        <v>0</v>
      </c>
      <c r="F48" s="3">
        <v>0</v>
      </c>
      <c r="G48" s="3">
        <v>0</v>
      </c>
      <c r="H48" s="3">
        <v>0</v>
      </c>
      <c r="I48" s="3">
        <v>0</v>
      </c>
      <c r="J48" s="3">
        <v>0</v>
      </c>
      <c r="K48" s="3">
        <v>0</v>
      </c>
      <c r="L48" s="3">
        <v>544238.84</v>
      </c>
      <c r="M48" s="3">
        <v>544238.84</v>
      </c>
      <c r="N48" s="3">
        <v>514553.08999999997</v>
      </c>
      <c r="O48" s="3">
        <v>504657.84</v>
      </c>
      <c r="P48" s="3">
        <v>494762.59</v>
      </c>
      <c r="Q48" s="3">
        <v>494762.59</v>
      </c>
      <c r="R48" s="3">
        <v>484867.34</v>
      </c>
      <c r="S48" s="3">
        <v>474972.09</v>
      </c>
      <c r="T48" s="3">
        <v>465076.84</v>
      </c>
      <c r="U48" s="3">
        <v>455181.59</v>
      </c>
      <c r="V48" s="3">
        <v>445286.34</v>
      </c>
      <c r="W48" s="3">
        <v>435391.09</v>
      </c>
      <c r="X48" s="3">
        <v>425495.84</v>
      </c>
      <c r="Y48" s="3">
        <v>415600.59</v>
      </c>
      <c r="Z48" s="3">
        <v>405705.34</v>
      </c>
      <c r="AA48" s="3">
        <v>395810.09</v>
      </c>
      <c r="AB48" s="3">
        <v>385914.84</v>
      </c>
      <c r="AC48" s="3">
        <v>385914.84</v>
      </c>
      <c r="AD48" s="3">
        <v>385914.84</v>
      </c>
      <c r="AE48" s="3">
        <v>366124.34</v>
      </c>
      <c r="AF48" s="3">
        <v>356229.09</v>
      </c>
      <c r="AG48" s="3">
        <v>346333.84</v>
      </c>
      <c r="AH48" s="3">
        <v>336438.59</v>
      </c>
      <c r="AI48" s="3">
        <v>326543.34000000003</v>
      </c>
      <c r="AJ48" s="3">
        <v>316648.09000000003</v>
      </c>
      <c r="AK48" s="3">
        <v>306752.84000000003</v>
      </c>
      <c r="AL48" s="3">
        <v>296857.59000000003</v>
      </c>
      <c r="AM48" s="3">
        <v>286962.34000000003</v>
      </c>
      <c r="AN48" s="3">
        <v>277067.09000000003</v>
      </c>
      <c r="AO48" s="3">
        <v>267171.84000000003</v>
      </c>
      <c r="AP48" s="3">
        <v>257276.59000000003</v>
      </c>
      <c r="AQ48" s="3">
        <v>257276.59000000003</v>
      </c>
      <c r="AR48" s="3">
        <v>247381.34</v>
      </c>
      <c r="AS48" s="3">
        <v>237486.09</v>
      </c>
      <c r="AT48" s="3">
        <v>227590.84</v>
      </c>
      <c r="AU48" s="3">
        <v>217695.59</v>
      </c>
      <c r="AV48" s="3">
        <v>207800.34</v>
      </c>
      <c r="AW48" s="3">
        <v>197905.09</v>
      </c>
      <c r="AX48" s="3">
        <v>188009.84</v>
      </c>
      <c r="AY48" s="3">
        <v>178114.59</v>
      </c>
      <c r="AZ48" s="3">
        <v>168219.34</v>
      </c>
      <c r="BA48" s="3">
        <v>158324.09</v>
      </c>
      <c r="BB48" s="3">
        <v>148428.84</v>
      </c>
      <c r="BC48" s="3">
        <v>138533.59</v>
      </c>
      <c r="BD48" s="3">
        <v>138533.59</v>
      </c>
      <c r="BE48" s="3">
        <v>128638.34</v>
      </c>
      <c r="BF48" s="3">
        <v>118743.09</v>
      </c>
      <c r="BG48" s="3">
        <v>108847.84</v>
      </c>
      <c r="BH48" s="3">
        <v>98952.59</v>
      </c>
      <c r="BI48" s="3">
        <v>89057.34</v>
      </c>
      <c r="BJ48" s="3">
        <v>79162.09</v>
      </c>
      <c r="BK48" s="3">
        <v>69266.84</v>
      </c>
      <c r="BL48" s="3">
        <v>59371.59</v>
      </c>
      <c r="BM48" s="3">
        <v>49476.34</v>
      </c>
      <c r="BN48" s="3">
        <v>39581.089999999997</v>
      </c>
      <c r="BO48" s="3">
        <v>29685.839999999997</v>
      </c>
      <c r="BP48" s="3">
        <v>19790.589999999997</v>
      </c>
      <c r="BQ48" s="3">
        <v>19790.589999999997</v>
      </c>
      <c r="BR48" s="3">
        <v>9895.3399999999965</v>
      </c>
      <c r="BS48" s="3">
        <v>8.999999999650754E-2</v>
      </c>
      <c r="BT48" s="3">
        <v>8.999999999650754E-2</v>
      </c>
      <c r="BU48" s="3">
        <v>8.999999999650754E-2</v>
      </c>
      <c r="BV48" s="3">
        <v>8.999999999650754E-2</v>
      </c>
      <c r="BW48" s="3">
        <v>8.999999999650754E-2</v>
      </c>
      <c r="BX48" s="3">
        <v>8.999999999650754E-2</v>
      </c>
      <c r="BY48" s="3">
        <v>8.999999999650754E-2</v>
      </c>
      <c r="BZ48" s="3">
        <v>8.999999999650754E-2</v>
      </c>
      <c r="CA48" s="3">
        <v>8.999999999650754E-2</v>
      </c>
      <c r="CB48" s="3">
        <v>8.999999999650754E-2</v>
      </c>
      <c r="CC48" s="3">
        <v>8.999999999650754E-2</v>
      </c>
      <c r="CD48" s="3">
        <v>8.999999999650754E-2</v>
      </c>
    </row>
    <row r="49" spans="1:82" s="97" customFormat="1" x14ac:dyDescent="0.2">
      <c r="A49" s="2" t="s">
        <v>334</v>
      </c>
      <c r="B49" s="2" t="s">
        <v>7</v>
      </c>
      <c r="C49" s="2" t="s">
        <v>101</v>
      </c>
      <c r="D49" s="2" t="s">
        <v>384</v>
      </c>
      <c r="E49" s="3">
        <v>0</v>
      </c>
      <c r="F49" s="3">
        <v>0</v>
      </c>
      <c r="G49" s="3">
        <v>0</v>
      </c>
      <c r="H49" s="3">
        <v>0</v>
      </c>
      <c r="I49" s="3">
        <v>0</v>
      </c>
      <c r="J49" s="3">
        <v>0</v>
      </c>
      <c r="K49" s="3">
        <v>0</v>
      </c>
      <c r="L49" s="3">
        <v>195211.63</v>
      </c>
      <c r="M49" s="3">
        <v>133908.73000000001</v>
      </c>
      <c r="N49" s="3">
        <v>372605.83</v>
      </c>
      <c r="O49" s="3">
        <v>311302.93</v>
      </c>
      <c r="P49" s="3">
        <v>597371.51</v>
      </c>
      <c r="Q49" s="3">
        <v>597371.51</v>
      </c>
      <c r="R49" s="3">
        <v>567409.03</v>
      </c>
      <c r="S49" s="3">
        <v>1191666.7000000002</v>
      </c>
      <c r="T49" s="3">
        <v>1132540.6299999999</v>
      </c>
      <c r="U49" s="3">
        <v>1072347.3599999999</v>
      </c>
      <c r="V49" s="3">
        <v>1003520.6900000001</v>
      </c>
      <c r="W49" s="3">
        <v>993464.08</v>
      </c>
      <c r="X49" s="3">
        <v>914842.3899999999</v>
      </c>
      <c r="Y49" s="3">
        <v>860293.21</v>
      </c>
      <c r="Z49" s="3">
        <v>786406.53</v>
      </c>
      <c r="AA49" s="3">
        <v>712519.85000000009</v>
      </c>
      <c r="AB49" s="3">
        <v>1113936.75</v>
      </c>
      <c r="AC49" s="3">
        <v>864746.49</v>
      </c>
      <c r="AD49" s="3">
        <v>864746.49</v>
      </c>
      <c r="AE49" s="3">
        <v>822920.48</v>
      </c>
      <c r="AF49" s="3">
        <v>1121651.1400000001</v>
      </c>
      <c r="AG49" s="3">
        <v>1045889.46</v>
      </c>
      <c r="AH49" s="3">
        <v>970127.78</v>
      </c>
      <c r="AI49" s="3">
        <v>894366.1</v>
      </c>
      <c r="AJ49" s="3">
        <v>11422363.93</v>
      </c>
      <c r="AK49" s="3">
        <v>11316913.68</v>
      </c>
      <c r="AL49" s="3">
        <v>11211463.43</v>
      </c>
      <c r="AM49" s="3">
        <v>11180849.629999999</v>
      </c>
      <c r="AN49" s="3">
        <v>11068530.190000001</v>
      </c>
      <c r="AO49" s="3">
        <v>11315517.09</v>
      </c>
      <c r="AP49" s="3">
        <v>11221468.99</v>
      </c>
      <c r="AQ49" s="3">
        <v>11221468.99</v>
      </c>
      <c r="AR49" s="3">
        <v>11167427.17</v>
      </c>
      <c r="AS49" s="3">
        <v>11408322.25</v>
      </c>
      <c r="AT49" s="3">
        <v>11041916.49</v>
      </c>
      <c r="AU49" s="3">
        <v>11227602.4</v>
      </c>
      <c r="AV49" s="3">
        <v>11164847.060000001</v>
      </c>
      <c r="AW49" s="3">
        <v>11114318.75</v>
      </c>
      <c r="AX49" s="3">
        <v>11067151.199999999</v>
      </c>
      <c r="AY49" s="3">
        <v>10972833.649999999</v>
      </c>
      <c r="AZ49" s="3">
        <v>10933071.300000001</v>
      </c>
      <c r="BA49" s="3">
        <v>10933431.190000001</v>
      </c>
      <c r="BB49" s="3">
        <v>11064267.199999999</v>
      </c>
      <c r="BC49" s="3">
        <v>10741158.439999999</v>
      </c>
      <c r="BD49" s="3">
        <v>10741158.439999999</v>
      </c>
      <c r="BE49" s="3">
        <v>10652314.279999999</v>
      </c>
      <c r="BF49" s="3">
        <v>11062730.119999999</v>
      </c>
      <c r="BG49" s="3">
        <v>10973885.959999999</v>
      </c>
      <c r="BH49" s="3">
        <v>10885041.799999999</v>
      </c>
      <c r="BI49" s="3">
        <v>10796197.639999999</v>
      </c>
      <c r="BJ49" s="3">
        <v>10707353.479999999</v>
      </c>
      <c r="BK49" s="3">
        <v>10618509.319999998</v>
      </c>
      <c r="BL49" s="3">
        <v>10529665.16</v>
      </c>
      <c r="BM49" s="3">
        <v>10440821</v>
      </c>
      <c r="BN49" s="3">
        <v>10351976.84</v>
      </c>
      <c r="BO49" s="3">
        <v>10263132.68</v>
      </c>
      <c r="BP49" s="3">
        <v>10174288.52</v>
      </c>
      <c r="BQ49" s="3">
        <v>10174288.52</v>
      </c>
      <c r="BR49" s="3">
        <v>10080094.904999999</v>
      </c>
      <c r="BS49" s="3">
        <v>10549354.749999998</v>
      </c>
      <c r="BT49" s="3">
        <v>10455161.134999998</v>
      </c>
      <c r="BU49" s="3">
        <v>10360967.519999998</v>
      </c>
      <c r="BV49" s="3">
        <v>10266773.904999997</v>
      </c>
      <c r="BW49" s="3">
        <v>10172580.289999997</v>
      </c>
      <c r="BX49" s="3">
        <v>10078386.674999997</v>
      </c>
      <c r="BY49" s="3">
        <v>9984193.0599999968</v>
      </c>
      <c r="BZ49" s="3">
        <v>9889999.4449999984</v>
      </c>
      <c r="CA49" s="3">
        <v>9795805.8299999982</v>
      </c>
      <c r="CB49" s="3">
        <v>9701612.2149999999</v>
      </c>
      <c r="CC49" s="3">
        <v>9607418.5999999996</v>
      </c>
      <c r="CD49" s="3">
        <v>9607418.5999999996</v>
      </c>
    </row>
    <row r="50" spans="1:82" s="97" customFormat="1" x14ac:dyDescent="0.2">
      <c r="A50" s="2" t="s">
        <v>334</v>
      </c>
      <c r="B50" s="2" t="s">
        <v>7</v>
      </c>
      <c r="C50" s="2" t="s">
        <v>385</v>
      </c>
      <c r="D50" s="2" t="s">
        <v>386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0</v>
      </c>
      <c r="N50" s="3">
        <v>0</v>
      </c>
      <c r="O50" s="3">
        <v>0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3">
        <v>0</v>
      </c>
      <c r="AC50" s="3">
        <v>0</v>
      </c>
      <c r="AD50" s="3">
        <v>0</v>
      </c>
      <c r="AE50" s="3">
        <v>0</v>
      </c>
      <c r="AF50" s="3">
        <v>0</v>
      </c>
      <c r="AG50" s="3">
        <v>0</v>
      </c>
      <c r="AH50" s="3">
        <v>0</v>
      </c>
      <c r="AI50" s="3">
        <v>0</v>
      </c>
      <c r="AJ50" s="3">
        <v>-17479.240000000002</v>
      </c>
      <c r="AK50" s="3">
        <v>-52728.95</v>
      </c>
      <c r="AL50" s="3">
        <v>-88339.01</v>
      </c>
      <c r="AM50" s="3">
        <v>-125493.73</v>
      </c>
      <c r="AN50" s="3">
        <v>-164169.79999999999</v>
      </c>
      <c r="AO50" s="3">
        <v>-203063.53</v>
      </c>
      <c r="AP50" s="3">
        <v>-166667.20000000001</v>
      </c>
      <c r="AQ50" s="3">
        <v>-166667.20000000001</v>
      </c>
      <c r="AR50" s="3">
        <v>-190225.86000000002</v>
      </c>
      <c r="AS50" s="3">
        <v>-214111.46</v>
      </c>
      <c r="AT50" s="3">
        <v>-238165.02</v>
      </c>
      <c r="AU50" s="3">
        <v>-261483.56999999998</v>
      </c>
      <c r="AV50" s="3">
        <v>-284067.13</v>
      </c>
      <c r="AW50" s="3">
        <v>-306650.7</v>
      </c>
      <c r="AX50" s="3">
        <v>-329234.23</v>
      </c>
      <c r="AY50" s="3">
        <v>-351817.77999999997</v>
      </c>
      <c r="AZ50" s="3">
        <v>-374401.34</v>
      </c>
      <c r="BA50" s="3">
        <v>-396984.88</v>
      </c>
      <c r="BB50" s="3">
        <v>-419568.42</v>
      </c>
      <c r="BC50" s="3">
        <v>-442488.1</v>
      </c>
      <c r="BD50" s="3">
        <v>-442488.1</v>
      </c>
      <c r="BE50" s="3">
        <v>-465504.47892941121</v>
      </c>
      <c r="BF50" s="3">
        <v>-488705.65568382241</v>
      </c>
      <c r="BG50" s="3">
        <v>-512076.19847323361</v>
      </c>
      <c r="BH50" s="3">
        <v>-535603.76186564483</v>
      </c>
      <c r="BI50" s="3">
        <v>-559278.46951545612</v>
      </c>
      <c r="BJ50" s="3">
        <v>-583092.42034618719</v>
      </c>
      <c r="BK50" s="3">
        <v>-607039.29349665449</v>
      </c>
      <c r="BL50" s="3">
        <v>-631114.0322779105</v>
      </c>
      <c r="BM50" s="3">
        <v>-655312.59133879759</v>
      </c>
      <c r="BN50" s="3">
        <v>-679631.73439838947</v>
      </c>
      <c r="BO50" s="3">
        <v>-704083.47796898289</v>
      </c>
      <c r="BP50" s="3">
        <v>-728745.74213796353</v>
      </c>
      <c r="BQ50" s="3">
        <v>-728745.74213796353</v>
      </c>
      <c r="BR50" s="3">
        <v>-753575.08113611653</v>
      </c>
      <c r="BS50" s="3">
        <v>-778459.75091635436</v>
      </c>
      <c r="BT50" s="3">
        <v>-803392.851988927</v>
      </c>
      <c r="BU50" s="3">
        <v>-828368.86476203392</v>
      </c>
      <c r="BV50" s="3">
        <v>-853383.37356223504</v>
      </c>
      <c r="BW50" s="3">
        <v>-878432.84585077828</v>
      </c>
      <c r="BX50" s="3">
        <v>-903514.45559666166</v>
      </c>
      <c r="BY50" s="3">
        <v>-928625.9419750839</v>
      </c>
      <c r="BZ50" s="3">
        <v>-953765.49632620404</v>
      </c>
      <c r="CA50" s="3">
        <v>-978931.67172214901</v>
      </c>
      <c r="CB50" s="3">
        <v>-1004126.4292505309</v>
      </c>
      <c r="CC50" s="3">
        <v>-1029365.3779861256</v>
      </c>
      <c r="CD50" s="3">
        <v>-1029365.3779861256</v>
      </c>
    </row>
    <row r="51" spans="1:82" s="97" customFormat="1" x14ac:dyDescent="0.2">
      <c r="A51" s="2" t="s">
        <v>334</v>
      </c>
      <c r="B51" s="2" t="s">
        <v>7</v>
      </c>
      <c r="C51" s="2" t="s">
        <v>387</v>
      </c>
      <c r="D51" s="2" t="s">
        <v>388</v>
      </c>
      <c r="E51" s="3">
        <v>0</v>
      </c>
      <c r="F51" s="3">
        <v>0</v>
      </c>
      <c r="G51" s="3">
        <v>0</v>
      </c>
      <c r="H51" s="3">
        <v>0</v>
      </c>
      <c r="I51" s="3">
        <v>0</v>
      </c>
      <c r="J51" s="3">
        <v>0</v>
      </c>
      <c r="K51" s="3">
        <v>0</v>
      </c>
      <c r="L51" s="3">
        <v>0</v>
      </c>
      <c r="M51" s="3">
        <v>0</v>
      </c>
      <c r="N51" s="3">
        <v>0</v>
      </c>
      <c r="O51" s="3">
        <v>0</v>
      </c>
      <c r="P51" s="3">
        <v>0</v>
      </c>
      <c r="Q51" s="3">
        <v>0</v>
      </c>
      <c r="R51" s="3">
        <v>0</v>
      </c>
      <c r="S51" s="3">
        <v>0</v>
      </c>
      <c r="T51" s="3">
        <v>0</v>
      </c>
      <c r="U51" s="3">
        <v>0</v>
      </c>
      <c r="V51" s="3">
        <v>0</v>
      </c>
      <c r="W51" s="3">
        <v>0</v>
      </c>
      <c r="X51" s="3">
        <v>0</v>
      </c>
      <c r="Y51" s="3">
        <v>0</v>
      </c>
      <c r="Z51" s="3">
        <v>0</v>
      </c>
      <c r="AA51" s="3">
        <v>0</v>
      </c>
      <c r="AB51" s="3">
        <v>0</v>
      </c>
      <c r="AC51" s="3">
        <v>0</v>
      </c>
      <c r="AD51" s="3">
        <v>0</v>
      </c>
      <c r="AE51" s="3">
        <v>0</v>
      </c>
      <c r="AF51" s="3">
        <v>0</v>
      </c>
      <c r="AG51" s="3">
        <v>0</v>
      </c>
      <c r="AH51" s="3">
        <v>0</v>
      </c>
      <c r="AI51" s="3">
        <v>0</v>
      </c>
      <c r="AJ51" s="3">
        <v>5054239.2300000004</v>
      </c>
      <c r="AK51" s="3">
        <v>5138449.37</v>
      </c>
      <c r="AL51" s="3">
        <v>5158435.79</v>
      </c>
      <c r="AM51" s="3">
        <v>5585096.3700000001</v>
      </c>
      <c r="AN51" s="3">
        <v>5598346.8399999999</v>
      </c>
      <c r="AO51" s="3">
        <v>5648031.71</v>
      </c>
      <c r="AP51" s="3">
        <v>5637199.29</v>
      </c>
      <c r="AQ51" s="3">
        <v>5637199.29</v>
      </c>
      <c r="AR51" s="3">
        <v>5683152.5300000003</v>
      </c>
      <c r="AS51" s="3">
        <v>5731736.04</v>
      </c>
      <c r="AT51" s="3">
        <v>5731736.04</v>
      </c>
      <c r="AU51" s="3">
        <v>5519200.1900000004</v>
      </c>
      <c r="AV51" s="3">
        <v>5519200.1900000004</v>
      </c>
      <c r="AW51" s="3">
        <v>5519200.1900000004</v>
      </c>
      <c r="AX51" s="3">
        <v>5519200.1900000004</v>
      </c>
      <c r="AY51" s="3">
        <v>5519200.1900000004</v>
      </c>
      <c r="AZ51" s="3">
        <v>5519200.1900000004</v>
      </c>
      <c r="BA51" s="3">
        <v>5519200.1900000004</v>
      </c>
      <c r="BB51" s="3">
        <v>5519200.1900000004</v>
      </c>
      <c r="BC51" s="3">
        <v>5519200.1900000004</v>
      </c>
      <c r="BD51" s="3">
        <v>5519200.1900000004</v>
      </c>
      <c r="BE51" s="3">
        <v>5519200.1900000004</v>
      </c>
      <c r="BF51" s="3">
        <v>5519200.1900000004</v>
      </c>
      <c r="BG51" s="3">
        <v>5519200.1900000004</v>
      </c>
      <c r="BH51" s="3">
        <v>5519200.1900000004</v>
      </c>
      <c r="BI51" s="3">
        <v>5519200.1900000004</v>
      </c>
      <c r="BJ51" s="3">
        <v>5519200.1900000004</v>
      </c>
      <c r="BK51" s="3">
        <v>5519200.1900000004</v>
      </c>
      <c r="BL51" s="3">
        <v>5519200.1900000004</v>
      </c>
      <c r="BM51" s="3">
        <v>5519200.1900000004</v>
      </c>
      <c r="BN51" s="3">
        <v>5519200.1900000004</v>
      </c>
      <c r="BO51" s="3">
        <v>5519200.1900000004</v>
      </c>
      <c r="BP51" s="3">
        <v>5519200.1900000004</v>
      </c>
      <c r="BQ51" s="3">
        <v>5519200.1900000004</v>
      </c>
      <c r="BR51" s="3">
        <v>5519200.1900000004</v>
      </c>
      <c r="BS51" s="3">
        <v>5519200.1900000004</v>
      </c>
      <c r="BT51" s="3">
        <v>5519200.1900000004</v>
      </c>
      <c r="BU51" s="3">
        <v>5519200.1900000004</v>
      </c>
      <c r="BV51" s="3">
        <v>5519200.1900000004</v>
      </c>
      <c r="BW51" s="3">
        <v>5519200.1900000004</v>
      </c>
      <c r="BX51" s="3">
        <v>5519200.1900000004</v>
      </c>
      <c r="BY51" s="3">
        <v>5519200.1900000004</v>
      </c>
      <c r="BZ51" s="3">
        <v>5519200.1900000004</v>
      </c>
      <c r="CA51" s="3">
        <v>5519200.1900000004</v>
      </c>
      <c r="CB51" s="3">
        <v>5519200.1900000004</v>
      </c>
      <c r="CC51" s="3">
        <v>5519200.1900000004</v>
      </c>
      <c r="CD51" s="3">
        <v>5519200.1900000004</v>
      </c>
    </row>
    <row r="52" spans="1:82" s="97" customFormat="1" x14ac:dyDescent="0.2">
      <c r="A52" s="2" t="s">
        <v>334</v>
      </c>
      <c r="B52" s="2" t="s">
        <v>7</v>
      </c>
      <c r="C52" s="2" t="s">
        <v>131</v>
      </c>
      <c r="D52" s="2" t="s">
        <v>389</v>
      </c>
      <c r="E52" s="3">
        <v>0</v>
      </c>
      <c r="F52" s="3">
        <v>0</v>
      </c>
      <c r="G52" s="3">
        <v>0</v>
      </c>
      <c r="H52" s="3">
        <v>0</v>
      </c>
      <c r="I52" s="3">
        <v>0</v>
      </c>
      <c r="J52" s="3">
        <v>0</v>
      </c>
      <c r="K52" s="3">
        <v>0</v>
      </c>
      <c r="L52" s="3">
        <v>1155762.94</v>
      </c>
      <c r="M52" s="3">
        <v>1130309.49</v>
      </c>
      <c r="N52" s="3">
        <v>1104856.04</v>
      </c>
      <c r="O52" s="3">
        <v>1079402.5900000001</v>
      </c>
      <c r="P52" s="3">
        <v>1053949.1400000001</v>
      </c>
      <c r="Q52" s="3">
        <v>1053949.1400000001</v>
      </c>
      <c r="R52" s="3">
        <v>1028495.69</v>
      </c>
      <c r="S52" s="3">
        <v>1003042.24</v>
      </c>
      <c r="T52" s="3">
        <v>977588.79</v>
      </c>
      <c r="U52" s="3">
        <v>952135.34000000008</v>
      </c>
      <c r="V52" s="3">
        <v>926681.89</v>
      </c>
      <c r="W52" s="3">
        <v>901228.44000000006</v>
      </c>
      <c r="X52" s="3">
        <v>875774.99</v>
      </c>
      <c r="Y52" s="3">
        <v>850321.54</v>
      </c>
      <c r="Z52" s="3">
        <v>824868.09000000008</v>
      </c>
      <c r="AA52" s="3">
        <v>799414.64</v>
      </c>
      <c r="AB52" s="3">
        <v>773961.19000000006</v>
      </c>
      <c r="AC52" s="3">
        <v>748507.74</v>
      </c>
      <c r="AD52" s="3">
        <v>748507.74</v>
      </c>
      <c r="AE52" s="3">
        <v>723054.29</v>
      </c>
      <c r="AF52" s="3">
        <v>697600.84000000008</v>
      </c>
      <c r="AG52" s="3">
        <v>672147.39</v>
      </c>
      <c r="AH52" s="3">
        <v>646693.93999999994</v>
      </c>
      <c r="AI52" s="3">
        <v>621240.49</v>
      </c>
      <c r="AJ52" s="3">
        <v>595787.04</v>
      </c>
      <c r="AK52" s="3">
        <v>570333.59</v>
      </c>
      <c r="AL52" s="3">
        <v>544880.14</v>
      </c>
      <c r="AM52" s="3">
        <v>519426.69</v>
      </c>
      <c r="AN52" s="3">
        <v>493973.24</v>
      </c>
      <c r="AO52" s="3">
        <v>468519.79</v>
      </c>
      <c r="AP52" s="3">
        <v>443066.33999999997</v>
      </c>
      <c r="AQ52" s="3">
        <v>443066.33999999997</v>
      </c>
      <c r="AR52" s="3">
        <v>417612.89</v>
      </c>
      <c r="AS52" s="3">
        <v>392159.44</v>
      </c>
      <c r="AT52" s="3">
        <v>366705.99</v>
      </c>
      <c r="AU52" s="3">
        <v>341252.54</v>
      </c>
      <c r="AV52" s="3">
        <v>315799.08999999997</v>
      </c>
      <c r="AW52" s="3">
        <v>290345.64</v>
      </c>
      <c r="AX52" s="3">
        <v>264892.19</v>
      </c>
      <c r="AY52" s="3">
        <v>239438.74</v>
      </c>
      <c r="AZ52" s="3">
        <v>213985.28999999998</v>
      </c>
      <c r="BA52" s="3">
        <v>178174.17</v>
      </c>
      <c r="BB52" s="3">
        <v>152720.72</v>
      </c>
      <c r="BC52" s="3">
        <v>127267.27</v>
      </c>
      <c r="BD52" s="3">
        <v>127267.27</v>
      </c>
      <c r="BE52" s="3">
        <v>101813.82</v>
      </c>
      <c r="BF52" s="3">
        <v>76360.37000000001</v>
      </c>
      <c r="BG52" s="3">
        <v>50906.920000000006</v>
      </c>
      <c r="BH52" s="3">
        <v>25453.47</v>
      </c>
      <c r="BI52" s="3">
        <v>2.0000000004074536E-2</v>
      </c>
      <c r="BJ52" s="3">
        <v>2.0000000004074536E-2</v>
      </c>
      <c r="BK52" s="3">
        <v>2.0000000004074536E-2</v>
      </c>
      <c r="BL52" s="3">
        <v>2.0000000004074536E-2</v>
      </c>
      <c r="BM52" s="3">
        <v>2.0000000004074536E-2</v>
      </c>
      <c r="BN52" s="3">
        <v>2.0000000004074536E-2</v>
      </c>
      <c r="BO52" s="3">
        <v>2.0000000004074536E-2</v>
      </c>
      <c r="BP52" s="3">
        <v>2.0000000004074536E-2</v>
      </c>
      <c r="BQ52" s="3">
        <v>2.0000000004074536E-2</v>
      </c>
      <c r="BR52" s="3">
        <v>2.0000000004074536E-2</v>
      </c>
      <c r="BS52" s="3">
        <v>2.0000000004074536E-2</v>
      </c>
      <c r="BT52" s="3">
        <v>2.0000000004074536E-2</v>
      </c>
      <c r="BU52" s="3">
        <v>2.0000000004074536E-2</v>
      </c>
      <c r="BV52" s="3">
        <v>2.0000000004074536E-2</v>
      </c>
      <c r="BW52" s="3">
        <v>2.0000000004074536E-2</v>
      </c>
      <c r="BX52" s="3">
        <v>2.0000000004074536E-2</v>
      </c>
      <c r="BY52" s="3">
        <v>2.0000000004074536E-2</v>
      </c>
      <c r="BZ52" s="3">
        <v>2.0000000004074536E-2</v>
      </c>
      <c r="CA52" s="3">
        <v>2.0000000004074536E-2</v>
      </c>
      <c r="CB52" s="3">
        <v>2.0000000004074536E-2</v>
      </c>
      <c r="CC52" s="3">
        <v>2.0000000004074536E-2</v>
      </c>
      <c r="CD52" s="3">
        <v>2.0000000004074536E-2</v>
      </c>
    </row>
    <row r="53" spans="1:82" s="97" customFormat="1" x14ac:dyDescent="0.2">
      <c r="A53" s="2" t="s">
        <v>334</v>
      </c>
      <c r="B53" s="2" t="s">
        <v>7</v>
      </c>
      <c r="C53" s="2" t="s">
        <v>390</v>
      </c>
      <c r="D53" s="2" t="s">
        <v>391</v>
      </c>
      <c r="E53" s="3">
        <v>0</v>
      </c>
      <c r="F53" s="3">
        <v>0</v>
      </c>
      <c r="G53" s="3">
        <v>0</v>
      </c>
      <c r="H53" s="3">
        <v>0</v>
      </c>
      <c r="I53" s="3">
        <v>0</v>
      </c>
      <c r="J53" s="3">
        <v>0</v>
      </c>
      <c r="K53" s="3">
        <v>0</v>
      </c>
      <c r="L53" s="3">
        <v>0</v>
      </c>
      <c r="M53" s="3">
        <v>0</v>
      </c>
      <c r="N53" s="3">
        <v>0</v>
      </c>
      <c r="O53" s="3">
        <v>0</v>
      </c>
      <c r="P53" s="3">
        <v>0</v>
      </c>
      <c r="Q53" s="3">
        <v>0</v>
      </c>
      <c r="R53" s="3">
        <v>0</v>
      </c>
      <c r="S53" s="3">
        <v>0</v>
      </c>
      <c r="T53" s="3">
        <v>0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>
        <v>0</v>
      </c>
      <c r="AA53" s="3">
        <v>0</v>
      </c>
      <c r="AB53" s="3">
        <v>0</v>
      </c>
      <c r="AC53" s="3">
        <v>0</v>
      </c>
      <c r="AD53" s="3">
        <v>0</v>
      </c>
      <c r="AE53" s="3">
        <v>0</v>
      </c>
      <c r="AF53" s="3">
        <v>0</v>
      </c>
      <c r="AG53" s="3">
        <v>0</v>
      </c>
      <c r="AH53" s="3">
        <v>0</v>
      </c>
      <c r="AI53" s="3">
        <v>0</v>
      </c>
      <c r="AJ53" s="3">
        <v>0</v>
      </c>
      <c r="AK53" s="3">
        <v>0</v>
      </c>
      <c r="AL53" s="3">
        <v>0</v>
      </c>
      <c r="AM53" s="3">
        <v>0</v>
      </c>
      <c r="AN53" s="3">
        <v>0</v>
      </c>
      <c r="AO53" s="3">
        <v>0</v>
      </c>
      <c r="AP53" s="3">
        <v>0</v>
      </c>
      <c r="AQ53" s="3">
        <v>0</v>
      </c>
      <c r="AR53" s="3">
        <v>0</v>
      </c>
      <c r="AS53" s="3">
        <v>0</v>
      </c>
      <c r="AT53" s="3">
        <v>0</v>
      </c>
      <c r="AU53" s="3">
        <v>0</v>
      </c>
      <c r="AV53" s="3">
        <v>0</v>
      </c>
      <c r="AW53" s="3">
        <v>0</v>
      </c>
      <c r="AX53" s="3">
        <v>0</v>
      </c>
      <c r="AY53" s="3">
        <v>0</v>
      </c>
      <c r="AZ53" s="3">
        <v>0</v>
      </c>
      <c r="BA53" s="3">
        <v>0</v>
      </c>
      <c r="BB53" s="3">
        <v>29693.55</v>
      </c>
      <c r="BC53" s="3">
        <v>72993.81</v>
      </c>
      <c r="BD53" s="3">
        <v>72993.81</v>
      </c>
      <c r="BE53" s="3">
        <v>175489.94</v>
      </c>
      <c r="BF53" s="3">
        <v>355482.2</v>
      </c>
      <c r="BG53" s="3">
        <v>614970.59000000008</v>
      </c>
      <c r="BH53" s="3">
        <v>874458.98</v>
      </c>
      <c r="BI53" s="3">
        <v>1092449.69</v>
      </c>
      <c r="BJ53" s="3">
        <v>1283441.95</v>
      </c>
      <c r="BK53" s="3">
        <v>1479434.21</v>
      </c>
      <c r="BL53" s="3">
        <v>1647428.02</v>
      </c>
      <c r="BM53" s="3">
        <v>1765924.15</v>
      </c>
      <c r="BN53" s="3">
        <v>1952117.9600000002</v>
      </c>
      <c r="BO53" s="3">
        <v>1991116.4100000001</v>
      </c>
      <c r="BP53" s="3">
        <v>1991116.4100000001</v>
      </c>
      <c r="BQ53" s="3">
        <v>1991116.4100000001</v>
      </c>
      <c r="BR53" s="3">
        <v>1991116.4100000001</v>
      </c>
      <c r="BS53" s="3">
        <v>1991116.4100000001</v>
      </c>
      <c r="BT53" s="3">
        <v>1991116.4100000001</v>
      </c>
      <c r="BU53" s="3">
        <v>1991116.4100000001</v>
      </c>
      <c r="BV53" s="3">
        <v>1991116.4100000001</v>
      </c>
      <c r="BW53" s="3">
        <v>1991116.4100000001</v>
      </c>
      <c r="BX53" s="3">
        <v>1991116.4100000001</v>
      </c>
      <c r="BY53" s="3">
        <v>1991116.4100000001</v>
      </c>
      <c r="BZ53" s="3">
        <v>1991116.4100000001</v>
      </c>
      <c r="CA53" s="3">
        <v>1991116.4100000001</v>
      </c>
      <c r="CB53" s="3">
        <v>1991116.4100000001</v>
      </c>
      <c r="CC53" s="3">
        <v>1991116.4100000001</v>
      </c>
      <c r="CD53" s="3">
        <v>1991116.4100000001</v>
      </c>
    </row>
    <row r="54" spans="1:82" s="97" customFormat="1" x14ac:dyDescent="0.2">
      <c r="A54" s="2" t="s">
        <v>334</v>
      </c>
      <c r="B54" s="2" t="s">
        <v>7</v>
      </c>
      <c r="C54" s="2" t="s">
        <v>132</v>
      </c>
      <c r="D54" s="2" t="s">
        <v>392</v>
      </c>
      <c r="E54" s="3">
        <v>0</v>
      </c>
      <c r="F54" s="3">
        <v>0</v>
      </c>
      <c r="G54" s="3">
        <v>0</v>
      </c>
      <c r="H54" s="3">
        <v>0</v>
      </c>
      <c r="I54" s="3">
        <v>0</v>
      </c>
      <c r="J54" s="3">
        <v>0</v>
      </c>
      <c r="K54" s="3">
        <v>0</v>
      </c>
      <c r="L54" s="3">
        <v>740218.3</v>
      </c>
      <c r="M54" s="3">
        <v>740137.48</v>
      </c>
      <c r="N54" s="3">
        <v>737393.19</v>
      </c>
      <c r="O54" s="3">
        <v>737393.19</v>
      </c>
      <c r="P54" s="3">
        <v>736825.95</v>
      </c>
      <c r="Q54" s="3">
        <v>736825.95</v>
      </c>
      <c r="R54" s="3">
        <v>739125.82</v>
      </c>
      <c r="S54" s="3">
        <v>851394.82</v>
      </c>
      <c r="T54" s="3">
        <v>908622.29999999993</v>
      </c>
      <c r="U54" s="3">
        <v>964757.3</v>
      </c>
      <c r="V54" s="3">
        <v>1020892.3</v>
      </c>
      <c r="W54" s="3">
        <v>1077027.3</v>
      </c>
      <c r="X54" s="3">
        <v>1133162.3</v>
      </c>
      <c r="Y54" s="3">
        <v>1189560.78</v>
      </c>
      <c r="Z54" s="3">
        <v>849364.85000000009</v>
      </c>
      <c r="AA54" s="3">
        <v>909949.94</v>
      </c>
      <c r="AB54" s="3">
        <v>966328.75</v>
      </c>
      <c r="AC54" s="3">
        <v>1022463.75</v>
      </c>
      <c r="AD54" s="3">
        <v>1022463.75</v>
      </c>
      <c r="AE54" s="3">
        <v>1030152.3</v>
      </c>
      <c r="AF54" s="3">
        <v>1086462.3</v>
      </c>
      <c r="AG54" s="3">
        <v>1142772.3</v>
      </c>
      <c r="AH54" s="3">
        <v>1479758.3</v>
      </c>
      <c r="AI54" s="3">
        <v>1536068.3</v>
      </c>
      <c r="AJ54" s="3">
        <v>1592378.3</v>
      </c>
      <c r="AK54" s="3">
        <v>1648688.3</v>
      </c>
      <c r="AL54" s="3">
        <v>1704998.3</v>
      </c>
      <c r="AM54" s="3">
        <v>1761308.3</v>
      </c>
      <c r="AN54" s="3">
        <v>1817618.3</v>
      </c>
      <c r="AO54" s="3">
        <v>2283428.37</v>
      </c>
      <c r="AP54" s="3">
        <v>2339738.37</v>
      </c>
      <c r="AQ54" s="3">
        <v>2339738.37</v>
      </c>
      <c r="AR54" s="3">
        <v>2420824.1100000003</v>
      </c>
      <c r="AS54" s="3">
        <v>2501915.11</v>
      </c>
      <c r="AT54" s="3">
        <v>2583006.11</v>
      </c>
      <c r="AU54" s="3">
        <v>2664097.11</v>
      </c>
      <c r="AV54" s="3">
        <v>2745188.11</v>
      </c>
      <c r="AW54" s="3">
        <v>2826279.11</v>
      </c>
      <c r="AX54" s="3">
        <v>2907370.11</v>
      </c>
      <c r="AY54" s="3">
        <v>2978961.04</v>
      </c>
      <c r="AZ54" s="3">
        <v>3060052.04</v>
      </c>
      <c r="BA54" s="3">
        <v>3141143.04</v>
      </c>
      <c r="BB54" s="3">
        <v>3091395.45</v>
      </c>
      <c r="BC54" s="3">
        <v>3003106.74</v>
      </c>
      <c r="BD54" s="3">
        <v>3003106.74</v>
      </c>
      <c r="BE54" s="3">
        <v>3113314.0700000003</v>
      </c>
      <c r="BF54" s="3">
        <v>3223527.0700000003</v>
      </c>
      <c r="BG54" s="3">
        <v>3333740.0700000003</v>
      </c>
      <c r="BH54" s="3">
        <v>3443953.0700000003</v>
      </c>
      <c r="BI54" s="3">
        <v>3554166.0700000003</v>
      </c>
      <c r="BJ54" s="3">
        <v>3664379.0700000003</v>
      </c>
      <c r="BK54" s="3">
        <v>3774592.0700000003</v>
      </c>
      <c r="BL54" s="3">
        <v>3884805.0700000003</v>
      </c>
      <c r="BM54" s="3">
        <v>3995018.0700000003</v>
      </c>
      <c r="BN54" s="3">
        <v>4105231.0700000003</v>
      </c>
      <c r="BO54" s="3">
        <v>4215444.07</v>
      </c>
      <c r="BP54" s="3">
        <v>4325657.07</v>
      </c>
      <c r="BQ54" s="3">
        <v>4325657.07</v>
      </c>
      <c r="BR54" s="3">
        <v>4438758.0489000008</v>
      </c>
      <c r="BS54" s="3">
        <v>4551859.0278000003</v>
      </c>
      <c r="BT54" s="3">
        <v>4664960.0066999998</v>
      </c>
      <c r="BU54" s="3">
        <v>4778060.9856000002</v>
      </c>
      <c r="BV54" s="3">
        <v>4891161.9645000007</v>
      </c>
      <c r="BW54" s="3">
        <v>5004262.9434000002</v>
      </c>
      <c r="BX54" s="3">
        <v>5117363.9222999997</v>
      </c>
      <c r="BY54" s="3">
        <v>5230464.9012000002</v>
      </c>
      <c r="BZ54" s="3">
        <v>5343565.8801000006</v>
      </c>
      <c r="CA54" s="3">
        <v>5456666.8590000002</v>
      </c>
      <c r="CB54" s="3">
        <v>5569767.8378999997</v>
      </c>
      <c r="CC54" s="3">
        <v>5682868.8168000001</v>
      </c>
      <c r="CD54" s="3">
        <v>5682868.8168000001</v>
      </c>
    </row>
    <row r="55" spans="1:82" s="97" customFormat="1" x14ac:dyDescent="0.2">
      <c r="A55" s="2" t="s">
        <v>334</v>
      </c>
      <c r="B55" s="2" t="s">
        <v>7</v>
      </c>
      <c r="C55" s="2" t="s">
        <v>393</v>
      </c>
      <c r="D55" s="2" t="s">
        <v>394</v>
      </c>
      <c r="E55" s="3">
        <v>0</v>
      </c>
      <c r="F55" s="3">
        <v>0</v>
      </c>
      <c r="G55" s="3">
        <v>0</v>
      </c>
      <c r="H55" s="3">
        <v>0</v>
      </c>
      <c r="I55" s="3">
        <v>0</v>
      </c>
      <c r="J55" s="3">
        <v>0</v>
      </c>
      <c r="K55" s="3">
        <v>0</v>
      </c>
      <c r="L55" s="3">
        <v>0</v>
      </c>
      <c r="M55" s="3">
        <v>0</v>
      </c>
      <c r="N55" s="3">
        <v>0</v>
      </c>
      <c r="O55" s="3">
        <v>0</v>
      </c>
      <c r="P55" s="3">
        <v>0</v>
      </c>
      <c r="Q55" s="3">
        <v>0</v>
      </c>
      <c r="R55" s="3">
        <v>0</v>
      </c>
      <c r="S55" s="3">
        <v>0</v>
      </c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3">
        <v>0</v>
      </c>
      <c r="Z55" s="3">
        <v>0</v>
      </c>
      <c r="AA55" s="3">
        <v>0</v>
      </c>
      <c r="AB55" s="3">
        <v>0</v>
      </c>
      <c r="AC55" s="3">
        <v>0</v>
      </c>
      <c r="AD55" s="3">
        <v>0</v>
      </c>
      <c r="AE55" s="3">
        <v>0</v>
      </c>
      <c r="AF55" s="3">
        <v>2602</v>
      </c>
      <c r="AG55" s="3">
        <v>3904</v>
      </c>
      <c r="AH55" s="3">
        <v>5206</v>
      </c>
      <c r="AI55" s="3">
        <v>6508</v>
      </c>
      <c r="AJ55" s="3">
        <v>7810</v>
      </c>
      <c r="AK55" s="3">
        <v>9112</v>
      </c>
      <c r="AL55" s="3">
        <v>10414</v>
      </c>
      <c r="AM55" s="3">
        <v>11716</v>
      </c>
      <c r="AN55" s="3">
        <v>13018</v>
      </c>
      <c r="AO55" s="3">
        <v>14320</v>
      </c>
      <c r="AP55" s="3">
        <v>15622</v>
      </c>
      <c r="AQ55" s="3">
        <v>15622</v>
      </c>
      <c r="AR55" s="3">
        <v>16819.91</v>
      </c>
      <c r="AS55" s="3">
        <v>18011.91</v>
      </c>
      <c r="AT55" s="3">
        <v>19203.91</v>
      </c>
      <c r="AU55" s="3">
        <v>20395.91</v>
      </c>
      <c r="AV55" s="3">
        <v>21587.91</v>
      </c>
      <c r="AW55" s="3">
        <v>22779.91</v>
      </c>
      <c r="AX55" s="3">
        <v>23971.91</v>
      </c>
      <c r="AY55" s="3">
        <v>25163.91</v>
      </c>
      <c r="AZ55" s="3">
        <v>26355.91</v>
      </c>
      <c r="BA55" s="3">
        <v>27547.91</v>
      </c>
      <c r="BB55" s="3">
        <v>28739.91</v>
      </c>
      <c r="BC55" s="3">
        <v>29931.91</v>
      </c>
      <c r="BD55" s="3">
        <v>29931.91</v>
      </c>
      <c r="BE55" s="3">
        <v>28831.27</v>
      </c>
      <c r="BF55" s="3">
        <v>27728.27</v>
      </c>
      <c r="BG55" s="3">
        <v>26625.27</v>
      </c>
      <c r="BH55" s="3">
        <v>25522.27</v>
      </c>
      <c r="BI55" s="3">
        <v>24419.27</v>
      </c>
      <c r="BJ55" s="3">
        <v>23316.27</v>
      </c>
      <c r="BK55" s="3">
        <v>22213.27</v>
      </c>
      <c r="BL55" s="3">
        <v>21110.27</v>
      </c>
      <c r="BM55" s="3">
        <v>20007.27</v>
      </c>
      <c r="BN55" s="3">
        <v>18904.27</v>
      </c>
      <c r="BO55" s="3">
        <v>17801.27</v>
      </c>
      <c r="BP55" s="3">
        <v>16698.27</v>
      </c>
      <c r="BQ55" s="3">
        <v>16698.27</v>
      </c>
      <c r="BR55" s="3">
        <v>14211.190000000002</v>
      </c>
      <c r="BS55" s="3">
        <v>11724.110000000002</v>
      </c>
      <c r="BT55" s="3">
        <v>9237.0300000000025</v>
      </c>
      <c r="BU55" s="3">
        <v>6749.9500000000044</v>
      </c>
      <c r="BV55" s="3">
        <v>4262.8700000000026</v>
      </c>
      <c r="BW55" s="3">
        <v>1775.7900000000009</v>
      </c>
      <c r="BX55" s="3">
        <v>0</v>
      </c>
      <c r="BY55" s="3">
        <v>0</v>
      </c>
      <c r="BZ55" s="3">
        <v>0</v>
      </c>
      <c r="CA55" s="3">
        <v>0</v>
      </c>
      <c r="CB55" s="3">
        <v>0</v>
      </c>
      <c r="CC55" s="3">
        <v>0</v>
      </c>
      <c r="CD55" s="3">
        <v>0</v>
      </c>
    </row>
    <row r="56" spans="1:82" s="97" customFormat="1" x14ac:dyDescent="0.2">
      <c r="A56" s="2" t="s">
        <v>334</v>
      </c>
      <c r="B56" s="2" t="s">
        <v>7</v>
      </c>
      <c r="C56" s="2" t="s">
        <v>133</v>
      </c>
      <c r="D56" s="2" t="s">
        <v>395</v>
      </c>
      <c r="E56" s="3">
        <v>0</v>
      </c>
      <c r="F56" s="3">
        <v>0</v>
      </c>
      <c r="G56" s="3">
        <v>0</v>
      </c>
      <c r="H56" s="3">
        <v>0</v>
      </c>
      <c r="I56" s="3">
        <v>0</v>
      </c>
      <c r="J56" s="3">
        <v>0</v>
      </c>
      <c r="K56" s="3">
        <v>0</v>
      </c>
      <c r="L56" s="3">
        <v>951691.4</v>
      </c>
      <c r="M56" s="3">
        <v>882505.4</v>
      </c>
      <c r="N56" s="3">
        <v>913108.82000000007</v>
      </c>
      <c r="O56" s="3">
        <v>900260.2</v>
      </c>
      <c r="P56" s="3">
        <v>887399.34</v>
      </c>
      <c r="Q56" s="3">
        <v>887399.34</v>
      </c>
      <c r="R56" s="3">
        <v>874538.48</v>
      </c>
      <c r="S56" s="3">
        <v>861677.62</v>
      </c>
      <c r="T56" s="3">
        <v>848816.76</v>
      </c>
      <c r="U56" s="3">
        <v>835955.9</v>
      </c>
      <c r="V56" s="3">
        <v>823095.04</v>
      </c>
      <c r="W56" s="3">
        <v>810234.18</v>
      </c>
      <c r="X56" s="3">
        <v>797373.32000000007</v>
      </c>
      <c r="Y56" s="3">
        <v>784512.46</v>
      </c>
      <c r="Z56" s="3">
        <v>771651.6</v>
      </c>
      <c r="AA56" s="3">
        <v>758790.74</v>
      </c>
      <c r="AB56" s="3">
        <v>745929.88</v>
      </c>
      <c r="AC56" s="3">
        <v>733069.02</v>
      </c>
      <c r="AD56" s="3">
        <v>733069.02</v>
      </c>
      <c r="AE56" s="3">
        <v>720208.16</v>
      </c>
      <c r="AF56" s="3">
        <v>707347.3</v>
      </c>
      <c r="AG56" s="3">
        <v>694486.44</v>
      </c>
      <c r="AH56" s="3">
        <v>681625.58</v>
      </c>
      <c r="AI56" s="3">
        <v>668764.72</v>
      </c>
      <c r="AJ56" s="3">
        <v>655903.86</v>
      </c>
      <c r="AK56" s="3">
        <v>643043</v>
      </c>
      <c r="AL56" s="3">
        <v>630182.14</v>
      </c>
      <c r="AM56" s="3">
        <v>617321.28</v>
      </c>
      <c r="AN56" s="3">
        <v>604460.42000000004</v>
      </c>
      <c r="AO56" s="3">
        <v>591599.56000000006</v>
      </c>
      <c r="AP56" s="3">
        <v>578738.70000000007</v>
      </c>
      <c r="AQ56" s="3">
        <v>578738.70000000007</v>
      </c>
      <c r="AR56" s="3">
        <v>565877.84</v>
      </c>
      <c r="AS56" s="3">
        <v>553016.98</v>
      </c>
      <c r="AT56" s="3">
        <v>540156.12</v>
      </c>
      <c r="AU56" s="3">
        <v>527295.26</v>
      </c>
      <c r="AV56" s="3">
        <v>514434.4</v>
      </c>
      <c r="AW56" s="3">
        <v>501573.54000000004</v>
      </c>
      <c r="AX56" s="3">
        <v>488712.68</v>
      </c>
      <c r="AY56" s="3">
        <v>475851.82</v>
      </c>
      <c r="AZ56" s="3">
        <v>462990.96</v>
      </c>
      <c r="BA56" s="3">
        <v>450130.10000000003</v>
      </c>
      <c r="BB56" s="3">
        <v>437269.24</v>
      </c>
      <c r="BC56" s="3">
        <v>424408.38</v>
      </c>
      <c r="BD56" s="3">
        <v>424408.38</v>
      </c>
      <c r="BE56" s="3">
        <v>411547.52</v>
      </c>
      <c r="BF56" s="3">
        <v>398686.66000000003</v>
      </c>
      <c r="BG56" s="3">
        <v>385825.80000000005</v>
      </c>
      <c r="BH56" s="3">
        <v>372964.94</v>
      </c>
      <c r="BI56" s="3">
        <v>360104.08</v>
      </c>
      <c r="BJ56" s="3">
        <v>347243.22000000003</v>
      </c>
      <c r="BK56" s="3">
        <v>334382.36</v>
      </c>
      <c r="BL56" s="3">
        <v>321521.5</v>
      </c>
      <c r="BM56" s="3">
        <v>308660.64</v>
      </c>
      <c r="BN56" s="3">
        <v>295799.78000000003</v>
      </c>
      <c r="BO56" s="3">
        <v>282938.92000000004</v>
      </c>
      <c r="BP56" s="3">
        <v>270078.06</v>
      </c>
      <c r="BQ56" s="3">
        <v>270078.06</v>
      </c>
      <c r="BR56" s="3">
        <v>257217.2</v>
      </c>
      <c r="BS56" s="3">
        <v>244356.34000000003</v>
      </c>
      <c r="BT56" s="3">
        <v>231495.48000000004</v>
      </c>
      <c r="BU56" s="3">
        <v>218634.62000000005</v>
      </c>
      <c r="BV56" s="3">
        <v>205773.76000000007</v>
      </c>
      <c r="BW56" s="3">
        <v>192912.90000000008</v>
      </c>
      <c r="BX56" s="3">
        <v>180052.0400000001</v>
      </c>
      <c r="BY56" s="3">
        <v>167191.18000000011</v>
      </c>
      <c r="BZ56" s="3">
        <v>154330.32000000012</v>
      </c>
      <c r="CA56" s="3">
        <v>141469.46000000014</v>
      </c>
      <c r="CB56" s="3">
        <v>128608.60000000015</v>
      </c>
      <c r="CC56" s="3">
        <v>115747.74000000017</v>
      </c>
      <c r="CD56" s="3">
        <v>115747.74000000017</v>
      </c>
    </row>
    <row r="57" spans="1:82" s="97" customFormat="1" x14ac:dyDescent="0.2">
      <c r="A57" s="2" t="s">
        <v>334</v>
      </c>
      <c r="B57" s="2" t="s">
        <v>7</v>
      </c>
      <c r="C57" s="2" t="s">
        <v>134</v>
      </c>
      <c r="D57" s="2" t="s">
        <v>396</v>
      </c>
      <c r="E57" s="3">
        <v>0</v>
      </c>
      <c r="F57" s="3">
        <v>0</v>
      </c>
      <c r="G57" s="3">
        <v>0</v>
      </c>
      <c r="H57" s="3">
        <v>0</v>
      </c>
      <c r="I57" s="3">
        <v>0</v>
      </c>
      <c r="J57" s="3">
        <v>0</v>
      </c>
      <c r="K57" s="3">
        <v>0</v>
      </c>
      <c r="L57" s="3">
        <v>0</v>
      </c>
      <c r="M57" s="3">
        <v>0</v>
      </c>
      <c r="N57" s="3">
        <v>0</v>
      </c>
      <c r="O57" s="3">
        <v>0</v>
      </c>
      <c r="P57" s="3">
        <v>0</v>
      </c>
      <c r="Q57" s="3">
        <v>0</v>
      </c>
      <c r="R57" s="3">
        <v>0</v>
      </c>
      <c r="S57" s="3">
        <v>0</v>
      </c>
      <c r="T57" s="3">
        <v>0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>
        <v>0</v>
      </c>
      <c r="AA57" s="3">
        <v>0</v>
      </c>
      <c r="AB57" s="3">
        <v>0</v>
      </c>
      <c r="AC57" s="3">
        <v>0</v>
      </c>
      <c r="AD57" s="3">
        <v>0</v>
      </c>
      <c r="AE57" s="3">
        <v>52865.22</v>
      </c>
      <c r="AF57" s="3">
        <v>52865.22</v>
      </c>
      <c r="AG57" s="3">
        <v>52865.22</v>
      </c>
      <c r="AH57" s="3">
        <v>54285.09</v>
      </c>
      <c r="AI57" s="3">
        <v>54285.09</v>
      </c>
      <c r="AJ57" s="3">
        <v>54332.43</v>
      </c>
      <c r="AK57" s="3">
        <v>54332.43</v>
      </c>
      <c r="AL57" s="3">
        <v>54332.43</v>
      </c>
      <c r="AM57" s="3">
        <v>54337.96</v>
      </c>
      <c r="AN57" s="3">
        <v>54337.96</v>
      </c>
      <c r="AO57" s="3">
        <v>54337.96</v>
      </c>
      <c r="AP57" s="3">
        <v>54339.32</v>
      </c>
      <c r="AQ57" s="3">
        <v>54339.32</v>
      </c>
      <c r="AR57" s="3">
        <v>54339.32</v>
      </c>
      <c r="AS57" s="3">
        <v>54339.32</v>
      </c>
      <c r="AT57" s="3">
        <v>54340.88</v>
      </c>
      <c r="AU57" s="3">
        <v>54340.88</v>
      </c>
      <c r="AV57" s="3">
        <v>54340.88</v>
      </c>
      <c r="AW57" s="3">
        <v>54342.25</v>
      </c>
      <c r="AX57" s="3">
        <v>54342.25</v>
      </c>
      <c r="AY57" s="3">
        <v>54342.25</v>
      </c>
      <c r="AZ57" s="3">
        <v>54343.62</v>
      </c>
      <c r="BA57" s="3">
        <v>54343.62</v>
      </c>
      <c r="BB57" s="3">
        <v>54343.62</v>
      </c>
      <c r="BC57" s="3">
        <v>54344.98</v>
      </c>
      <c r="BD57" s="3">
        <v>54344.98</v>
      </c>
      <c r="BE57" s="3">
        <v>54344.98</v>
      </c>
      <c r="BF57" s="3">
        <v>54344.98</v>
      </c>
      <c r="BG57" s="3">
        <v>54344.98</v>
      </c>
      <c r="BH57" s="3">
        <v>54344.98</v>
      </c>
      <c r="BI57" s="3">
        <v>54344.98</v>
      </c>
      <c r="BJ57" s="3">
        <v>54344.98</v>
      </c>
      <c r="BK57" s="3">
        <v>54344.98</v>
      </c>
      <c r="BL57" s="3">
        <v>54344.98</v>
      </c>
      <c r="BM57" s="3">
        <v>0</v>
      </c>
      <c r="BN57" s="3">
        <v>0</v>
      </c>
      <c r="BO57" s="3">
        <v>0</v>
      </c>
      <c r="BP57" s="3">
        <v>0</v>
      </c>
      <c r="BQ57" s="3">
        <v>0</v>
      </c>
      <c r="BR57" s="3">
        <v>0</v>
      </c>
      <c r="BS57" s="3">
        <v>0</v>
      </c>
      <c r="BT57" s="3">
        <v>0</v>
      </c>
      <c r="BU57" s="3">
        <v>0</v>
      </c>
      <c r="BV57" s="3">
        <v>0</v>
      </c>
      <c r="BW57" s="3">
        <v>0</v>
      </c>
      <c r="BX57" s="3">
        <v>0</v>
      </c>
      <c r="BY57" s="3">
        <v>0</v>
      </c>
      <c r="BZ57" s="3">
        <v>0</v>
      </c>
      <c r="CA57" s="3">
        <v>0</v>
      </c>
      <c r="CB57" s="3">
        <v>0</v>
      </c>
      <c r="CC57" s="3">
        <v>0</v>
      </c>
      <c r="CD57" s="3">
        <v>0</v>
      </c>
    </row>
    <row r="58" spans="1:82" s="97" customFormat="1" x14ac:dyDescent="0.2">
      <c r="A58" s="2" t="s">
        <v>334</v>
      </c>
      <c r="B58" s="2" t="s">
        <v>7</v>
      </c>
      <c r="C58" s="2" t="s">
        <v>135</v>
      </c>
      <c r="D58" s="2" t="s">
        <v>397</v>
      </c>
      <c r="E58" s="3">
        <v>0</v>
      </c>
      <c r="F58" s="3">
        <v>0</v>
      </c>
      <c r="G58" s="3">
        <v>0</v>
      </c>
      <c r="H58" s="3">
        <v>0</v>
      </c>
      <c r="I58" s="3">
        <v>0</v>
      </c>
      <c r="J58" s="3">
        <v>0</v>
      </c>
      <c r="K58" s="3">
        <v>0</v>
      </c>
      <c r="L58" s="3">
        <v>-635185.81999999995</v>
      </c>
      <c r="M58" s="3">
        <v>-830699.78</v>
      </c>
      <c r="N58" s="3">
        <v>-823589.47</v>
      </c>
      <c r="O58" s="3">
        <v>-642471.61</v>
      </c>
      <c r="P58" s="3">
        <v>-728784.42999999993</v>
      </c>
      <c r="Q58" s="3">
        <v>-728784.42999999993</v>
      </c>
      <c r="R58" s="3">
        <v>-699133.44000000006</v>
      </c>
      <c r="S58" s="3">
        <v>-690750.39999999991</v>
      </c>
      <c r="T58" s="3">
        <v>-656199.78</v>
      </c>
      <c r="U58" s="3">
        <v>-670089.07000000007</v>
      </c>
      <c r="V58" s="3">
        <v>-681576.19</v>
      </c>
      <c r="W58" s="3">
        <v>-695013.07</v>
      </c>
      <c r="X58" s="3">
        <v>-668774.52999999991</v>
      </c>
      <c r="Y58" s="3">
        <v>-656382.28</v>
      </c>
      <c r="Z58" s="3">
        <v>-685193.69000000006</v>
      </c>
      <c r="AA58" s="3">
        <v>-611483.11999999988</v>
      </c>
      <c r="AB58" s="3">
        <v>-610169.13</v>
      </c>
      <c r="AC58" s="3">
        <v>-680393.56</v>
      </c>
      <c r="AD58" s="3">
        <v>-680393.56</v>
      </c>
      <c r="AE58" s="3">
        <v>-706331.66</v>
      </c>
      <c r="AF58" s="3">
        <v>-685532.32000000007</v>
      </c>
      <c r="AG58" s="3">
        <v>-753449.94</v>
      </c>
      <c r="AH58" s="3">
        <v>-738052.87</v>
      </c>
      <c r="AI58" s="3">
        <v>-630263.43999999994</v>
      </c>
      <c r="AJ58" s="3">
        <v>-650818.61</v>
      </c>
      <c r="AK58" s="3">
        <v>-595813.37</v>
      </c>
      <c r="AL58" s="3">
        <v>-605665.82999999996</v>
      </c>
      <c r="AM58" s="3">
        <v>-348256.49999999988</v>
      </c>
      <c r="AN58" s="3">
        <v>-389100.49000000005</v>
      </c>
      <c r="AO58" s="3">
        <v>-368903.74</v>
      </c>
      <c r="AP58" s="3">
        <v>-413683.72000000003</v>
      </c>
      <c r="AQ58" s="3">
        <v>-413683.72000000003</v>
      </c>
      <c r="AR58" s="3">
        <v>-493449.23000000004</v>
      </c>
      <c r="AS58" s="3">
        <v>-464678.67999999993</v>
      </c>
      <c r="AT58" s="3">
        <v>-481716.76999999996</v>
      </c>
      <c r="AU58" s="3">
        <v>-472423.59</v>
      </c>
      <c r="AV58" s="3">
        <v>-451238.02999999997</v>
      </c>
      <c r="AW58" s="3">
        <v>-507416.89</v>
      </c>
      <c r="AX58" s="3">
        <v>-426603.19</v>
      </c>
      <c r="AY58" s="3">
        <v>-446162.3299999999</v>
      </c>
      <c r="AZ58" s="3">
        <v>-436240.60000000003</v>
      </c>
      <c r="BA58" s="3">
        <v>-437083.72999999992</v>
      </c>
      <c r="BB58" s="3">
        <v>-444731.19999999995</v>
      </c>
      <c r="BC58" s="3">
        <v>-496004.16</v>
      </c>
      <c r="BD58" s="3">
        <v>-496004.16</v>
      </c>
      <c r="BE58" s="3">
        <v>-776436.27398916951</v>
      </c>
      <c r="BF58" s="3">
        <v>-770241.12431493972</v>
      </c>
      <c r="BG58" s="3">
        <v>-769008.69410877314</v>
      </c>
      <c r="BH58" s="3">
        <v>-754677.82064176537</v>
      </c>
      <c r="BI58" s="3">
        <v>-754579.13520724257</v>
      </c>
      <c r="BJ58" s="3">
        <v>-747829.18972789776</v>
      </c>
      <c r="BK58" s="3">
        <v>-746235.58149924735</v>
      </c>
      <c r="BL58" s="3">
        <v>-743571.19316027302</v>
      </c>
      <c r="BM58" s="3">
        <v>-743670.17967254482</v>
      </c>
      <c r="BN58" s="3">
        <v>-753110.74075095542</v>
      </c>
      <c r="BO58" s="3">
        <v>-758239.49556009262</v>
      </c>
      <c r="BP58" s="3">
        <v>-770984.32856997871</v>
      </c>
      <c r="BQ58" s="3">
        <v>-770984.32856997871</v>
      </c>
      <c r="BR58" s="3">
        <v>-777932.09743122687</v>
      </c>
      <c r="BS58" s="3">
        <v>-771685.93967221212</v>
      </c>
      <c r="BT58" s="3">
        <v>-770680.31759885256</v>
      </c>
      <c r="BU58" s="3">
        <v>-757997.0430278792</v>
      </c>
      <c r="BV58" s="3">
        <v>-756828.76929691248</v>
      </c>
      <c r="BW58" s="3">
        <v>-749660.71733662812</v>
      </c>
      <c r="BX58" s="3">
        <v>-748020.84053940419</v>
      </c>
      <c r="BY58" s="3">
        <v>-745775.29762729444</v>
      </c>
      <c r="BZ58" s="3">
        <v>-745557.82396289473</v>
      </c>
      <c r="CA58" s="3">
        <v>-754565.57882190635</v>
      </c>
      <c r="CB58" s="3">
        <v>-759134.54779665498</v>
      </c>
      <c r="CC58" s="3">
        <v>-772837.23178175231</v>
      </c>
      <c r="CD58" s="3">
        <v>-772837.23178175231</v>
      </c>
    </row>
    <row r="59" spans="1:82" s="97" customFormat="1" x14ac:dyDescent="0.2">
      <c r="A59" s="2" t="s">
        <v>334</v>
      </c>
      <c r="B59" s="2" t="s">
        <v>7</v>
      </c>
      <c r="C59" s="2" t="s">
        <v>102</v>
      </c>
      <c r="D59" s="2" t="s">
        <v>398</v>
      </c>
      <c r="E59" s="3">
        <v>0</v>
      </c>
      <c r="F59" s="3">
        <v>0</v>
      </c>
      <c r="G59" s="3">
        <v>0</v>
      </c>
      <c r="H59" s="3">
        <v>0</v>
      </c>
      <c r="I59" s="3">
        <v>0</v>
      </c>
      <c r="J59" s="3">
        <v>0</v>
      </c>
      <c r="K59" s="3">
        <v>0</v>
      </c>
      <c r="L59" s="3">
        <v>-263939</v>
      </c>
      <c r="M59" s="3">
        <v>-542078</v>
      </c>
      <c r="N59" s="3">
        <v>-785848</v>
      </c>
      <c r="O59" s="3">
        <v>-1040989</v>
      </c>
      <c r="P59" s="3">
        <v>-1562393</v>
      </c>
      <c r="Q59" s="3">
        <v>-1562393</v>
      </c>
      <c r="R59" s="3">
        <v>-2117250</v>
      </c>
      <c r="S59" s="3">
        <v>-2678967</v>
      </c>
      <c r="T59" s="3">
        <v>-2808170</v>
      </c>
      <c r="U59" s="3">
        <v>-2922343</v>
      </c>
      <c r="V59" s="3">
        <v>-3110423</v>
      </c>
      <c r="W59" s="3">
        <v>-324344</v>
      </c>
      <c r="X59" s="3">
        <v>-360832</v>
      </c>
      <c r="Y59" s="3">
        <v>319033</v>
      </c>
      <c r="Z59" s="3">
        <v>158282</v>
      </c>
      <c r="AA59" s="3">
        <v>754900</v>
      </c>
      <c r="AB59" s="3">
        <v>1888415</v>
      </c>
      <c r="AC59" s="3">
        <v>1737030</v>
      </c>
      <c r="AD59" s="3">
        <v>1737030</v>
      </c>
      <c r="AE59" s="3">
        <v>1547861</v>
      </c>
      <c r="AF59" s="3">
        <v>1291273</v>
      </c>
      <c r="AG59" s="3">
        <v>1389283</v>
      </c>
      <c r="AH59" s="3">
        <v>1314122</v>
      </c>
      <c r="AI59" s="3">
        <v>1613497</v>
      </c>
      <c r="AJ59" s="3">
        <v>1532250</v>
      </c>
      <c r="AK59" s="3">
        <v>1309896</v>
      </c>
      <c r="AL59" s="3">
        <v>1095731</v>
      </c>
      <c r="AM59" s="3">
        <v>-628325</v>
      </c>
      <c r="AN59" s="3">
        <v>-740152</v>
      </c>
      <c r="AO59" s="3">
        <v>-1061085</v>
      </c>
      <c r="AP59" s="3">
        <v>-504335</v>
      </c>
      <c r="AQ59" s="3">
        <v>-504335</v>
      </c>
      <c r="AR59" s="3">
        <v>-830222</v>
      </c>
      <c r="AS59" s="3">
        <v>-921731</v>
      </c>
      <c r="AT59" s="3">
        <v>-849057</v>
      </c>
      <c r="AU59" s="3">
        <v>-1201959</v>
      </c>
      <c r="AV59" s="3">
        <v>-1319008</v>
      </c>
      <c r="AW59" s="3">
        <v>-1535422</v>
      </c>
      <c r="AX59" s="3">
        <v>-1818785</v>
      </c>
      <c r="AY59" s="3">
        <v>-2210100</v>
      </c>
      <c r="AZ59" s="3">
        <v>-2330608</v>
      </c>
      <c r="BA59" s="3">
        <v>-2676805</v>
      </c>
      <c r="BB59" s="3">
        <v>-2968775</v>
      </c>
      <c r="BC59" s="3">
        <v>-3162014</v>
      </c>
      <c r="BD59" s="3">
        <v>-3162014</v>
      </c>
      <c r="BE59" s="3">
        <v>-3348106.511359598</v>
      </c>
      <c r="BF59" s="3">
        <v>-3538999.7322305818</v>
      </c>
      <c r="BG59" s="3">
        <v>-3433112.6363515137</v>
      </c>
      <c r="BH59" s="3">
        <v>-3579952.9954760964</v>
      </c>
      <c r="BI59" s="3">
        <v>-3727134.9949574545</v>
      </c>
      <c r="BJ59" s="3">
        <v>-3829856.1081261383</v>
      </c>
      <c r="BK59" s="3">
        <v>-3943836.7486940091</v>
      </c>
      <c r="BL59" s="3">
        <v>-4044519.5833797287</v>
      </c>
      <c r="BM59" s="3">
        <v>-994618.44029443245</v>
      </c>
      <c r="BN59" s="3">
        <v>-1163915.1244131951</v>
      </c>
      <c r="BO59" s="3">
        <v>-1345325.8389292844</v>
      </c>
      <c r="BP59" s="3">
        <v>-1600643.8432276128</v>
      </c>
      <c r="BQ59" s="3">
        <v>-1600643.8432276128</v>
      </c>
      <c r="BR59" s="3">
        <v>-1712635.7006047796</v>
      </c>
      <c r="BS59" s="3">
        <v>-1849962.5350169493</v>
      </c>
      <c r="BT59" s="3">
        <v>-1635592.4180634031</v>
      </c>
      <c r="BU59" s="3">
        <v>-1752427.892158458</v>
      </c>
      <c r="BV59" s="3">
        <v>-1860402.1158838626</v>
      </c>
      <c r="BW59" s="3">
        <v>-1941452.5530882776</v>
      </c>
      <c r="BX59" s="3">
        <v>-2012271.6324110013</v>
      </c>
      <c r="BY59" s="3">
        <v>-2094197.4413089855</v>
      </c>
      <c r="BZ59" s="3">
        <v>-588616.98228015471</v>
      </c>
      <c r="CA59" s="3">
        <v>-753743.03070444986</v>
      </c>
      <c r="CB59" s="3">
        <v>-890726.75648594461</v>
      </c>
      <c r="CC59" s="3">
        <v>-1116262.0874797869</v>
      </c>
      <c r="CD59" s="3">
        <v>-1116262.0874797869</v>
      </c>
    </row>
    <row r="60" spans="1:82" s="97" customFormat="1" x14ac:dyDescent="0.2">
      <c r="A60" s="2" t="s">
        <v>334</v>
      </c>
      <c r="B60" s="2" t="s">
        <v>7</v>
      </c>
      <c r="C60" s="2" t="s">
        <v>105</v>
      </c>
      <c r="D60" s="2" t="s">
        <v>399</v>
      </c>
      <c r="E60" s="3">
        <v>0</v>
      </c>
      <c r="F60" s="3">
        <v>0</v>
      </c>
      <c r="G60" s="3">
        <v>0</v>
      </c>
      <c r="H60" s="3">
        <v>0</v>
      </c>
      <c r="I60" s="3">
        <v>0</v>
      </c>
      <c r="J60" s="3">
        <v>0</v>
      </c>
      <c r="K60" s="3">
        <v>0</v>
      </c>
      <c r="L60" s="3">
        <v>-56375</v>
      </c>
      <c r="M60" s="3">
        <v>-116686</v>
      </c>
      <c r="N60" s="3">
        <v>-167471</v>
      </c>
      <c r="O60" s="3">
        <v>-221408</v>
      </c>
      <c r="P60" s="3">
        <v>-264662</v>
      </c>
      <c r="Q60" s="3">
        <v>-264662</v>
      </c>
      <c r="R60" s="3">
        <v>-390620</v>
      </c>
      <c r="S60" s="3">
        <v>-518479</v>
      </c>
      <c r="T60" s="3">
        <v>-526468</v>
      </c>
      <c r="U60" s="3">
        <v>-530291</v>
      </c>
      <c r="V60" s="3">
        <v>-554598</v>
      </c>
      <c r="W60" s="3">
        <v>194043</v>
      </c>
      <c r="X60" s="3">
        <v>208046</v>
      </c>
      <c r="Y60" s="3">
        <v>379049</v>
      </c>
      <c r="Z60" s="3">
        <v>366860</v>
      </c>
      <c r="AA60" s="3">
        <v>412976</v>
      </c>
      <c r="AB60" s="3">
        <v>291439</v>
      </c>
      <c r="AC60" s="3">
        <v>854158</v>
      </c>
      <c r="AD60" s="3">
        <v>854158</v>
      </c>
      <c r="AE60" s="3">
        <v>833101</v>
      </c>
      <c r="AF60" s="3">
        <v>797063</v>
      </c>
      <c r="AG60" s="3">
        <v>839815</v>
      </c>
      <c r="AH60" s="3">
        <v>844089</v>
      </c>
      <c r="AI60" s="3">
        <v>884881</v>
      </c>
      <c r="AJ60" s="3">
        <v>889946</v>
      </c>
      <c r="AK60" s="3">
        <v>863656</v>
      </c>
      <c r="AL60" s="3">
        <v>839188</v>
      </c>
      <c r="AM60" s="3">
        <v>284214</v>
      </c>
      <c r="AN60" s="3">
        <v>282484</v>
      </c>
      <c r="AO60" s="3">
        <v>234291</v>
      </c>
      <c r="AP60" s="3">
        <v>128167</v>
      </c>
      <c r="AQ60" s="3">
        <v>128167</v>
      </c>
      <c r="AR60" s="3">
        <v>75848</v>
      </c>
      <c r="AS60" s="3">
        <v>75606</v>
      </c>
      <c r="AT60" s="3">
        <v>111844</v>
      </c>
      <c r="AU60" s="3">
        <v>53523</v>
      </c>
      <c r="AV60" s="3">
        <v>47607</v>
      </c>
      <c r="AW60" s="3">
        <v>19612</v>
      </c>
      <c r="AX60" s="3">
        <v>-15541</v>
      </c>
      <c r="AY60" s="3">
        <v>-58651</v>
      </c>
      <c r="AZ60" s="3">
        <v>-135347</v>
      </c>
      <c r="BA60" s="3">
        <v>-312217</v>
      </c>
      <c r="BB60" s="3">
        <v>-341327</v>
      </c>
      <c r="BC60" s="3">
        <v>-356158</v>
      </c>
      <c r="BD60" s="3">
        <v>-356158</v>
      </c>
      <c r="BE60" s="3">
        <v>-384394.17188228958</v>
      </c>
      <c r="BF60" s="3">
        <v>-413960.85030590557</v>
      </c>
      <c r="BG60" s="3">
        <v>-361275.4883100061</v>
      </c>
      <c r="BH60" s="3">
        <v>-378633.0087792151</v>
      </c>
      <c r="BI60" s="3">
        <v>-396085.21415455989</v>
      </c>
      <c r="BJ60" s="3">
        <v>-401215.17842535896</v>
      </c>
      <c r="BK60" s="3">
        <v>-409465.69702699862</v>
      </c>
      <c r="BL60" s="3">
        <v>-414030.75670438365</v>
      </c>
      <c r="BM60" s="3">
        <v>-65605.622995999584</v>
      </c>
      <c r="BN60" s="3">
        <v>-89186.866693628253</v>
      </c>
      <c r="BO60" s="3">
        <v>-116125.48843032465</v>
      </c>
      <c r="BP60" s="3">
        <v>-163547.36004368094</v>
      </c>
      <c r="BQ60" s="3">
        <v>-163547.36004368094</v>
      </c>
      <c r="BR60" s="3">
        <v>-173819.54113524407</v>
      </c>
      <c r="BS60" s="3">
        <v>-191113.25781221979</v>
      </c>
      <c r="BT60" s="3">
        <v>-110934.90431981109</v>
      </c>
      <c r="BU60" s="3">
        <v>-122549.48359471426</v>
      </c>
      <c r="BV60" s="3">
        <v>-131708.18597200699</v>
      </c>
      <c r="BW60" s="3">
        <v>-133405.01755739044</v>
      </c>
      <c r="BX60" s="3">
        <v>-132266.24983063963</v>
      </c>
      <c r="BY60" s="3">
        <v>-134205.68883928488</v>
      </c>
      <c r="BZ60" s="3">
        <v>23761.18084002455</v>
      </c>
      <c r="CA60" s="3">
        <v>-1237.029516300594</v>
      </c>
      <c r="CB60" s="3">
        <v>-18435.654358118365</v>
      </c>
      <c r="CC60" s="3">
        <v>-60176.17028927413</v>
      </c>
      <c r="CD60" s="3">
        <v>-60176.17028927413</v>
      </c>
    </row>
    <row r="61" spans="1:82" s="97" customFormat="1" x14ac:dyDescent="0.2">
      <c r="A61" s="2" t="s">
        <v>334</v>
      </c>
      <c r="B61" s="2" t="s">
        <v>7</v>
      </c>
      <c r="C61" s="2" t="s">
        <v>103</v>
      </c>
      <c r="D61" s="2" t="s">
        <v>400</v>
      </c>
      <c r="E61" s="3">
        <v>0</v>
      </c>
      <c r="F61" s="3">
        <v>0</v>
      </c>
      <c r="G61" s="3">
        <v>0</v>
      </c>
      <c r="H61" s="3">
        <v>0</v>
      </c>
      <c r="I61" s="3">
        <v>0</v>
      </c>
      <c r="J61" s="3">
        <v>0</v>
      </c>
      <c r="K61" s="3">
        <v>0</v>
      </c>
      <c r="L61" s="3">
        <v>-417288.64</v>
      </c>
      <c r="M61" s="3">
        <v>-635447.01</v>
      </c>
      <c r="N61" s="3">
        <v>-874507.3</v>
      </c>
      <c r="O61" s="3">
        <v>-576236.48</v>
      </c>
      <c r="P61" s="3">
        <v>-1492846.33</v>
      </c>
      <c r="Q61" s="3">
        <v>-1492846.33</v>
      </c>
      <c r="R61" s="3">
        <v>-646733.45000000007</v>
      </c>
      <c r="S61" s="3">
        <v>179327349.64000002</v>
      </c>
      <c r="T61" s="3">
        <v>-892720.95000001788</v>
      </c>
      <c r="U61" s="3">
        <v>-2519556.4</v>
      </c>
      <c r="V61" s="3">
        <v>-3169706.78</v>
      </c>
      <c r="W61" s="3">
        <v>-1618754.8099999998</v>
      </c>
      <c r="X61" s="3">
        <v>-2176568.5200000005</v>
      </c>
      <c r="Y61" s="3">
        <v>-2637662.44</v>
      </c>
      <c r="Z61" s="3">
        <v>-1773400.19</v>
      </c>
      <c r="AA61" s="3">
        <v>-3153478.83</v>
      </c>
      <c r="AB61" s="3">
        <v>-3544119.5100000002</v>
      </c>
      <c r="AC61" s="3">
        <v>-2606753.3699999996</v>
      </c>
      <c r="AD61" s="3">
        <v>-2606753.3699999996</v>
      </c>
      <c r="AE61" s="3">
        <v>-1762176.25</v>
      </c>
      <c r="AF61" s="3">
        <v>-2061962.28</v>
      </c>
      <c r="AG61" s="3">
        <v>-1673078.57</v>
      </c>
      <c r="AH61" s="3">
        <v>-1518817.65</v>
      </c>
      <c r="AI61" s="3">
        <v>-1703072.2</v>
      </c>
      <c r="AJ61" s="3">
        <v>-1981804.73</v>
      </c>
      <c r="AK61" s="3">
        <v>-1520147.96</v>
      </c>
      <c r="AL61" s="3">
        <v>-1485772.5999999901</v>
      </c>
      <c r="AM61" s="3">
        <v>-2734534.14</v>
      </c>
      <c r="AN61" s="3">
        <v>-1807213.9100000001</v>
      </c>
      <c r="AO61" s="3">
        <v>-1786805.3399999999</v>
      </c>
      <c r="AP61" s="3">
        <v>-2448400.73</v>
      </c>
      <c r="AQ61" s="3">
        <v>-2448400.73</v>
      </c>
      <c r="AR61" s="3">
        <v>-2248684.52</v>
      </c>
      <c r="AS61" s="3">
        <v>-2640469.0499999998</v>
      </c>
      <c r="AT61" s="3">
        <v>-2252124.5499999998</v>
      </c>
      <c r="AU61" s="3">
        <v>-1737375.7899999996</v>
      </c>
      <c r="AV61" s="3">
        <v>-1696678.4900000002</v>
      </c>
      <c r="AW61" s="3">
        <v>-2662421.4699999997</v>
      </c>
      <c r="AX61" s="3">
        <v>-1651271.4200000004</v>
      </c>
      <c r="AY61" s="3">
        <v>-2537036.3899999997</v>
      </c>
      <c r="AZ61" s="3">
        <v>-2632057.4699999997</v>
      </c>
      <c r="BA61" s="3">
        <v>-1891308.9800000004</v>
      </c>
      <c r="BB61" s="3">
        <v>-3008801.6</v>
      </c>
      <c r="BC61" s="3">
        <v>-2736398.3400000003</v>
      </c>
      <c r="BD61" s="3">
        <v>-2736398.3400000003</v>
      </c>
      <c r="BE61" s="3">
        <v>-2462935.34</v>
      </c>
      <c r="BF61" s="3">
        <v>-2231032.34</v>
      </c>
      <c r="BG61" s="3">
        <v>-2255652.34</v>
      </c>
      <c r="BH61" s="3">
        <v>-1461642.3399999999</v>
      </c>
      <c r="BI61" s="3">
        <v>-1311864.3399999999</v>
      </c>
      <c r="BJ61" s="3">
        <v>-1305708.3399999999</v>
      </c>
      <c r="BK61" s="3">
        <v>-1316743.3399999999</v>
      </c>
      <c r="BL61" s="3">
        <v>-1303639.3399999999</v>
      </c>
      <c r="BM61" s="3">
        <v>-1300886.3399999999</v>
      </c>
      <c r="BN61" s="3">
        <v>-1641699.3399999999</v>
      </c>
      <c r="BO61" s="3">
        <v>-2052579.3399999999</v>
      </c>
      <c r="BP61" s="3">
        <v>-2212833.34</v>
      </c>
      <c r="BQ61" s="3">
        <v>-2212833.34</v>
      </c>
      <c r="BR61" s="3">
        <v>-3237212.3400000036</v>
      </c>
      <c r="BS61" s="3">
        <v>-3028383.3400000036</v>
      </c>
      <c r="BT61" s="3">
        <v>-2902124.3400000036</v>
      </c>
      <c r="BU61" s="3">
        <v>-1862680.3400000036</v>
      </c>
      <c r="BV61" s="3">
        <v>-1669296.3400000036</v>
      </c>
      <c r="BW61" s="3">
        <v>-1592974.3400000036</v>
      </c>
      <c r="BX61" s="3">
        <v>-1556027.3400000036</v>
      </c>
      <c r="BY61" s="3">
        <v>-1562919.3400000036</v>
      </c>
      <c r="BZ61" s="3">
        <v>-1520507.3400000036</v>
      </c>
      <c r="CA61" s="3">
        <v>-1890191.3400000036</v>
      </c>
      <c r="CB61" s="3">
        <v>-2388171.3400000036</v>
      </c>
      <c r="CC61" s="3">
        <v>-2767456.3400000036</v>
      </c>
      <c r="CD61" s="3">
        <v>-2767456.3400000036</v>
      </c>
    </row>
    <row r="62" spans="1:82" s="97" customFormat="1" x14ac:dyDescent="0.2">
      <c r="A62" s="2" t="s">
        <v>334</v>
      </c>
      <c r="B62" s="2" t="s">
        <v>7</v>
      </c>
      <c r="C62" s="2" t="s">
        <v>401</v>
      </c>
      <c r="D62" s="2" t="s">
        <v>402</v>
      </c>
      <c r="E62" s="3">
        <v>0</v>
      </c>
      <c r="F62" s="3">
        <v>0</v>
      </c>
      <c r="G62" s="3">
        <v>0</v>
      </c>
      <c r="H62" s="3">
        <v>0</v>
      </c>
      <c r="I62" s="3">
        <v>0</v>
      </c>
      <c r="J62" s="3">
        <v>0</v>
      </c>
      <c r="K62" s="3">
        <v>0</v>
      </c>
      <c r="L62" s="3">
        <v>-1316141.6000000001</v>
      </c>
      <c r="M62" s="3">
        <v>-3047815.99</v>
      </c>
      <c r="N62" s="3">
        <v>-7286656.5099999998</v>
      </c>
      <c r="O62" s="3">
        <v>-5592726.8700000001</v>
      </c>
      <c r="P62" s="3">
        <v>-3016824</v>
      </c>
      <c r="Q62" s="3">
        <v>-3016824</v>
      </c>
      <c r="R62" s="3">
        <v>-6123222.3200000003</v>
      </c>
      <c r="S62" s="3">
        <v>-11154047.68</v>
      </c>
      <c r="T62" s="3">
        <v>-5957129.919999999</v>
      </c>
      <c r="U62" s="3">
        <v>-5973204.5599999987</v>
      </c>
      <c r="V62" s="3">
        <v>-6172212.25</v>
      </c>
      <c r="W62" s="3">
        <v>-5982800.9600000009</v>
      </c>
      <c r="X62" s="3">
        <v>-6839513.5800000001</v>
      </c>
      <c r="Y62" s="3">
        <v>-5277823.99</v>
      </c>
      <c r="Z62" s="3">
        <v>-6314746.1699999999</v>
      </c>
      <c r="AA62" s="3">
        <v>-6877581.4400000004</v>
      </c>
      <c r="AB62" s="3">
        <v>-5292007.0900000008</v>
      </c>
      <c r="AC62" s="3">
        <v>-6002012.1500000004</v>
      </c>
      <c r="AD62" s="3">
        <v>-6002012.1500000004</v>
      </c>
      <c r="AE62" s="3">
        <v>-3732243.5200000014</v>
      </c>
      <c r="AF62" s="3">
        <v>-6186260.5800000001</v>
      </c>
      <c r="AG62" s="3">
        <v>-6770322.8899999997</v>
      </c>
      <c r="AH62" s="3">
        <v>-7546125.25</v>
      </c>
      <c r="AI62" s="3">
        <v>-7662239.5800000001</v>
      </c>
      <c r="AJ62" s="3">
        <v>-4850840.7300000004</v>
      </c>
      <c r="AK62" s="3">
        <v>-5487909.0199999996</v>
      </c>
      <c r="AL62" s="3">
        <v>-6985206.98999999</v>
      </c>
      <c r="AM62" s="3">
        <v>-5486365.580000001</v>
      </c>
      <c r="AN62" s="3">
        <v>-5308306.080000001</v>
      </c>
      <c r="AO62" s="3">
        <v>-4940373.2</v>
      </c>
      <c r="AP62" s="3">
        <v>-8289215.8300000001</v>
      </c>
      <c r="AQ62" s="3">
        <v>-8289215.8300000001</v>
      </c>
      <c r="AR62" s="3">
        <v>-4338190.5600000005</v>
      </c>
      <c r="AS62" s="3">
        <v>-4493078.76</v>
      </c>
      <c r="AT62" s="3">
        <v>-3857151.78</v>
      </c>
      <c r="AU62" s="3">
        <v>-4654128.7899999991</v>
      </c>
      <c r="AV62" s="3">
        <v>-5062105.22</v>
      </c>
      <c r="AW62" s="3">
        <v>-4544228.3499999996</v>
      </c>
      <c r="AX62" s="3">
        <v>-5452032.6799999997</v>
      </c>
      <c r="AY62" s="3">
        <v>-4680210.4399999995</v>
      </c>
      <c r="AZ62" s="3">
        <v>-4410865.83</v>
      </c>
      <c r="BA62" s="3">
        <v>-3821061.0999999996</v>
      </c>
      <c r="BB62" s="3">
        <v>-4094023.81</v>
      </c>
      <c r="BC62" s="3">
        <v>-4836498.2500000009</v>
      </c>
      <c r="BD62" s="3">
        <v>-4836498.2500000009</v>
      </c>
      <c r="BE62" s="3">
        <v>-7193894.2500000009</v>
      </c>
      <c r="BF62" s="3">
        <v>-7367059.2500000009</v>
      </c>
      <c r="BG62" s="3">
        <v>-6924537.2500000009</v>
      </c>
      <c r="BH62" s="3">
        <v>-5812777.2500000009</v>
      </c>
      <c r="BI62" s="3">
        <v>-5433453.2500000009</v>
      </c>
      <c r="BJ62" s="3">
        <v>-5516014.2500000009</v>
      </c>
      <c r="BK62" s="3">
        <v>-4943820.2500000009</v>
      </c>
      <c r="BL62" s="3">
        <v>-5086457.2500000009</v>
      </c>
      <c r="BM62" s="3">
        <v>-5143514.2500000009</v>
      </c>
      <c r="BN62" s="3">
        <v>-5032771.2500000009</v>
      </c>
      <c r="BO62" s="3">
        <v>-5353871.2500000009</v>
      </c>
      <c r="BP62" s="3">
        <v>-5596485.2500000009</v>
      </c>
      <c r="BQ62" s="3">
        <v>-5596485.2500000009</v>
      </c>
      <c r="BR62" s="3">
        <v>-6137180.2500000009</v>
      </c>
      <c r="BS62" s="3">
        <v>-6318820.2500000009</v>
      </c>
      <c r="BT62" s="3">
        <v>-5690002.2500000009</v>
      </c>
      <c r="BU62" s="3">
        <v>-5108032.2500000009</v>
      </c>
      <c r="BV62" s="3">
        <v>-4976566.2500000009</v>
      </c>
      <c r="BW62" s="3">
        <v>-5069342.2500000009</v>
      </c>
      <c r="BX62" s="3">
        <v>-4793698.2500000009</v>
      </c>
      <c r="BY62" s="3">
        <v>-4902024.2500000009</v>
      </c>
      <c r="BZ62" s="3">
        <v>-4954307.2500000009</v>
      </c>
      <c r="CA62" s="3">
        <v>-4853520.2500000009</v>
      </c>
      <c r="CB62" s="3">
        <v>-5180362.2500000009</v>
      </c>
      <c r="CC62" s="3">
        <v>-5364936.2500000009</v>
      </c>
      <c r="CD62" s="3">
        <v>-5364936.2500000009</v>
      </c>
    </row>
    <row r="63" spans="1:82" s="97" customFormat="1" x14ac:dyDescent="0.2">
      <c r="A63" s="2" t="s">
        <v>334</v>
      </c>
      <c r="B63" s="2" t="s">
        <v>7</v>
      </c>
      <c r="C63" s="2" t="s">
        <v>136</v>
      </c>
      <c r="D63" s="2" t="s">
        <v>403</v>
      </c>
      <c r="E63" s="3">
        <v>0</v>
      </c>
      <c r="F63" s="3">
        <v>0</v>
      </c>
      <c r="G63" s="3">
        <v>0</v>
      </c>
      <c r="H63" s="3">
        <v>0</v>
      </c>
      <c r="I63" s="3">
        <v>0</v>
      </c>
      <c r="J63" s="3">
        <v>0</v>
      </c>
      <c r="K63" s="3">
        <v>0</v>
      </c>
      <c r="L63" s="3">
        <v>-5599303.5499999998</v>
      </c>
      <c r="M63" s="3">
        <v>-5730145.1699999999</v>
      </c>
      <c r="N63" s="3">
        <v>-2542416.7899999996</v>
      </c>
      <c r="O63" s="3">
        <v>-4320409.79</v>
      </c>
      <c r="P63" s="3">
        <v>-4541962.5600000005</v>
      </c>
      <c r="Q63" s="3">
        <v>-4541962.5600000005</v>
      </c>
      <c r="R63" s="3">
        <v>-4168833.2499999991</v>
      </c>
      <c r="S63" s="3">
        <v>-5025163.4800000004</v>
      </c>
      <c r="T63" s="3">
        <v>-4902392.8899999997</v>
      </c>
      <c r="U63" s="3">
        <v>-3530259.1500000004</v>
      </c>
      <c r="V63" s="3">
        <v>-3191318.5500000003</v>
      </c>
      <c r="W63" s="3">
        <v>-2896714.1</v>
      </c>
      <c r="X63" s="3">
        <v>-3079144.4299999997</v>
      </c>
      <c r="Y63" s="3">
        <v>-2727032.4600000004</v>
      </c>
      <c r="Z63" s="3">
        <v>-1847522.98</v>
      </c>
      <c r="AA63" s="3">
        <v>-1797641.5099999998</v>
      </c>
      <c r="AB63" s="3">
        <v>-2591407.2399999998</v>
      </c>
      <c r="AC63" s="3">
        <v>-2617989.69</v>
      </c>
      <c r="AD63" s="3">
        <v>-2617989.69</v>
      </c>
      <c r="AE63" s="3">
        <v>-2696628.59</v>
      </c>
      <c r="AF63" s="3">
        <v>-2586901.14</v>
      </c>
      <c r="AG63" s="3">
        <v>-2901100.4</v>
      </c>
      <c r="AH63" s="3">
        <v>-1882665.27</v>
      </c>
      <c r="AI63" s="3">
        <v>-2152313.19</v>
      </c>
      <c r="AJ63" s="3">
        <v>-1351282.14</v>
      </c>
      <c r="AK63" s="3">
        <v>-1579218.04</v>
      </c>
      <c r="AL63" s="3">
        <v>-2550756.23999999</v>
      </c>
      <c r="AM63" s="3">
        <v>-2492498.1800000002</v>
      </c>
      <c r="AN63" s="3">
        <v>-2530694.9</v>
      </c>
      <c r="AO63" s="3">
        <v>-2477524.3599999994</v>
      </c>
      <c r="AP63" s="3">
        <v>-3655340.18</v>
      </c>
      <c r="AQ63" s="3">
        <v>-3655340.18</v>
      </c>
      <c r="AR63" s="3">
        <v>-2914379.7500000005</v>
      </c>
      <c r="AS63" s="3">
        <v>-4052303.3200000003</v>
      </c>
      <c r="AT63" s="3">
        <v>-4967736.97</v>
      </c>
      <c r="AU63" s="3">
        <v>-3636576.26</v>
      </c>
      <c r="AV63" s="3">
        <v>-2624085.6599999997</v>
      </c>
      <c r="AW63" s="3">
        <v>-2685292.52</v>
      </c>
      <c r="AX63" s="3">
        <v>-2701059.95</v>
      </c>
      <c r="AY63" s="3">
        <v>-2723668.97</v>
      </c>
      <c r="AZ63" s="3">
        <v>-3590277.3800000004</v>
      </c>
      <c r="BA63" s="3">
        <v>-4409070.17</v>
      </c>
      <c r="BB63" s="3">
        <v>-5231393.5099999988</v>
      </c>
      <c r="BC63" s="3">
        <v>-5487545.1399999987</v>
      </c>
      <c r="BD63" s="3">
        <v>-5487545.1399999987</v>
      </c>
      <c r="BE63" s="3">
        <v>-9261937.7499999981</v>
      </c>
      <c r="BF63" s="3">
        <v>-7358983.2299999986</v>
      </c>
      <c r="BG63" s="3">
        <v>-8652003.4099999983</v>
      </c>
      <c r="BH63" s="3">
        <v>-7986541.709999999</v>
      </c>
      <c r="BI63" s="3">
        <v>-6732033.0299999993</v>
      </c>
      <c r="BJ63" s="3">
        <v>-11647995.23</v>
      </c>
      <c r="BK63" s="3">
        <v>-9801930.6999999993</v>
      </c>
      <c r="BL63" s="3">
        <v>-10175076.84</v>
      </c>
      <c r="BM63" s="3">
        <v>-10481088.57</v>
      </c>
      <c r="BN63" s="3">
        <v>-8894286.6699999981</v>
      </c>
      <c r="BO63" s="3">
        <v>-8526222.1799999978</v>
      </c>
      <c r="BP63" s="3">
        <v>-6757255.7399999984</v>
      </c>
      <c r="BQ63" s="3">
        <v>-6757255.7399999984</v>
      </c>
      <c r="BR63" s="3">
        <v>-7428397.2599999979</v>
      </c>
      <c r="BS63" s="3">
        <v>-6617380.2499999991</v>
      </c>
      <c r="BT63" s="3">
        <v>-5425354.7499999991</v>
      </c>
      <c r="BU63" s="3">
        <v>-5956577.6399999987</v>
      </c>
      <c r="BV63" s="3">
        <v>-4832368.7799999984</v>
      </c>
      <c r="BW63" s="3">
        <v>-5081150.6499999985</v>
      </c>
      <c r="BX63" s="3">
        <v>-4805165.2899999982</v>
      </c>
      <c r="BY63" s="3">
        <v>-5093184.0799999991</v>
      </c>
      <c r="BZ63" s="3">
        <v>-5430220.9899999993</v>
      </c>
      <c r="CA63" s="3">
        <v>-5927253.2899999982</v>
      </c>
      <c r="CB63" s="3">
        <v>-5422163.8299999991</v>
      </c>
      <c r="CC63" s="3">
        <v>-4928721.7799999993</v>
      </c>
      <c r="CD63" s="3">
        <v>-4928721.7799999993</v>
      </c>
    </row>
    <row r="64" spans="1:82" s="97" customFormat="1" x14ac:dyDescent="0.2">
      <c r="A64" s="2" t="s">
        <v>334</v>
      </c>
      <c r="B64" s="2" t="s">
        <v>7</v>
      </c>
      <c r="C64" s="2" t="s">
        <v>404</v>
      </c>
      <c r="D64" s="2" t="s">
        <v>405</v>
      </c>
      <c r="E64" s="3">
        <v>0</v>
      </c>
      <c r="F64" s="3">
        <v>0</v>
      </c>
      <c r="G64" s="3">
        <v>0</v>
      </c>
      <c r="H64" s="3">
        <v>0</v>
      </c>
      <c r="I64" s="3">
        <v>0</v>
      </c>
      <c r="J64" s="3">
        <v>0</v>
      </c>
      <c r="K64" s="3">
        <v>0</v>
      </c>
      <c r="L64" s="3">
        <v>0</v>
      </c>
      <c r="M64" s="3">
        <v>0</v>
      </c>
      <c r="N64" s="3">
        <v>0</v>
      </c>
      <c r="O64" s="3">
        <v>0</v>
      </c>
      <c r="P64" s="3">
        <v>0</v>
      </c>
      <c r="Q64" s="3">
        <v>0</v>
      </c>
      <c r="R64" s="3">
        <v>0</v>
      </c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>
        <v>0</v>
      </c>
      <c r="AA64" s="3">
        <v>0</v>
      </c>
      <c r="AB64" s="3">
        <v>0</v>
      </c>
      <c r="AC64" s="3">
        <v>0</v>
      </c>
      <c r="AD64" s="3">
        <v>0</v>
      </c>
      <c r="AE64" s="3">
        <v>-829066.67</v>
      </c>
      <c r="AF64" s="3">
        <v>-1392016.67</v>
      </c>
      <c r="AG64" s="3">
        <v>0</v>
      </c>
      <c r="AH64" s="3">
        <v>-512000</v>
      </c>
      <c r="AI64" s="3">
        <v>-1041066.67</v>
      </c>
      <c r="AJ64" s="3">
        <v>0</v>
      </c>
      <c r="AK64" s="3">
        <v>-488666.67</v>
      </c>
      <c r="AL64" s="3">
        <v>-977333.34</v>
      </c>
      <c r="AM64" s="3">
        <v>0</v>
      </c>
      <c r="AN64" s="3">
        <v>-447333.33</v>
      </c>
      <c r="AO64" s="3">
        <v>-899780.55</v>
      </c>
      <c r="AP64" s="3">
        <v>0</v>
      </c>
      <c r="AQ64" s="3">
        <v>0</v>
      </c>
      <c r="AR64" s="3">
        <v>-396583.33</v>
      </c>
      <c r="AS64" s="3">
        <v>-793166.66</v>
      </c>
      <c r="AT64" s="3">
        <v>0</v>
      </c>
      <c r="AU64" s="3">
        <v>-284666.67</v>
      </c>
      <c r="AV64" s="3">
        <v>-569333.34</v>
      </c>
      <c r="AW64" s="3">
        <v>0</v>
      </c>
      <c r="AX64" s="3">
        <v>-276500</v>
      </c>
      <c r="AY64" s="3">
        <v>-553000</v>
      </c>
      <c r="AZ64" s="3">
        <v>0</v>
      </c>
      <c r="BA64" s="3">
        <v>-281750</v>
      </c>
      <c r="BB64" s="3">
        <v>-611875</v>
      </c>
      <c r="BC64" s="3">
        <v>0</v>
      </c>
      <c r="BD64" s="3">
        <v>0</v>
      </c>
      <c r="BE64" s="3">
        <v>-481909.88660007948</v>
      </c>
      <c r="BF64" s="3">
        <v>-995532.85918131331</v>
      </c>
      <c r="BG64" s="3">
        <v>0</v>
      </c>
      <c r="BH64" s="3">
        <v>-499665.05582245911</v>
      </c>
      <c r="BI64" s="3">
        <v>-971750.55053073564</v>
      </c>
      <c r="BJ64" s="3">
        <v>0</v>
      </c>
      <c r="BK64" s="3">
        <v>-518564.60040014744</v>
      </c>
      <c r="BL64" s="3">
        <v>-1054912.7106612353</v>
      </c>
      <c r="BM64" s="3">
        <v>0</v>
      </c>
      <c r="BN64" s="3">
        <v>-610251.50981231115</v>
      </c>
      <c r="BO64" s="3">
        <v>-1236687.1028658736</v>
      </c>
      <c r="BP64" s="3">
        <v>0</v>
      </c>
      <c r="BQ64" s="3">
        <v>0</v>
      </c>
      <c r="BR64" s="3">
        <v>-701757.81757255236</v>
      </c>
      <c r="BS64" s="3">
        <v>-1469908.1794792567</v>
      </c>
      <c r="BT64" s="3">
        <v>0</v>
      </c>
      <c r="BU64" s="3">
        <v>-626169.3863776318</v>
      </c>
      <c r="BV64" s="3">
        <v>-1113203.1733344572</v>
      </c>
      <c r="BW64" s="3">
        <v>0</v>
      </c>
      <c r="BX64" s="3">
        <v>-494011.40541104355</v>
      </c>
      <c r="BY64" s="3">
        <v>-992854.23313241894</v>
      </c>
      <c r="BZ64" s="3">
        <v>0</v>
      </c>
      <c r="CA64" s="3">
        <v>-517000.53967247729</v>
      </c>
      <c r="CB64" s="3">
        <v>-1047084.2940303076</v>
      </c>
      <c r="CC64" s="3">
        <v>0</v>
      </c>
      <c r="CD64" s="3">
        <v>0</v>
      </c>
    </row>
    <row r="65" spans="1:82" s="97" customFormat="1" x14ac:dyDescent="0.2">
      <c r="A65" s="2" t="s">
        <v>334</v>
      </c>
      <c r="B65" s="2" t="s">
        <v>7</v>
      </c>
      <c r="C65" s="2" t="s">
        <v>137</v>
      </c>
      <c r="D65" s="2" t="s">
        <v>406</v>
      </c>
      <c r="E65" s="3">
        <v>0</v>
      </c>
      <c r="F65" s="3">
        <v>0</v>
      </c>
      <c r="G65" s="3">
        <v>0</v>
      </c>
      <c r="H65" s="3">
        <v>0</v>
      </c>
      <c r="I65" s="3">
        <v>0</v>
      </c>
      <c r="J65" s="3">
        <v>0</v>
      </c>
      <c r="K65" s="3">
        <v>0</v>
      </c>
      <c r="L65" s="3">
        <v>-52328.17</v>
      </c>
      <c r="M65" s="3">
        <v>-59167.69</v>
      </c>
      <c r="N65" s="3">
        <v>-65388.79</v>
      </c>
      <c r="O65" s="3">
        <v>-71827.33</v>
      </c>
      <c r="P65" s="3">
        <v>-78101.09</v>
      </c>
      <c r="Q65" s="3">
        <v>-78101.09</v>
      </c>
      <c r="R65" s="3">
        <v>-936.36999999999534</v>
      </c>
      <c r="S65" s="3">
        <v>-8176.98</v>
      </c>
      <c r="T65" s="3">
        <v>-14544</v>
      </c>
      <c r="U65" s="3">
        <v>-21529.94</v>
      </c>
      <c r="V65" s="3">
        <v>-28046.6</v>
      </c>
      <c r="W65" s="3">
        <v>-34905.549999999996</v>
      </c>
      <c r="X65" s="3">
        <v>-41193.980000000003</v>
      </c>
      <c r="Y65" s="3">
        <v>-47854.39</v>
      </c>
      <c r="Z65" s="3">
        <v>-54298.44</v>
      </c>
      <c r="AA65" s="3">
        <v>-60226.39</v>
      </c>
      <c r="AB65" s="3">
        <v>-66702.19</v>
      </c>
      <c r="AC65" s="3">
        <v>-76994.53</v>
      </c>
      <c r="AD65" s="3">
        <v>-76994.53</v>
      </c>
      <c r="AE65" s="3">
        <v>-31149.769999999997</v>
      </c>
      <c r="AF65" s="3">
        <v>-7937.98</v>
      </c>
      <c r="AG65" s="3">
        <v>-13989.33</v>
      </c>
      <c r="AH65" s="3">
        <v>-20765.740000000002</v>
      </c>
      <c r="AI65" s="3">
        <v>-26975.4</v>
      </c>
      <c r="AJ65" s="3">
        <v>-39873.14</v>
      </c>
      <c r="AK65" s="3">
        <v>-46205.14</v>
      </c>
      <c r="AL65" s="3">
        <v>-31111.16</v>
      </c>
      <c r="AM65" s="3">
        <v>-25505.19</v>
      </c>
      <c r="AN65" s="3">
        <v>-40961.729999999996</v>
      </c>
      <c r="AO65" s="3">
        <v>-47073.560000000005</v>
      </c>
      <c r="AP65" s="3">
        <v>-53988.18</v>
      </c>
      <c r="AQ65" s="3">
        <v>-53988.18</v>
      </c>
      <c r="AR65" s="3">
        <v>-51511.41</v>
      </c>
      <c r="AS65" s="3">
        <v>-54432.060000000005</v>
      </c>
      <c r="AT65" s="3">
        <v>-62385.42</v>
      </c>
      <c r="AU65" s="3">
        <v>-68588.649999999994</v>
      </c>
      <c r="AV65" s="3">
        <v>-75739.239999999991</v>
      </c>
      <c r="AW65" s="3">
        <v>-83457.290000000008</v>
      </c>
      <c r="AX65" s="3">
        <v>-71893.06</v>
      </c>
      <c r="AY65" s="3">
        <v>-73823.37</v>
      </c>
      <c r="AZ65" s="3">
        <v>-76778.739999999991</v>
      </c>
      <c r="BA65" s="3">
        <v>-77953.62000000001</v>
      </c>
      <c r="BB65" s="3">
        <v>-81560.36</v>
      </c>
      <c r="BC65" s="3">
        <v>-81688.41</v>
      </c>
      <c r="BD65" s="3">
        <v>-81688.41</v>
      </c>
      <c r="BE65" s="3">
        <v>-121926.53000000001</v>
      </c>
      <c r="BF65" s="3">
        <v>-137641.22</v>
      </c>
      <c r="BG65" s="3">
        <v>-153660.1</v>
      </c>
      <c r="BH65" s="3">
        <v>-170733.86000000002</v>
      </c>
      <c r="BI65" s="3">
        <v>-187725.88</v>
      </c>
      <c r="BJ65" s="3">
        <v>-205092.8</v>
      </c>
      <c r="BK65" s="3">
        <v>-222412.32</v>
      </c>
      <c r="BL65" s="3">
        <v>-239369.36</v>
      </c>
      <c r="BM65" s="3">
        <v>-259919.73</v>
      </c>
      <c r="BN65" s="3">
        <v>-275821.07000000007</v>
      </c>
      <c r="BO65" s="3">
        <v>-291616.04000000004</v>
      </c>
      <c r="BP65" s="3">
        <v>-307987.67000000004</v>
      </c>
      <c r="BQ65" s="3">
        <v>-307987.67000000004</v>
      </c>
      <c r="BR65" s="3">
        <v>-323176.76</v>
      </c>
      <c r="BS65" s="3">
        <v>-338399.19000000006</v>
      </c>
      <c r="BT65" s="3">
        <v>-354070.42000000004</v>
      </c>
      <c r="BU65" s="3">
        <v>-369611.58</v>
      </c>
      <c r="BV65" s="3">
        <v>-385376.45</v>
      </c>
      <c r="BW65" s="3">
        <v>-401321.99</v>
      </c>
      <c r="BX65" s="3">
        <v>-417419.92</v>
      </c>
      <c r="BY65" s="3">
        <v>-433799.58</v>
      </c>
      <c r="BZ65" s="3">
        <v>-450413.09</v>
      </c>
      <c r="CA65" s="3">
        <v>-467288.61</v>
      </c>
      <c r="CB65" s="3">
        <v>-484553.81999999995</v>
      </c>
      <c r="CC65" s="3">
        <v>-501981.41000000003</v>
      </c>
      <c r="CD65" s="3">
        <v>-501981.41000000003</v>
      </c>
    </row>
    <row r="66" spans="1:82" s="97" customFormat="1" x14ac:dyDescent="0.2">
      <c r="A66" s="2" t="s">
        <v>334</v>
      </c>
      <c r="B66" s="2" t="s">
        <v>7</v>
      </c>
      <c r="C66" s="2" t="s">
        <v>138</v>
      </c>
      <c r="D66" s="2" t="s">
        <v>407</v>
      </c>
      <c r="E66" s="3">
        <v>0</v>
      </c>
      <c r="F66" s="3">
        <v>0</v>
      </c>
      <c r="G66" s="3">
        <v>0</v>
      </c>
      <c r="H66" s="3">
        <v>0</v>
      </c>
      <c r="I66" s="3">
        <v>0</v>
      </c>
      <c r="J66" s="3">
        <v>0</v>
      </c>
      <c r="K66" s="3">
        <v>0</v>
      </c>
      <c r="L66" s="3">
        <v>-343780.8</v>
      </c>
      <c r="M66" s="3">
        <v>-343780.8</v>
      </c>
      <c r="N66" s="3">
        <v>-343780.8</v>
      </c>
      <c r="O66" s="3">
        <v>-343780.8</v>
      </c>
      <c r="P66" s="3">
        <v>-343780.8</v>
      </c>
      <c r="Q66" s="3">
        <v>-343780.8</v>
      </c>
      <c r="R66" s="3">
        <v>-57749.489999999991</v>
      </c>
      <c r="S66" s="3">
        <v>-57749.49</v>
      </c>
      <c r="T66" s="3">
        <v>-57749.49</v>
      </c>
      <c r="U66" s="3">
        <v>-57749.49</v>
      </c>
      <c r="V66" s="3">
        <v>-57749.49</v>
      </c>
      <c r="W66" s="3">
        <v>-57749.49</v>
      </c>
      <c r="X66" s="3">
        <v>-57749.49</v>
      </c>
      <c r="Y66" s="3">
        <v>-57749.49</v>
      </c>
      <c r="Z66" s="3">
        <v>-57749.49</v>
      </c>
      <c r="AA66" s="3">
        <v>-57749.49</v>
      </c>
      <c r="AB66" s="3">
        <v>-57749.49</v>
      </c>
      <c r="AC66" s="3">
        <v>-67054.41</v>
      </c>
      <c r="AD66" s="3">
        <v>-67054.41</v>
      </c>
      <c r="AE66" s="3">
        <v>-67054.41</v>
      </c>
      <c r="AF66" s="3">
        <v>-63534.520000000004</v>
      </c>
      <c r="AG66" s="3">
        <v>-63534.52</v>
      </c>
      <c r="AH66" s="3">
        <v>-63534.52</v>
      </c>
      <c r="AI66" s="3">
        <v>-63534.52</v>
      </c>
      <c r="AJ66" s="3">
        <v>-63534.52</v>
      </c>
      <c r="AK66" s="3">
        <v>-91605.52</v>
      </c>
      <c r="AL66" s="3">
        <v>-91605.52</v>
      </c>
      <c r="AM66" s="3">
        <v>-75750.19</v>
      </c>
      <c r="AN66" s="3">
        <v>-75750.19</v>
      </c>
      <c r="AO66" s="3">
        <v>-91605.52</v>
      </c>
      <c r="AP66" s="3">
        <v>-120249.52</v>
      </c>
      <c r="AQ66" s="3">
        <v>-120249.52</v>
      </c>
      <c r="AR66" s="3">
        <v>-101919.52</v>
      </c>
      <c r="AS66" s="3">
        <v>-87521.52</v>
      </c>
      <c r="AT66" s="3">
        <v>-87521.52</v>
      </c>
      <c r="AU66" s="3">
        <v>-87521.52</v>
      </c>
      <c r="AV66" s="3">
        <v>-87521.52</v>
      </c>
      <c r="AW66" s="3">
        <v>-87521.52</v>
      </c>
      <c r="AX66" s="3">
        <v>-87521.52</v>
      </c>
      <c r="AY66" s="3">
        <v>-87521.52</v>
      </c>
      <c r="AZ66" s="3">
        <v>-87521.52</v>
      </c>
      <c r="BA66" s="3">
        <v>-87521.52</v>
      </c>
      <c r="BB66" s="3">
        <v>-87521.52</v>
      </c>
      <c r="BC66" s="3">
        <v>-83900.1</v>
      </c>
      <c r="BD66" s="3">
        <v>-83900.1</v>
      </c>
      <c r="BE66" s="3">
        <v>-103957.91040000001</v>
      </c>
      <c r="BF66" s="3">
        <v>-89271.950400000002</v>
      </c>
      <c r="BG66" s="3">
        <v>-89271.950400000002</v>
      </c>
      <c r="BH66" s="3">
        <v>-89271.950400000002</v>
      </c>
      <c r="BI66" s="3">
        <v>-89271.950400000002</v>
      </c>
      <c r="BJ66" s="3">
        <v>-89271.950400000002</v>
      </c>
      <c r="BK66" s="3">
        <v>-89271.950400000002</v>
      </c>
      <c r="BL66" s="3">
        <v>-89271.950400000002</v>
      </c>
      <c r="BM66" s="3">
        <v>-89271.950400000002</v>
      </c>
      <c r="BN66" s="3">
        <v>-89271.950400000002</v>
      </c>
      <c r="BO66" s="3">
        <v>-89271.950400000002</v>
      </c>
      <c r="BP66" s="3">
        <v>-85578.102000000014</v>
      </c>
      <c r="BQ66" s="3">
        <v>-85578.102000000014</v>
      </c>
      <c r="BR66" s="3">
        <v>-106037.06860800002</v>
      </c>
      <c r="BS66" s="3">
        <v>-91057.389408000003</v>
      </c>
      <c r="BT66" s="3">
        <v>-91057.389408000003</v>
      </c>
      <c r="BU66" s="3">
        <v>-91057.389408000003</v>
      </c>
      <c r="BV66" s="3">
        <v>-91057.389408000003</v>
      </c>
      <c r="BW66" s="3">
        <v>-91057.389408000003</v>
      </c>
      <c r="BX66" s="3">
        <v>-91057.389408000003</v>
      </c>
      <c r="BY66" s="3">
        <v>-91057.389408000003</v>
      </c>
      <c r="BZ66" s="3">
        <v>-91057.389408000003</v>
      </c>
      <c r="CA66" s="3">
        <v>-91057.389408000003</v>
      </c>
      <c r="CB66" s="3">
        <v>-91057.389408000003</v>
      </c>
      <c r="CC66" s="3">
        <v>-87289.664040000018</v>
      </c>
      <c r="CD66" s="3">
        <v>-87289.664040000018</v>
      </c>
    </row>
    <row r="67" spans="1:82" s="97" customFormat="1" x14ac:dyDescent="0.2">
      <c r="A67" s="2" t="s">
        <v>334</v>
      </c>
      <c r="B67" s="2" t="s">
        <v>7</v>
      </c>
      <c r="C67" s="2" t="s">
        <v>139</v>
      </c>
      <c r="D67" s="2" t="s">
        <v>408</v>
      </c>
      <c r="E67" s="3">
        <v>0</v>
      </c>
      <c r="F67" s="3">
        <v>0</v>
      </c>
      <c r="G67" s="3">
        <v>0</v>
      </c>
      <c r="H67" s="3">
        <v>0</v>
      </c>
      <c r="I67" s="3">
        <v>0</v>
      </c>
      <c r="J67" s="3">
        <v>0</v>
      </c>
      <c r="K67" s="3">
        <v>0</v>
      </c>
      <c r="L67" s="3">
        <v>-120366.35</v>
      </c>
      <c r="M67" s="3">
        <v>-184061.25</v>
      </c>
      <c r="N67" s="3">
        <v>-210000</v>
      </c>
      <c r="O67" s="3">
        <v>-280000</v>
      </c>
      <c r="P67" s="3">
        <v>-400195</v>
      </c>
      <c r="Q67" s="3">
        <v>-400195</v>
      </c>
      <c r="R67" s="3">
        <v>-471195</v>
      </c>
      <c r="S67" s="3">
        <v>-542956.82999999996</v>
      </c>
      <c r="T67" s="3">
        <v>-216385.91999999998</v>
      </c>
      <c r="U67" s="3">
        <v>-289925.34000000003</v>
      </c>
      <c r="V67" s="3">
        <v>-363549.42000000004</v>
      </c>
      <c r="W67" s="3">
        <v>-612468.36</v>
      </c>
      <c r="X67" s="3">
        <v>-715322.36</v>
      </c>
      <c r="Y67" s="3">
        <v>-818176.37</v>
      </c>
      <c r="Z67" s="3">
        <v>-935964.48</v>
      </c>
      <c r="AA67" s="3">
        <v>-1040487.23</v>
      </c>
      <c r="AB67" s="3">
        <v>-1144925.32</v>
      </c>
      <c r="AC67" s="3">
        <v>-1238574.0800000001</v>
      </c>
      <c r="AD67" s="3">
        <v>-1238574.0800000001</v>
      </c>
      <c r="AE67" s="3">
        <v>-1346910.85</v>
      </c>
      <c r="AF67" s="3">
        <v>-1455078.31</v>
      </c>
      <c r="AG67" s="3">
        <v>-344255.06</v>
      </c>
      <c r="AH67" s="3">
        <v>-509849.49</v>
      </c>
      <c r="AI67" s="3">
        <v>-627885.71</v>
      </c>
      <c r="AJ67" s="3">
        <v>-748479.52</v>
      </c>
      <c r="AK67" s="3">
        <v>-883747.63</v>
      </c>
      <c r="AL67" s="3">
        <v>-1006505.15</v>
      </c>
      <c r="AM67" s="3">
        <v>-1129184.06</v>
      </c>
      <c r="AN67" s="3">
        <v>-1251941.56</v>
      </c>
      <c r="AO67" s="3">
        <v>-1374620.47</v>
      </c>
      <c r="AP67" s="3">
        <v>-1495617.8699999999</v>
      </c>
      <c r="AQ67" s="3">
        <v>-1495617.8699999999</v>
      </c>
      <c r="AR67" s="3">
        <v>-1624860.53</v>
      </c>
      <c r="AS67" s="3">
        <v>-1755101.84</v>
      </c>
      <c r="AT67" s="3">
        <v>-447618.64000000013</v>
      </c>
      <c r="AU67" s="3">
        <v>-581496.14</v>
      </c>
      <c r="AV67" s="3">
        <v>-715609.36</v>
      </c>
      <c r="AW67" s="3">
        <v>-849486.91999999993</v>
      </c>
      <c r="AX67" s="3">
        <v>-983600.13</v>
      </c>
      <c r="AY67" s="3">
        <v>-1117713.3500000001</v>
      </c>
      <c r="AZ67" s="3">
        <v>-1251590.8600000001</v>
      </c>
      <c r="BA67" s="3">
        <v>-1385704.1</v>
      </c>
      <c r="BB67" s="3">
        <v>-1519581.61</v>
      </c>
      <c r="BC67" s="3">
        <v>-1661402.6600000001</v>
      </c>
      <c r="BD67" s="3">
        <v>-1661402.6600000001</v>
      </c>
      <c r="BE67" s="3">
        <v>-1772478.1800000002</v>
      </c>
      <c r="BF67" s="3">
        <v>-1880172.59</v>
      </c>
      <c r="BG67" s="3">
        <v>-887633.57000000007</v>
      </c>
      <c r="BH67" s="3">
        <v>-998351.73000000021</v>
      </c>
      <c r="BI67" s="3">
        <v>-1119212.7600000002</v>
      </c>
      <c r="BJ67" s="3">
        <v>-1239681.7200000002</v>
      </c>
      <c r="BK67" s="3">
        <v>-1355656.82</v>
      </c>
      <c r="BL67" s="3">
        <v>-1481403.81</v>
      </c>
      <c r="BM67" s="3">
        <v>-1597007.92</v>
      </c>
      <c r="BN67" s="3">
        <v>-1712983.02</v>
      </c>
      <c r="BO67" s="3">
        <v>-1833451.9800000002</v>
      </c>
      <c r="BP67" s="3">
        <v>-1952403.35</v>
      </c>
      <c r="BQ67" s="3">
        <v>-1952403.35</v>
      </c>
      <c r="BR67" s="3">
        <v>-2069688.5600000003</v>
      </c>
      <c r="BS67" s="3">
        <v>-2183270.7700000005</v>
      </c>
      <c r="BT67" s="3">
        <v>-906509.83000000031</v>
      </c>
      <c r="BU67" s="3">
        <v>-1023328.0300000003</v>
      </c>
      <c r="BV67" s="3">
        <v>-1150797.5300000003</v>
      </c>
      <c r="BW67" s="3">
        <v>-1277782.1900000004</v>
      </c>
      <c r="BX67" s="3">
        <v>-1400146.5600000005</v>
      </c>
      <c r="BY67" s="3">
        <v>-1532677.4200000004</v>
      </c>
      <c r="BZ67" s="3">
        <v>-1654578.8600000003</v>
      </c>
      <c r="CA67" s="3">
        <v>-1776965.1000000003</v>
      </c>
      <c r="CB67" s="3">
        <v>-1903949.7600000007</v>
      </c>
      <c r="CC67" s="3">
        <v>-2028189.5300000007</v>
      </c>
      <c r="CD67" s="3">
        <v>-2028189.5300000007</v>
      </c>
    </row>
    <row r="68" spans="1:82" s="97" customFormat="1" x14ac:dyDescent="0.2">
      <c r="A68" s="2" t="s">
        <v>334</v>
      </c>
      <c r="B68" s="2" t="s">
        <v>7</v>
      </c>
      <c r="C68" s="2" t="s">
        <v>106</v>
      </c>
      <c r="D68" s="2" t="s">
        <v>409</v>
      </c>
      <c r="E68" s="3">
        <v>0</v>
      </c>
      <c r="F68" s="3">
        <v>0</v>
      </c>
      <c r="G68" s="3">
        <v>0</v>
      </c>
      <c r="H68" s="3">
        <v>0</v>
      </c>
      <c r="I68" s="3">
        <v>0</v>
      </c>
      <c r="J68" s="3">
        <v>0</v>
      </c>
      <c r="K68" s="3">
        <v>0</v>
      </c>
      <c r="L68" s="3">
        <v>-2776470.55</v>
      </c>
      <c r="M68" s="3">
        <v>-2735341.51</v>
      </c>
      <c r="N68" s="3">
        <v>-2909653.32</v>
      </c>
      <c r="O68" s="3">
        <v>-700400.74999999953</v>
      </c>
      <c r="P68" s="3">
        <v>-927150.91</v>
      </c>
      <c r="Q68" s="3">
        <v>-927150.91</v>
      </c>
      <c r="R68" s="3">
        <v>-1149417.6499999999</v>
      </c>
      <c r="S68" s="3">
        <v>-1270966.08</v>
      </c>
      <c r="T68" s="3">
        <v>-1273060.28</v>
      </c>
      <c r="U68" s="3">
        <v>-1359761.4900000002</v>
      </c>
      <c r="V68" s="3">
        <v>-1489783.85</v>
      </c>
      <c r="W68" s="3">
        <v>-1621936.59</v>
      </c>
      <c r="X68" s="3">
        <v>-1793345.49</v>
      </c>
      <c r="Y68" s="3">
        <v>-1956832.17</v>
      </c>
      <c r="Z68" s="3">
        <v>-2130872.8400000003</v>
      </c>
      <c r="AA68" s="3">
        <v>-2676720.12</v>
      </c>
      <c r="AB68" s="3">
        <v>-796683.95000000019</v>
      </c>
      <c r="AC68" s="3">
        <v>-918765.96</v>
      </c>
      <c r="AD68" s="3">
        <v>-918765.96</v>
      </c>
      <c r="AE68" s="3">
        <v>-1148222.22</v>
      </c>
      <c r="AF68" s="3">
        <v>-1310607.4299999997</v>
      </c>
      <c r="AG68" s="3">
        <v>-1407706.04999999</v>
      </c>
      <c r="AH68" s="3">
        <v>-1471485.1099999901</v>
      </c>
      <c r="AI68" s="3">
        <v>-1583859.1</v>
      </c>
      <c r="AJ68" s="3">
        <v>-1841764.32</v>
      </c>
      <c r="AK68" s="3">
        <v>-1994724.73</v>
      </c>
      <c r="AL68" s="3">
        <v>-2207230.85</v>
      </c>
      <c r="AM68" s="3">
        <v>-2190541.4000000004</v>
      </c>
      <c r="AN68" s="3">
        <v>-2400909.38</v>
      </c>
      <c r="AO68" s="3">
        <v>403983.76000000024</v>
      </c>
      <c r="AP68" s="3">
        <v>-646302.71</v>
      </c>
      <c r="AQ68" s="3">
        <v>-646302.71</v>
      </c>
      <c r="AR68" s="3">
        <v>-1023945.6799999997</v>
      </c>
      <c r="AS68" s="3">
        <v>-1263372.29</v>
      </c>
      <c r="AT68" s="3">
        <v>-1493092.01</v>
      </c>
      <c r="AU68" s="3">
        <v>-1761894.27</v>
      </c>
      <c r="AV68" s="3">
        <v>-1984114.16</v>
      </c>
      <c r="AW68" s="3">
        <v>-2352311.81</v>
      </c>
      <c r="AX68" s="3">
        <v>-2633605.5499999998</v>
      </c>
      <c r="AY68" s="3">
        <v>-2900775.9599999995</v>
      </c>
      <c r="AZ68" s="3">
        <v>-3230951.4499999997</v>
      </c>
      <c r="BA68" s="3">
        <v>-3571669.7199999997</v>
      </c>
      <c r="BB68" s="3">
        <v>-623206.67000000039</v>
      </c>
      <c r="BC68" s="3">
        <v>-768718.85000000009</v>
      </c>
      <c r="BD68" s="3">
        <v>-768718.85000000009</v>
      </c>
      <c r="BE68" s="3">
        <v>-341666.66670000006</v>
      </c>
      <c r="BF68" s="3">
        <v>-683333.3334</v>
      </c>
      <c r="BG68" s="3">
        <v>-1025000.0000999999</v>
      </c>
      <c r="BH68" s="3">
        <v>-1366666.6668000002</v>
      </c>
      <c r="BI68" s="3">
        <v>-1708333.3335000002</v>
      </c>
      <c r="BJ68" s="3">
        <v>-2050000.0002000001</v>
      </c>
      <c r="BK68" s="3">
        <v>-2391666.6669000001</v>
      </c>
      <c r="BL68" s="3">
        <v>-2733333.3336</v>
      </c>
      <c r="BM68" s="3">
        <v>-3075000.0003</v>
      </c>
      <c r="BN68" s="3">
        <v>-3416666.6669999999</v>
      </c>
      <c r="BO68" s="3">
        <v>0</v>
      </c>
      <c r="BP68" s="3">
        <v>0</v>
      </c>
      <c r="BQ68" s="3">
        <v>0</v>
      </c>
      <c r="BR68" s="3">
        <v>-475716.21916666778</v>
      </c>
      <c r="BS68" s="3">
        <v>-951432.43833333405</v>
      </c>
      <c r="BT68" s="3">
        <v>-1427148.6575000002</v>
      </c>
      <c r="BU68" s="3">
        <v>-1902864.8766666665</v>
      </c>
      <c r="BV68" s="3">
        <v>-2378581.0958333327</v>
      </c>
      <c r="BW68" s="3">
        <v>-2854297.314999999</v>
      </c>
      <c r="BX68" s="3">
        <v>-3330013.5341666653</v>
      </c>
      <c r="BY68" s="3">
        <v>-3805729.7533333316</v>
      </c>
      <c r="BZ68" s="3">
        <v>-4281445.9724999983</v>
      </c>
      <c r="CA68" s="3">
        <v>-4757162.1916666646</v>
      </c>
      <c r="CB68" s="3">
        <v>0</v>
      </c>
      <c r="CC68" s="3">
        <v>0</v>
      </c>
      <c r="CD68" s="3">
        <v>0</v>
      </c>
    </row>
    <row r="69" spans="1:82" s="97" customFormat="1" x14ac:dyDescent="0.2">
      <c r="A69" s="2" t="s">
        <v>334</v>
      </c>
      <c r="B69" s="2" t="s">
        <v>7</v>
      </c>
      <c r="C69" s="2" t="s">
        <v>140</v>
      </c>
      <c r="D69" s="2" t="s">
        <v>410</v>
      </c>
      <c r="E69" s="3">
        <v>0</v>
      </c>
      <c r="F69" s="3">
        <v>0</v>
      </c>
      <c r="G69" s="3">
        <v>0</v>
      </c>
      <c r="H69" s="3">
        <v>0</v>
      </c>
      <c r="I69" s="3">
        <v>0</v>
      </c>
      <c r="J69" s="3">
        <v>0</v>
      </c>
      <c r="K69" s="3">
        <v>0</v>
      </c>
      <c r="L69" s="3">
        <v>-36820</v>
      </c>
      <c r="M69" s="3">
        <v>-288572.26</v>
      </c>
      <c r="N69" s="3">
        <v>-325392.26</v>
      </c>
      <c r="O69" s="3">
        <v>-183594.19</v>
      </c>
      <c r="P69" s="3">
        <v>-220414.19</v>
      </c>
      <c r="Q69" s="3">
        <v>-220414.19</v>
      </c>
      <c r="R69" s="3">
        <v>-41005.950000000012</v>
      </c>
      <c r="S69" s="3">
        <v>-88053.56</v>
      </c>
      <c r="T69" s="3">
        <v>-130447.26999999999</v>
      </c>
      <c r="U69" s="3">
        <v>-168945.4</v>
      </c>
      <c r="V69" s="3">
        <v>-207877.84999999998</v>
      </c>
      <c r="W69" s="3">
        <v>-256845.95</v>
      </c>
      <c r="X69" s="3">
        <v>-38233.110000000015</v>
      </c>
      <c r="Y69" s="3">
        <v>-72373.98000000001</v>
      </c>
      <c r="Z69" s="3">
        <v>-110917.23999999999</v>
      </c>
      <c r="AA69" s="3">
        <v>-160661.07</v>
      </c>
      <c r="AB69" s="3">
        <v>-191592.57</v>
      </c>
      <c r="AC69" s="3">
        <v>-221292.48</v>
      </c>
      <c r="AD69" s="3">
        <v>-221292.48</v>
      </c>
      <c r="AE69" s="3">
        <v>-24237.580000000016</v>
      </c>
      <c r="AF69" s="3">
        <v>-87717.3</v>
      </c>
      <c r="AG69" s="3">
        <v>-126694.65</v>
      </c>
      <c r="AH69" s="3">
        <v>-168112.65</v>
      </c>
      <c r="AI69" s="3">
        <v>-204501.21</v>
      </c>
      <c r="AJ69" s="3">
        <v>-240055.48</v>
      </c>
      <c r="AK69" s="3">
        <v>-30542.68</v>
      </c>
      <c r="AL69" s="3">
        <v>-66410.820000000007</v>
      </c>
      <c r="AM69" s="3">
        <v>-107587.53</v>
      </c>
      <c r="AN69" s="3">
        <v>-137897.28</v>
      </c>
      <c r="AO69" s="3">
        <v>-175910.76</v>
      </c>
      <c r="AP69" s="3">
        <v>-213451.7</v>
      </c>
      <c r="AQ69" s="3">
        <v>-213451.7</v>
      </c>
      <c r="AR69" s="3">
        <v>-39316.180000000022</v>
      </c>
      <c r="AS69" s="3">
        <v>-88780.78</v>
      </c>
      <c r="AT69" s="3">
        <v>-124131.03</v>
      </c>
      <c r="AU69" s="3">
        <v>-167208.03</v>
      </c>
      <c r="AV69" s="3">
        <v>-212708.59</v>
      </c>
      <c r="AW69" s="3">
        <v>-253397.08</v>
      </c>
      <c r="AX69" s="3">
        <v>-42774.28</v>
      </c>
      <c r="AY69" s="3">
        <v>-81916.88</v>
      </c>
      <c r="AZ69" s="3">
        <v>-121673.16</v>
      </c>
      <c r="BA69" s="3">
        <v>-194963.55</v>
      </c>
      <c r="BB69" s="3">
        <v>-238279.18</v>
      </c>
      <c r="BC69" s="3">
        <v>-280152.27</v>
      </c>
      <c r="BD69" s="3">
        <v>-280152.27</v>
      </c>
      <c r="BE69" s="3">
        <v>-48508.270000000019</v>
      </c>
      <c r="BF69" s="3">
        <v>-94345.270000000019</v>
      </c>
      <c r="BG69" s="3">
        <v>-140702.27000000002</v>
      </c>
      <c r="BH69" s="3">
        <v>-186184.27000000002</v>
      </c>
      <c r="BI69" s="3">
        <v>-225970.27000000002</v>
      </c>
      <c r="BJ69" s="3">
        <v>-264741.27</v>
      </c>
      <c r="BK69" s="3">
        <v>-27945.970700000005</v>
      </c>
      <c r="BL69" s="3">
        <v>-66599.970699999947</v>
      </c>
      <c r="BM69" s="3">
        <v>-105086.97069999995</v>
      </c>
      <c r="BN69" s="3">
        <v>-146554.97069999995</v>
      </c>
      <c r="BO69" s="3">
        <v>-191084.97069999995</v>
      </c>
      <c r="BP69" s="3">
        <v>-238292.97069999995</v>
      </c>
      <c r="BQ69" s="3">
        <v>-238292.97069999995</v>
      </c>
      <c r="BR69" s="3">
        <v>-35519.721900000004</v>
      </c>
      <c r="BS69" s="3">
        <v>-82349.721900000004</v>
      </c>
      <c r="BT69" s="3">
        <v>-129722.7219</v>
      </c>
      <c r="BU69" s="3">
        <v>-178091.7219</v>
      </c>
      <c r="BV69" s="3">
        <v>-220678.7219</v>
      </c>
      <c r="BW69" s="3">
        <v>-262209.7219</v>
      </c>
      <c r="BX69" s="3">
        <v>15369.278099999996</v>
      </c>
      <c r="BY69" s="3">
        <v>-26079.721900000004</v>
      </c>
      <c r="BZ69" s="3">
        <v>-67330.721900000004</v>
      </c>
      <c r="CA69" s="3">
        <v>-111520.7219</v>
      </c>
      <c r="CB69" s="3">
        <v>-158735.7219</v>
      </c>
      <c r="CC69" s="3">
        <v>-208729.7219</v>
      </c>
      <c r="CD69" s="3">
        <v>-208729.7219</v>
      </c>
    </row>
    <row r="70" spans="1:82" s="97" customFormat="1" x14ac:dyDescent="0.2">
      <c r="A70" s="2" t="s">
        <v>334</v>
      </c>
      <c r="B70" s="2" t="s">
        <v>7</v>
      </c>
      <c r="C70" s="2" t="s">
        <v>141</v>
      </c>
      <c r="D70" s="2" t="s">
        <v>411</v>
      </c>
      <c r="E70" s="3">
        <v>0</v>
      </c>
      <c r="F70" s="3">
        <v>0</v>
      </c>
      <c r="G70" s="3">
        <v>0</v>
      </c>
      <c r="H70" s="3">
        <v>0</v>
      </c>
      <c r="I70" s="3">
        <v>0</v>
      </c>
      <c r="J70" s="3">
        <v>0</v>
      </c>
      <c r="K70" s="3">
        <v>0</v>
      </c>
      <c r="L70" s="3">
        <v>-65273.3</v>
      </c>
      <c r="M70" s="3">
        <v>-73092.179999999993</v>
      </c>
      <c r="N70" s="3">
        <v>-85726.109999999986</v>
      </c>
      <c r="O70" s="3">
        <v>-70307.850000000006</v>
      </c>
      <c r="P70" s="3">
        <v>-44909.770000000011</v>
      </c>
      <c r="Q70" s="3">
        <v>-44909.770000000011</v>
      </c>
      <c r="R70" s="3">
        <v>-38021.07</v>
      </c>
      <c r="S70" s="3">
        <v>-44225.21</v>
      </c>
      <c r="T70" s="3">
        <v>-24436.79</v>
      </c>
      <c r="U70" s="3">
        <v>-35473.72</v>
      </c>
      <c r="V70" s="3">
        <v>-20413.04</v>
      </c>
      <c r="W70" s="3">
        <v>-38099.599999999999</v>
      </c>
      <c r="X70" s="3">
        <v>-57457.34</v>
      </c>
      <c r="Y70" s="3">
        <v>-70746.34</v>
      </c>
      <c r="Z70" s="3">
        <v>-82597.009999999995</v>
      </c>
      <c r="AA70" s="3">
        <v>-95732.329999999987</v>
      </c>
      <c r="AB70" s="3">
        <v>-106315.38</v>
      </c>
      <c r="AC70" s="3">
        <v>-119180.56000000001</v>
      </c>
      <c r="AD70" s="3">
        <v>-119180.56000000001</v>
      </c>
      <c r="AE70" s="3">
        <v>-139647.6</v>
      </c>
      <c r="AF70" s="3">
        <v>-147706.57</v>
      </c>
      <c r="AG70" s="3">
        <v>-75859.11</v>
      </c>
      <c r="AH70" s="3">
        <v>-56006.75</v>
      </c>
      <c r="AI70" s="3">
        <v>-68733.37</v>
      </c>
      <c r="AJ70" s="3">
        <v>-83555.929999999993</v>
      </c>
      <c r="AK70" s="3">
        <v>-105803.88</v>
      </c>
      <c r="AL70" s="3">
        <v>-113422.29</v>
      </c>
      <c r="AM70" s="3">
        <v>-132890.13999999998</v>
      </c>
      <c r="AN70" s="3">
        <v>-118345.52000000002</v>
      </c>
      <c r="AO70" s="3">
        <v>-132047.37</v>
      </c>
      <c r="AP70" s="3">
        <v>-152398.12</v>
      </c>
      <c r="AQ70" s="3">
        <v>-152398.12</v>
      </c>
      <c r="AR70" s="3">
        <v>-168009.47999999998</v>
      </c>
      <c r="AS70" s="3">
        <v>-176661.69000000003</v>
      </c>
      <c r="AT70" s="3">
        <v>-88440.48</v>
      </c>
      <c r="AU70" s="3">
        <v>-67750.59</v>
      </c>
      <c r="AV70" s="3">
        <v>-81301.62</v>
      </c>
      <c r="AW70" s="3">
        <v>-97578.23</v>
      </c>
      <c r="AX70" s="3">
        <v>-114903.03</v>
      </c>
      <c r="AY70" s="3">
        <v>-130592.53</v>
      </c>
      <c r="AZ70" s="3">
        <v>-114588.87</v>
      </c>
      <c r="BA70" s="3">
        <v>-128327.36</v>
      </c>
      <c r="BB70" s="3">
        <v>-144419.28999999998</v>
      </c>
      <c r="BC70" s="3">
        <v>-163556.13999999998</v>
      </c>
      <c r="BD70" s="3">
        <v>-163556.13999999998</v>
      </c>
      <c r="BE70" s="3">
        <v>-170214.44999999998</v>
      </c>
      <c r="BF70" s="3">
        <v>-163684.43</v>
      </c>
      <c r="BG70" s="3">
        <v>-155589.64000000001</v>
      </c>
      <c r="BH70" s="3">
        <v>-147833.18999999994</v>
      </c>
      <c r="BI70" s="3">
        <v>-158407.20000000001</v>
      </c>
      <c r="BJ70" s="3">
        <v>-154859.89000000001</v>
      </c>
      <c r="BK70" s="3">
        <v>-152344.31000000006</v>
      </c>
      <c r="BL70" s="3">
        <v>-161252.81999999989</v>
      </c>
      <c r="BM70" s="3">
        <v>-154428.33999999997</v>
      </c>
      <c r="BN70" s="3">
        <v>-148391.71000000008</v>
      </c>
      <c r="BO70" s="3">
        <v>-145991.56000000006</v>
      </c>
      <c r="BP70" s="3">
        <v>-138520.63</v>
      </c>
      <c r="BQ70" s="3">
        <v>-138520.63</v>
      </c>
      <c r="BR70" s="3">
        <v>-172713.80000000005</v>
      </c>
      <c r="BS70" s="3">
        <v>-165962.83999999997</v>
      </c>
      <c r="BT70" s="3">
        <v>-157613.39000000001</v>
      </c>
      <c r="BU70" s="3">
        <v>-149605.09999999998</v>
      </c>
      <c r="BV70" s="3">
        <v>-160536.08999999985</v>
      </c>
      <c r="BW70" s="3">
        <v>-156863.94999999995</v>
      </c>
      <c r="BX70" s="3">
        <v>-154269.96999999997</v>
      </c>
      <c r="BY70" s="3">
        <v>-163455.95999999996</v>
      </c>
      <c r="BZ70" s="3">
        <v>-156404.82999999984</v>
      </c>
      <c r="CA70" s="3">
        <v>-150207.09999999986</v>
      </c>
      <c r="CB70" s="3">
        <v>-147719.40999999992</v>
      </c>
      <c r="CC70" s="3">
        <v>-140005.17999999993</v>
      </c>
      <c r="CD70" s="3">
        <v>-140005.17999999993</v>
      </c>
    </row>
    <row r="71" spans="1:82" s="97" customFormat="1" x14ac:dyDescent="0.2">
      <c r="A71" s="2" t="s">
        <v>334</v>
      </c>
      <c r="B71" s="2" t="s">
        <v>7</v>
      </c>
      <c r="C71" s="2" t="s">
        <v>142</v>
      </c>
      <c r="D71" s="2" t="s">
        <v>412</v>
      </c>
      <c r="E71" s="3">
        <v>0</v>
      </c>
      <c r="F71" s="3">
        <v>0</v>
      </c>
      <c r="G71" s="3">
        <v>0</v>
      </c>
      <c r="H71" s="3">
        <v>0</v>
      </c>
      <c r="I71" s="3">
        <v>0</v>
      </c>
      <c r="J71" s="3">
        <v>0</v>
      </c>
      <c r="K71" s="3">
        <v>0</v>
      </c>
      <c r="L71" s="3">
        <v>-214.21</v>
      </c>
      <c r="M71" s="3">
        <v>-214.21</v>
      </c>
      <c r="N71" s="3">
        <v>0</v>
      </c>
      <c r="O71" s="3">
        <v>0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0</v>
      </c>
      <c r="AA71" s="3">
        <v>0</v>
      </c>
      <c r="AB71" s="3">
        <v>0</v>
      </c>
      <c r="AC71" s="3">
        <v>0</v>
      </c>
      <c r="AD71" s="3">
        <v>0</v>
      </c>
      <c r="AE71" s="3">
        <v>-2763.73</v>
      </c>
      <c r="AF71" s="3">
        <v>-550.42999999999984</v>
      </c>
      <c r="AG71" s="3">
        <v>0</v>
      </c>
      <c r="AH71" s="3">
        <v>0</v>
      </c>
      <c r="AI71" s="3">
        <v>-20.97</v>
      </c>
      <c r="AJ71" s="3">
        <v>-29.16</v>
      </c>
      <c r="AK71" s="3">
        <v>-41.81</v>
      </c>
      <c r="AL71" s="3">
        <v>-145.31</v>
      </c>
      <c r="AM71" s="3">
        <v>-53.879999999999995</v>
      </c>
      <c r="AN71" s="3">
        <v>-66.33</v>
      </c>
      <c r="AO71" s="3">
        <v>-142.06</v>
      </c>
      <c r="AP71" s="3">
        <v>-40.31</v>
      </c>
      <c r="AQ71" s="3">
        <v>-40.31</v>
      </c>
      <c r="AR71" s="3">
        <v>-2805.13</v>
      </c>
      <c r="AS71" s="3">
        <v>-7736.6500000000005</v>
      </c>
      <c r="AT71" s="3">
        <v>-60.139999999999418</v>
      </c>
      <c r="AU71" s="3">
        <v>-22.33</v>
      </c>
      <c r="AV71" s="3">
        <v>-27.56</v>
      </c>
      <c r="AW71" s="3">
        <v>0</v>
      </c>
      <c r="AX71" s="3">
        <v>0</v>
      </c>
      <c r="AY71" s="3">
        <v>-219.04</v>
      </c>
      <c r="AZ71" s="3">
        <v>-89.789999999999992</v>
      </c>
      <c r="BA71" s="3">
        <v>-46.240000000000009</v>
      </c>
      <c r="BB71" s="3">
        <v>-226.61</v>
      </c>
      <c r="BC71" s="3">
        <v>-94.700000000000017</v>
      </c>
      <c r="BD71" s="3">
        <v>-94.700000000000017</v>
      </c>
      <c r="BE71" s="3">
        <v>-2861.2326000000003</v>
      </c>
      <c r="BF71" s="3">
        <v>-7891.3830000000007</v>
      </c>
      <c r="BG71" s="3">
        <v>-61.342799999999443</v>
      </c>
      <c r="BH71" s="3">
        <v>-22.776600000000201</v>
      </c>
      <c r="BI71" s="3">
        <v>-28.111200000000196</v>
      </c>
      <c r="BJ71" s="3">
        <v>0</v>
      </c>
      <c r="BK71" s="3">
        <v>0</v>
      </c>
      <c r="BL71" s="3">
        <v>-223.42080000000021</v>
      </c>
      <c r="BM71" s="3">
        <v>-91.585800000000205</v>
      </c>
      <c r="BN71" s="3">
        <v>-47.164800000000206</v>
      </c>
      <c r="BO71" s="3">
        <v>-231.14220000000023</v>
      </c>
      <c r="BP71" s="3">
        <v>-96.594000000000221</v>
      </c>
      <c r="BQ71" s="3">
        <v>-96.594000000000221</v>
      </c>
      <c r="BR71" s="3">
        <v>-2918.4572520000002</v>
      </c>
      <c r="BS71" s="3">
        <v>-8049.2106600000006</v>
      </c>
      <c r="BT71" s="3">
        <v>-62.569655999999668</v>
      </c>
      <c r="BU71" s="3">
        <v>-23.232132000000206</v>
      </c>
      <c r="BV71" s="3">
        <v>-28.673424000000196</v>
      </c>
      <c r="BW71" s="3">
        <v>0</v>
      </c>
      <c r="BX71" s="3">
        <v>0</v>
      </c>
      <c r="BY71" s="3">
        <v>-227.88921600000015</v>
      </c>
      <c r="BZ71" s="3">
        <v>-93.417516000000205</v>
      </c>
      <c r="CA71" s="3">
        <v>-48.108096000000209</v>
      </c>
      <c r="CB71" s="3">
        <v>-235.76504400000024</v>
      </c>
      <c r="CC71" s="3">
        <v>-98.525880000000228</v>
      </c>
      <c r="CD71" s="3">
        <v>-98.525880000000228</v>
      </c>
    </row>
    <row r="72" spans="1:82" s="97" customFormat="1" x14ac:dyDescent="0.2">
      <c r="A72" s="2" t="s">
        <v>334</v>
      </c>
      <c r="B72" s="2" t="s">
        <v>7</v>
      </c>
      <c r="C72" s="2" t="s">
        <v>413</v>
      </c>
      <c r="D72" s="2" t="s">
        <v>414</v>
      </c>
      <c r="E72" s="3">
        <v>0</v>
      </c>
      <c r="F72" s="3">
        <v>0</v>
      </c>
      <c r="G72" s="3">
        <v>0</v>
      </c>
      <c r="H72" s="3">
        <v>0</v>
      </c>
      <c r="I72" s="3">
        <v>0</v>
      </c>
      <c r="J72" s="3">
        <v>0</v>
      </c>
      <c r="K72" s="3">
        <v>0</v>
      </c>
      <c r="L72" s="3">
        <v>-41.63</v>
      </c>
      <c r="M72" s="3">
        <v>-41.63</v>
      </c>
      <c r="N72" s="3">
        <v>0</v>
      </c>
      <c r="O72" s="3">
        <v>0</v>
      </c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>
        <v>0</v>
      </c>
      <c r="AA72" s="3">
        <v>0</v>
      </c>
      <c r="AB72" s="3">
        <v>0</v>
      </c>
      <c r="AC72" s="3">
        <v>0</v>
      </c>
      <c r="AD72" s="3">
        <v>0</v>
      </c>
      <c r="AE72" s="3">
        <v>0</v>
      </c>
      <c r="AF72" s="3">
        <v>0</v>
      </c>
      <c r="AG72" s="3">
        <v>0</v>
      </c>
      <c r="AH72" s="3">
        <v>0</v>
      </c>
      <c r="AI72" s="3">
        <v>0</v>
      </c>
      <c r="AJ72" s="3">
        <v>0</v>
      </c>
      <c r="AK72" s="3">
        <v>0</v>
      </c>
      <c r="AL72" s="3">
        <v>0</v>
      </c>
      <c r="AM72" s="3">
        <v>0</v>
      </c>
      <c r="AN72" s="3">
        <v>0</v>
      </c>
      <c r="AO72" s="3">
        <v>0</v>
      </c>
      <c r="AP72" s="3">
        <v>0</v>
      </c>
      <c r="AQ72" s="3">
        <v>0</v>
      </c>
      <c r="AR72" s="3">
        <v>0</v>
      </c>
      <c r="AS72" s="3">
        <v>0</v>
      </c>
      <c r="AT72" s="3">
        <v>0</v>
      </c>
      <c r="AU72" s="3">
        <v>0</v>
      </c>
      <c r="AV72" s="3">
        <v>0</v>
      </c>
      <c r="AW72" s="3">
        <v>0</v>
      </c>
      <c r="AX72" s="3">
        <v>0</v>
      </c>
      <c r="AY72" s="3">
        <v>0</v>
      </c>
      <c r="AZ72" s="3">
        <v>0</v>
      </c>
      <c r="BA72" s="3">
        <v>0</v>
      </c>
      <c r="BB72" s="3">
        <v>0</v>
      </c>
      <c r="BC72" s="3">
        <v>0</v>
      </c>
      <c r="BD72" s="3">
        <v>0</v>
      </c>
      <c r="BE72" s="3">
        <v>0</v>
      </c>
      <c r="BF72" s="3">
        <v>0</v>
      </c>
      <c r="BG72" s="3">
        <v>0</v>
      </c>
      <c r="BH72" s="3">
        <v>0</v>
      </c>
      <c r="BI72" s="3">
        <v>0</v>
      </c>
      <c r="BJ72" s="3">
        <v>0</v>
      </c>
      <c r="BK72" s="3">
        <v>0</v>
      </c>
      <c r="BL72" s="3">
        <v>0</v>
      </c>
      <c r="BM72" s="3">
        <v>0</v>
      </c>
      <c r="BN72" s="3">
        <v>0</v>
      </c>
      <c r="BO72" s="3">
        <v>0</v>
      </c>
      <c r="BP72" s="3">
        <v>0</v>
      </c>
      <c r="BQ72" s="3">
        <v>0</v>
      </c>
      <c r="BR72" s="3">
        <v>0</v>
      </c>
      <c r="BS72" s="3">
        <v>0</v>
      </c>
      <c r="BT72" s="3">
        <v>0</v>
      </c>
      <c r="BU72" s="3">
        <v>0</v>
      </c>
      <c r="BV72" s="3">
        <v>0</v>
      </c>
      <c r="BW72" s="3">
        <v>0</v>
      </c>
      <c r="BX72" s="3">
        <v>0</v>
      </c>
      <c r="BY72" s="3">
        <v>0</v>
      </c>
      <c r="BZ72" s="3">
        <v>0</v>
      </c>
      <c r="CA72" s="3">
        <v>0</v>
      </c>
      <c r="CB72" s="3">
        <v>0</v>
      </c>
      <c r="CC72" s="3">
        <v>0</v>
      </c>
      <c r="CD72" s="3">
        <v>0</v>
      </c>
    </row>
    <row r="73" spans="1:82" s="97" customFormat="1" x14ac:dyDescent="0.2">
      <c r="A73" s="2" t="s">
        <v>334</v>
      </c>
      <c r="B73" s="2" t="s">
        <v>7</v>
      </c>
      <c r="C73" s="2" t="s">
        <v>143</v>
      </c>
      <c r="D73" s="2" t="s">
        <v>415</v>
      </c>
      <c r="E73" s="3">
        <v>0</v>
      </c>
      <c r="F73" s="3">
        <v>0</v>
      </c>
      <c r="G73" s="3">
        <v>0</v>
      </c>
      <c r="H73" s="3">
        <v>0</v>
      </c>
      <c r="I73" s="3">
        <v>0</v>
      </c>
      <c r="J73" s="3">
        <v>0</v>
      </c>
      <c r="K73" s="3">
        <v>0</v>
      </c>
      <c r="L73" s="3">
        <v>-11193.6</v>
      </c>
      <c r="M73" s="3">
        <v>187211.11</v>
      </c>
      <c r="N73" s="3">
        <v>187211.11</v>
      </c>
      <c r="O73" s="3">
        <v>0</v>
      </c>
      <c r="P73" s="3">
        <v>0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>
        <v>0</v>
      </c>
      <c r="AA73" s="3">
        <v>0</v>
      </c>
      <c r="AB73" s="3">
        <v>0</v>
      </c>
      <c r="AC73" s="3">
        <v>0</v>
      </c>
      <c r="AD73" s="3">
        <v>0</v>
      </c>
      <c r="AE73" s="3">
        <v>0</v>
      </c>
      <c r="AF73" s="3">
        <v>0</v>
      </c>
      <c r="AG73" s="3">
        <v>0</v>
      </c>
      <c r="AH73" s="3">
        <v>0</v>
      </c>
      <c r="AI73" s="3">
        <v>0</v>
      </c>
      <c r="AJ73" s="3">
        <v>0</v>
      </c>
      <c r="AK73" s="3">
        <v>0</v>
      </c>
      <c r="AL73" s="3">
        <v>0</v>
      </c>
      <c r="AM73" s="3">
        <v>0</v>
      </c>
      <c r="AN73" s="3">
        <v>0</v>
      </c>
      <c r="AO73" s="3">
        <v>0</v>
      </c>
      <c r="AP73" s="3">
        <v>0</v>
      </c>
      <c r="AQ73" s="3">
        <v>0</v>
      </c>
      <c r="AR73" s="3">
        <v>0</v>
      </c>
      <c r="AS73" s="3">
        <v>0</v>
      </c>
      <c r="AT73" s="3">
        <v>0</v>
      </c>
      <c r="AU73" s="3">
        <v>0</v>
      </c>
      <c r="AV73" s="3">
        <v>0</v>
      </c>
      <c r="AW73" s="3">
        <v>0</v>
      </c>
      <c r="AX73" s="3">
        <v>0</v>
      </c>
      <c r="AY73" s="3">
        <v>0</v>
      </c>
      <c r="AZ73" s="3">
        <v>0</v>
      </c>
      <c r="BA73" s="3">
        <v>0</v>
      </c>
      <c r="BB73" s="3">
        <v>0</v>
      </c>
      <c r="BC73" s="3">
        <v>0</v>
      </c>
      <c r="BD73" s="3">
        <v>0</v>
      </c>
      <c r="BE73" s="3">
        <v>0</v>
      </c>
      <c r="BF73" s="3">
        <v>0</v>
      </c>
      <c r="BG73" s="3">
        <v>0</v>
      </c>
      <c r="BH73" s="3">
        <v>0</v>
      </c>
      <c r="BI73" s="3">
        <v>0</v>
      </c>
      <c r="BJ73" s="3">
        <v>0</v>
      </c>
      <c r="BK73" s="3">
        <v>0</v>
      </c>
      <c r="BL73" s="3">
        <v>0</v>
      </c>
      <c r="BM73" s="3">
        <v>0</v>
      </c>
      <c r="BN73" s="3">
        <v>0</v>
      </c>
      <c r="BO73" s="3">
        <v>0</v>
      </c>
      <c r="BP73" s="3">
        <v>0</v>
      </c>
      <c r="BQ73" s="3">
        <v>0</v>
      </c>
      <c r="BR73" s="3">
        <v>0</v>
      </c>
      <c r="BS73" s="3">
        <v>0</v>
      </c>
      <c r="BT73" s="3">
        <v>0</v>
      </c>
      <c r="BU73" s="3">
        <v>0</v>
      </c>
      <c r="BV73" s="3">
        <v>0</v>
      </c>
      <c r="BW73" s="3">
        <v>0</v>
      </c>
      <c r="BX73" s="3">
        <v>0</v>
      </c>
      <c r="BY73" s="3">
        <v>0</v>
      </c>
      <c r="BZ73" s="3">
        <v>0</v>
      </c>
      <c r="CA73" s="3">
        <v>0</v>
      </c>
      <c r="CB73" s="3">
        <v>0</v>
      </c>
      <c r="CC73" s="3">
        <v>0</v>
      </c>
      <c r="CD73" s="3">
        <v>0</v>
      </c>
    </row>
    <row r="74" spans="1:82" s="97" customFormat="1" x14ac:dyDescent="0.2">
      <c r="A74" s="2" t="s">
        <v>334</v>
      </c>
      <c r="B74" s="2" t="s">
        <v>7</v>
      </c>
      <c r="C74" s="2" t="s">
        <v>104</v>
      </c>
      <c r="D74" s="2" t="s">
        <v>416</v>
      </c>
      <c r="E74" s="3">
        <v>0</v>
      </c>
      <c r="F74" s="3">
        <v>0</v>
      </c>
      <c r="G74" s="3">
        <v>0</v>
      </c>
      <c r="H74" s="3">
        <v>0</v>
      </c>
      <c r="I74" s="3">
        <v>0</v>
      </c>
      <c r="J74" s="3">
        <v>0</v>
      </c>
      <c r="K74" s="3">
        <v>0</v>
      </c>
      <c r="L74" s="3">
        <v>-858207.49</v>
      </c>
      <c r="M74" s="3">
        <v>-1565186</v>
      </c>
      <c r="N74" s="3">
        <v>-1725606.18</v>
      </c>
      <c r="O74" s="3">
        <v>-1626097.4999999998</v>
      </c>
      <c r="P74" s="3">
        <v>-2340358.5</v>
      </c>
      <c r="Q74" s="3">
        <v>-2340358.5</v>
      </c>
      <c r="R74" s="3">
        <v>-2115586.85</v>
      </c>
      <c r="S74" s="3">
        <v>-1943632.5700000003</v>
      </c>
      <c r="T74" s="3">
        <v>-1362817.78</v>
      </c>
      <c r="U74" s="3">
        <v>-2395003.69</v>
      </c>
      <c r="V74" s="3">
        <v>-2717953.2600000002</v>
      </c>
      <c r="W74" s="3">
        <v>-2431350.7799999998</v>
      </c>
      <c r="X74" s="3">
        <v>-1605814.7699999998</v>
      </c>
      <c r="Y74" s="3">
        <v>-2281400.3200000003</v>
      </c>
      <c r="Z74" s="3">
        <v>-2373210.84</v>
      </c>
      <c r="AA74" s="3">
        <v>-1602549.8499999999</v>
      </c>
      <c r="AB74" s="3">
        <v>-2224763.7100000004</v>
      </c>
      <c r="AC74" s="3">
        <v>-1682076.8000000003</v>
      </c>
      <c r="AD74" s="3">
        <v>-1682076.8000000003</v>
      </c>
      <c r="AE74" s="3">
        <v>-2172017.06</v>
      </c>
      <c r="AF74" s="3">
        <v>-1427057.51</v>
      </c>
      <c r="AG74" s="3">
        <v>-2273947.15</v>
      </c>
      <c r="AH74" s="3">
        <v>-1675736.04</v>
      </c>
      <c r="AI74" s="3">
        <v>-2320976.02</v>
      </c>
      <c r="AJ74" s="3">
        <v>-2979528.6</v>
      </c>
      <c r="AK74" s="3">
        <v>-3564752.27</v>
      </c>
      <c r="AL74" s="3">
        <v>-2342624.2799999998</v>
      </c>
      <c r="AM74" s="3">
        <v>-2586324.6799999997</v>
      </c>
      <c r="AN74" s="3">
        <v>-927142.40000000014</v>
      </c>
      <c r="AO74" s="3">
        <v>-450149.88</v>
      </c>
      <c r="AP74" s="3">
        <v>-1098895.8999999999</v>
      </c>
      <c r="AQ74" s="3">
        <v>-1098895.8999999999</v>
      </c>
      <c r="AR74" s="3">
        <v>-1107300.8399999999</v>
      </c>
      <c r="AS74" s="3">
        <v>-1315058.5700000003</v>
      </c>
      <c r="AT74" s="3">
        <v>-1277120.57</v>
      </c>
      <c r="AU74" s="3">
        <v>-992687.58000000019</v>
      </c>
      <c r="AV74" s="3">
        <v>-1191842.0899999999</v>
      </c>
      <c r="AW74" s="3">
        <v>-1092566.9000000001</v>
      </c>
      <c r="AX74" s="3">
        <v>-1033628.7299999999</v>
      </c>
      <c r="AY74" s="3">
        <v>-582743.62999999989</v>
      </c>
      <c r="AZ74" s="3">
        <v>-497328.22</v>
      </c>
      <c r="BA74" s="3">
        <v>-691476.57</v>
      </c>
      <c r="BB74" s="3">
        <v>-679907.92999999993</v>
      </c>
      <c r="BC74" s="3">
        <v>-783633.83000000007</v>
      </c>
      <c r="BD74" s="3">
        <v>-783633.83000000007</v>
      </c>
      <c r="BE74" s="3">
        <v>-740701.08000000007</v>
      </c>
      <c r="BF74" s="3">
        <v>-952613.96000000008</v>
      </c>
      <c r="BG74" s="3">
        <v>-913917.20000000007</v>
      </c>
      <c r="BH74" s="3">
        <v>-623795.55000000005</v>
      </c>
      <c r="BI74" s="3">
        <v>-826933.15</v>
      </c>
      <c r="BJ74" s="3">
        <v>-725672.46000000008</v>
      </c>
      <c r="BK74" s="3">
        <v>-665555.53</v>
      </c>
      <c r="BL74" s="3">
        <v>-592891.57000000007</v>
      </c>
      <c r="BM74" s="3">
        <v>-505767.85000000009</v>
      </c>
      <c r="BN74" s="3">
        <v>-703799.17000000016</v>
      </c>
      <c r="BO74" s="3">
        <v>-691999.16000000015</v>
      </c>
      <c r="BP74" s="3">
        <v>-722452.55000000016</v>
      </c>
      <c r="BQ74" s="3">
        <v>-722452.55000000016</v>
      </c>
      <c r="BR74" s="3">
        <v>-678661.14000000013</v>
      </c>
      <c r="BS74" s="3">
        <v>-894812.28000000014</v>
      </c>
      <c r="BT74" s="3">
        <v>-855341.58000000019</v>
      </c>
      <c r="BU74" s="3">
        <v>-559417.50000000012</v>
      </c>
      <c r="BV74" s="3">
        <v>-766617.85000000009</v>
      </c>
      <c r="BW74" s="3">
        <v>-663331.94000000006</v>
      </c>
      <c r="BX74" s="3">
        <v>-602012.67000000016</v>
      </c>
      <c r="BY74" s="3">
        <v>-527895.43000000017</v>
      </c>
      <c r="BZ74" s="3">
        <v>-439029.24000000017</v>
      </c>
      <c r="CA74" s="3">
        <v>-641021.18000000005</v>
      </c>
      <c r="CB74" s="3">
        <v>-628985.17000000016</v>
      </c>
      <c r="CC74" s="3">
        <v>-736901.60000000009</v>
      </c>
      <c r="CD74" s="3">
        <v>-736901.60000000009</v>
      </c>
    </row>
    <row r="75" spans="1:82" s="97" customFormat="1" x14ac:dyDescent="0.2">
      <c r="A75" s="2" t="s">
        <v>334</v>
      </c>
      <c r="B75" s="2" t="s">
        <v>7</v>
      </c>
      <c r="C75" s="2" t="s">
        <v>144</v>
      </c>
      <c r="D75" s="2" t="s">
        <v>417</v>
      </c>
      <c r="E75" s="3">
        <v>0</v>
      </c>
      <c r="F75" s="3">
        <v>0</v>
      </c>
      <c r="G75" s="3">
        <v>0</v>
      </c>
      <c r="H75" s="3">
        <v>0</v>
      </c>
      <c r="I75" s="3">
        <v>0</v>
      </c>
      <c r="J75" s="3">
        <v>0</v>
      </c>
      <c r="K75" s="3">
        <v>0</v>
      </c>
      <c r="L75" s="3">
        <v>-500000</v>
      </c>
      <c r="M75" s="3">
        <v>-1016000</v>
      </c>
      <c r="N75" s="3">
        <v>-1146131.32</v>
      </c>
      <c r="O75" s="3">
        <v>-2385108</v>
      </c>
      <c r="P75" s="3">
        <v>-2786003.27</v>
      </c>
      <c r="Q75" s="3">
        <v>-2786003.27</v>
      </c>
      <c r="R75" s="3">
        <v>-764524.77</v>
      </c>
      <c r="S75" s="3">
        <v>-372742</v>
      </c>
      <c r="T75" s="3">
        <v>-624494</v>
      </c>
      <c r="U75" s="3">
        <v>-112258</v>
      </c>
      <c r="V75" s="3">
        <v>0</v>
      </c>
      <c r="W75" s="3">
        <v>-377274.32</v>
      </c>
      <c r="X75" s="3">
        <v>-377274.32</v>
      </c>
      <c r="Y75" s="3">
        <v>-406890</v>
      </c>
      <c r="Z75" s="3">
        <v>-406890</v>
      </c>
      <c r="AA75" s="3">
        <v>-406890</v>
      </c>
      <c r="AB75" s="3">
        <v>0</v>
      </c>
      <c r="AC75" s="3">
        <v>0</v>
      </c>
      <c r="AD75" s="3">
        <v>0</v>
      </c>
      <c r="AE75" s="3">
        <v>-932481</v>
      </c>
      <c r="AF75" s="3">
        <v>-305911</v>
      </c>
      <c r="AG75" s="3">
        <v>-305911</v>
      </c>
      <c r="AH75" s="3">
        <v>-1156691</v>
      </c>
      <c r="AI75" s="3">
        <v>-1508331</v>
      </c>
      <c r="AJ75" s="3">
        <v>-2561445.04</v>
      </c>
      <c r="AK75" s="3">
        <v>-33679</v>
      </c>
      <c r="AL75" s="3">
        <v>0</v>
      </c>
      <c r="AM75" s="3">
        <v>-15075.5</v>
      </c>
      <c r="AN75" s="3">
        <v>0</v>
      </c>
      <c r="AO75" s="3">
        <v>0</v>
      </c>
      <c r="AP75" s="3">
        <v>0</v>
      </c>
      <c r="AQ75" s="3">
        <v>0</v>
      </c>
      <c r="AR75" s="3">
        <v>0</v>
      </c>
      <c r="AS75" s="3">
        <v>0</v>
      </c>
      <c r="AT75" s="3">
        <v>0</v>
      </c>
      <c r="AU75" s="3">
        <v>0</v>
      </c>
      <c r="AV75" s="3">
        <v>-28000</v>
      </c>
      <c r="AW75" s="3">
        <v>0</v>
      </c>
      <c r="AX75" s="3">
        <v>0</v>
      </c>
      <c r="AY75" s="3">
        <v>0</v>
      </c>
      <c r="AZ75" s="3">
        <v>0</v>
      </c>
      <c r="BA75" s="3">
        <v>0</v>
      </c>
      <c r="BB75" s="3">
        <v>0</v>
      </c>
      <c r="BC75" s="3">
        <v>0</v>
      </c>
      <c r="BD75" s="3">
        <v>0</v>
      </c>
      <c r="BE75" s="3">
        <v>0</v>
      </c>
      <c r="BF75" s="3">
        <v>0</v>
      </c>
      <c r="BG75" s="3">
        <v>0</v>
      </c>
      <c r="BH75" s="3">
        <v>0</v>
      </c>
      <c r="BI75" s="3">
        <v>0</v>
      </c>
      <c r="BJ75" s="3">
        <v>0</v>
      </c>
      <c r="BK75" s="3">
        <v>0</v>
      </c>
      <c r="BL75" s="3">
        <v>0</v>
      </c>
      <c r="BM75" s="3">
        <v>0</v>
      </c>
      <c r="BN75" s="3">
        <v>0</v>
      </c>
      <c r="BO75" s="3">
        <v>0</v>
      </c>
      <c r="BP75" s="3">
        <v>0</v>
      </c>
      <c r="BQ75" s="3">
        <v>0</v>
      </c>
      <c r="BR75" s="3">
        <v>0</v>
      </c>
      <c r="BS75" s="3">
        <v>0</v>
      </c>
      <c r="BT75" s="3">
        <v>0</v>
      </c>
      <c r="BU75" s="3">
        <v>0</v>
      </c>
      <c r="BV75" s="3">
        <v>0</v>
      </c>
      <c r="BW75" s="3">
        <v>0</v>
      </c>
      <c r="BX75" s="3">
        <v>0</v>
      </c>
      <c r="BY75" s="3">
        <v>0</v>
      </c>
      <c r="BZ75" s="3">
        <v>0</v>
      </c>
      <c r="CA75" s="3">
        <v>0</v>
      </c>
      <c r="CB75" s="3">
        <v>0</v>
      </c>
      <c r="CC75" s="3">
        <v>0</v>
      </c>
      <c r="CD75" s="3">
        <v>0</v>
      </c>
    </row>
    <row r="76" spans="1:82" s="97" customFormat="1" x14ac:dyDescent="0.2">
      <c r="A76" s="2" t="s">
        <v>334</v>
      </c>
      <c r="B76" s="2" t="s">
        <v>7</v>
      </c>
      <c r="C76" s="2" t="s">
        <v>145</v>
      </c>
      <c r="D76" s="2" t="s">
        <v>418</v>
      </c>
      <c r="E76" s="3">
        <v>0</v>
      </c>
      <c r="F76" s="3">
        <v>0</v>
      </c>
      <c r="G76" s="3">
        <v>0</v>
      </c>
      <c r="H76" s="3">
        <v>0</v>
      </c>
      <c r="I76" s="3">
        <v>0</v>
      </c>
      <c r="J76" s="3">
        <v>0</v>
      </c>
      <c r="K76" s="3">
        <v>0</v>
      </c>
      <c r="L76" s="3">
        <v>-3266142.79</v>
      </c>
      <c r="M76" s="3">
        <v>-3244630.54</v>
      </c>
      <c r="N76" s="3">
        <v>-3214863.95</v>
      </c>
      <c r="O76" s="3">
        <v>-3198092.47</v>
      </c>
      <c r="P76" s="3">
        <v>-3201447.2800000003</v>
      </c>
      <c r="Q76" s="3">
        <v>-3201447.2800000003</v>
      </c>
      <c r="R76" s="3">
        <v>-3176768.63</v>
      </c>
      <c r="S76" s="3">
        <v>-3164749.61</v>
      </c>
      <c r="T76" s="3">
        <v>-3137289.23</v>
      </c>
      <c r="U76" s="3">
        <v>-3112207.02</v>
      </c>
      <c r="V76" s="3">
        <v>-3083016.12</v>
      </c>
      <c r="W76" s="3">
        <v>-3068193.6</v>
      </c>
      <c r="X76" s="3">
        <v>-3049477.14</v>
      </c>
      <c r="Y76" s="3">
        <v>-3041846.33</v>
      </c>
      <c r="Z76" s="3">
        <v>-3022599.4</v>
      </c>
      <c r="AA76" s="3">
        <v>-3008043.9</v>
      </c>
      <c r="AB76" s="3">
        <v>-2999789.37</v>
      </c>
      <c r="AC76" s="3">
        <v>-2978769.87</v>
      </c>
      <c r="AD76" s="3">
        <v>-2978769.87</v>
      </c>
      <c r="AE76" s="3">
        <v>-2961675.79</v>
      </c>
      <c r="AF76" s="3">
        <v>-2973882.57</v>
      </c>
      <c r="AG76" s="3">
        <v>-2939947.52</v>
      </c>
      <c r="AH76" s="3">
        <v>-2928422.3</v>
      </c>
      <c r="AI76" s="3">
        <v>-2844573.73</v>
      </c>
      <c r="AJ76" s="3">
        <v>-2963052.92</v>
      </c>
      <c r="AK76" s="3">
        <v>-2966529.77</v>
      </c>
      <c r="AL76" s="3">
        <v>-2981741.14</v>
      </c>
      <c r="AM76" s="3">
        <v>-2969776.73</v>
      </c>
      <c r="AN76" s="3">
        <v>-2997438.8</v>
      </c>
      <c r="AO76" s="3">
        <v>-3435693</v>
      </c>
      <c r="AP76" s="3">
        <v>-3468498.22</v>
      </c>
      <c r="AQ76" s="3">
        <v>-3468498.22</v>
      </c>
      <c r="AR76" s="3">
        <v>-3494212.0900000003</v>
      </c>
      <c r="AS76" s="3">
        <v>-3528348.15</v>
      </c>
      <c r="AT76" s="3">
        <v>-3586499.09</v>
      </c>
      <c r="AU76" s="3">
        <v>-3518079</v>
      </c>
      <c r="AV76" s="3">
        <v>-3533383.35</v>
      </c>
      <c r="AW76" s="3">
        <v>-3578809.0500000003</v>
      </c>
      <c r="AX76" s="3">
        <v>-3615990.28</v>
      </c>
      <c r="AY76" s="3">
        <v>-3638209.17</v>
      </c>
      <c r="AZ76" s="3">
        <v>-3665204.64</v>
      </c>
      <c r="BA76" s="3">
        <v>-3713142.7800000003</v>
      </c>
      <c r="BB76" s="3">
        <v>-3773394.6399999997</v>
      </c>
      <c r="BC76" s="3">
        <v>-3820141.6100000003</v>
      </c>
      <c r="BD76" s="3">
        <v>-3820141.6100000003</v>
      </c>
      <c r="BE76" s="3">
        <v>-3732743.89</v>
      </c>
      <c r="BF76" s="3">
        <v>-3788830.73</v>
      </c>
      <c r="BG76" s="3">
        <v>-3841412.0500000003</v>
      </c>
      <c r="BH76" s="3">
        <v>-3841536.72</v>
      </c>
      <c r="BI76" s="3">
        <v>-3846918.66</v>
      </c>
      <c r="BJ76" s="3">
        <v>-3829878.8400000003</v>
      </c>
      <c r="BK76" s="3">
        <v>-3811028.2500000005</v>
      </c>
      <c r="BL76" s="3">
        <v>-3809981.4500000007</v>
      </c>
      <c r="BM76" s="3">
        <v>-3579086.64</v>
      </c>
      <c r="BN76" s="3">
        <v>-3579616.6</v>
      </c>
      <c r="BO76" s="3">
        <v>-3587091.58</v>
      </c>
      <c r="BP76" s="3">
        <v>-3559851.5400000005</v>
      </c>
      <c r="BQ76" s="3">
        <v>-3559851.5400000005</v>
      </c>
      <c r="BR76" s="3">
        <v>-3600418.9900000007</v>
      </c>
      <c r="BS76" s="3">
        <v>-3650376.58</v>
      </c>
      <c r="BT76" s="3">
        <v>-3685850.1900000004</v>
      </c>
      <c r="BU76" s="3">
        <v>-3739706.8300000005</v>
      </c>
      <c r="BV76" s="3">
        <v>-3794565.4900000007</v>
      </c>
      <c r="BW76" s="3">
        <v>-3853461.02</v>
      </c>
      <c r="BX76" s="3">
        <v>-3919345.6200000006</v>
      </c>
      <c r="BY76" s="3">
        <v>-3985941.8800000004</v>
      </c>
      <c r="BZ76" s="3">
        <v>-4056510.1300000004</v>
      </c>
      <c r="CA76" s="3">
        <v>-4130380.1000000006</v>
      </c>
      <c r="CB76" s="3">
        <v>-4200331.8000000007</v>
      </c>
      <c r="CC76" s="3">
        <v>-4279774.4700000007</v>
      </c>
      <c r="CD76" s="3">
        <v>-4279774.4700000007</v>
      </c>
    </row>
    <row r="77" spans="1:82" s="97" customFormat="1" x14ac:dyDescent="0.2">
      <c r="A77" s="2" t="s">
        <v>334</v>
      </c>
      <c r="B77" s="2" t="s">
        <v>7</v>
      </c>
      <c r="C77" s="2" t="s">
        <v>146</v>
      </c>
      <c r="D77" s="2" t="s">
        <v>419</v>
      </c>
      <c r="E77" s="3">
        <v>0</v>
      </c>
      <c r="F77" s="3">
        <v>0</v>
      </c>
      <c r="G77" s="3">
        <v>0</v>
      </c>
      <c r="H77" s="3">
        <v>0</v>
      </c>
      <c r="I77" s="3">
        <v>0</v>
      </c>
      <c r="J77" s="3">
        <v>0</v>
      </c>
      <c r="K77" s="3">
        <v>0</v>
      </c>
      <c r="L77" s="3">
        <v>0</v>
      </c>
      <c r="M77" s="3">
        <v>0</v>
      </c>
      <c r="N77" s="3">
        <v>0</v>
      </c>
      <c r="O77" s="3">
        <v>0</v>
      </c>
      <c r="P77" s="3">
        <v>0</v>
      </c>
      <c r="Q77" s="3">
        <v>0</v>
      </c>
      <c r="R77" s="3">
        <v>0</v>
      </c>
      <c r="S77" s="3">
        <v>0</v>
      </c>
      <c r="T77" s="3">
        <v>0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>
        <v>0</v>
      </c>
      <c r="AA77" s="3">
        <v>0</v>
      </c>
      <c r="AB77" s="3">
        <v>0</v>
      </c>
      <c r="AC77" s="3">
        <v>0</v>
      </c>
      <c r="AD77" s="3">
        <v>0</v>
      </c>
      <c r="AE77" s="3">
        <v>0</v>
      </c>
      <c r="AF77" s="3">
        <v>0</v>
      </c>
      <c r="AG77" s="3">
        <v>0</v>
      </c>
      <c r="AH77" s="3">
        <v>0</v>
      </c>
      <c r="AI77" s="3">
        <v>0</v>
      </c>
      <c r="AJ77" s="3">
        <v>0</v>
      </c>
      <c r="AK77" s="3">
        <v>0</v>
      </c>
      <c r="AL77" s="3">
        <v>0</v>
      </c>
      <c r="AM77" s="3">
        <v>0</v>
      </c>
      <c r="AN77" s="3">
        <v>0</v>
      </c>
      <c r="AO77" s="3">
        <v>0</v>
      </c>
      <c r="AP77" s="3">
        <v>-152419.04999999999</v>
      </c>
      <c r="AQ77" s="3">
        <v>-152419.04999999999</v>
      </c>
      <c r="AR77" s="3">
        <v>-146491.72999999998</v>
      </c>
      <c r="AS77" s="3">
        <v>-231815.67</v>
      </c>
      <c r="AT77" s="3">
        <v>-1631387.03</v>
      </c>
      <c r="AU77" s="3">
        <v>-1628776.36</v>
      </c>
      <c r="AV77" s="3">
        <v>-1730698.02</v>
      </c>
      <c r="AW77" s="3">
        <v>-1705216.17</v>
      </c>
      <c r="AX77" s="3">
        <v>-1628792.23</v>
      </c>
      <c r="AY77" s="3">
        <v>-1576086.8599999999</v>
      </c>
      <c r="AZ77" s="3">
        <v>-1603306.82</v>
      </c>
      <c r="BA77" s="3">
        <v>-1618196.97</v>
      </c>
      <c r="BB77" s="3">
        <v>-2002995.85</v>
      </c>
      <c r="BC77" s="3">
        <v>-2343462.29</v>
      </c>
      <c r="BD77" s="3">
        <v>-2343462.29</v>
      </c>
      <c r="BE77" s="3">
        <v>0</v>
      </c>
      <c r="BF77" s="3">
        <v>0</v>
      </c>
      <c r="BG77" s="3">
        <v>0</v>
      </c>
      <c r="BH77" s="3">
        <v>0</v>
      </c>
      <c r="BI77" s="3">
        <v>0</v>
      </c>
      <c r="BJ77" s="3">
        <v>0</v>
      </c>
      <c r="BK77" s="3">
        <v>0</v>
      </c>
      <c r="BL77" s="3">
        <v>0</v>
      </c>
      <c r="BM77" s="3">
        <v>0</v>
      </c>
      <c r="BN77" s="3">
        <v>0</v>
      </c>
      <c r="BO77" s="3">
        <v>0</v>
      </c>
      <c r="BP77" s="3">
        <v>0</v>
      </c>
      <c r="BQ77" s="3">
        <v>0</v>
      </c>
      <c r="BR77" s="3">
        <v>0</v>
      </c>
      <c r="BS77" s="3">
        <v>0</v>
      </c>
      <c r="BT77" s="3">
        <v>0</v>
      </c>
      <c r="BU77" s="3">
        <v>0</v>
      </c>
      <c r="BV77" s="3">
        <v>0</v>
      </c>
      <c r="BW77" s="3">
        <v>0</v>
      </c>
      <c r="BX77" s="3">
        <v>0</v>
      </c>
      <c r="BY77" s="3">
        <v>0</v>
      </c>
      <c r="BZ77" s="3">
        <v>0</v>
      </c>
      <c r="CA77" s="3">
        <v>0</v>
      </c>
      <c r="CB77" s="3">
        <v>0</v>
      </c>
      <c r="CC77" s="3">
        <v>0</v>
      </c>
      <c r="CD77" s="3">
        <v>0</v>
      </c>
    </row>
    <row r="78" spans="1:82" s="97" customFormat="1" x14ac:dyDescent="0.2">
      <c r="A78" s="2" t="s">
        <v>334</v>
      </c>
      <c r="B78" s="2" t="s">
        <v>7</v>
      </c>
      <c r="C78" s="2" t="s">
        <v>420</v>
      </c>
      <c r="D78" s="2" t="s">
        <v>421</v>
      </c>
      <c r="E78" s="3">
        <v>0</v>
      </c>
      <c r="F78" s="3">
        <v>0</v>
      </c>
      <c r="G78" s="3">
        <v>0</v>
      </c>
      <c r="H78" s="3">
        <v>0</v>
      </c>
      <c r="I78" s="3">
        <v>0</v>
      </c>
      <c r="J78" s="3">
        <v>0</v>
      </c>
      <c r="K78" s="3">
        <v>0</v>
      </c>
      <c r="L78" s="3">
        <v>-2107498</v>
      </c>
      <c r="M78" s="3">
        <v>-2102809.09</v>
      </c>
      <c r="N78" s="3">
        <v>-2083745.17</v>
      </c>
      <c r="O78" s="3">
        <v>-2074264.5899999999</v>
      </c>
      <c r="P78" s="3">
        <v>-2064784.01</v>
      </c>
      <c r="Q78" s="3">
        <v>-2064784.01</v>
      </c>
      <c r="R78" s="3">
        <v>-2055303.43</v>
      </c>
      <c r="S78" s="3">
        <v>-2045822.8499999999</v>
      </c>
      <c r="T78" s="3">
        <v>-2036342.27</v>
      </c>
      <c r="U78" s="3">
        <v>-2026861.69</v>
      </c>
      <c r="V78" s="3">
        <v>-2017381.1099999999</v>
      </c>
      <c r="W78" s="3">
        <v>-2007900.53</v>
      </c>
      <c r="X78" s="3">
        <v>-1998419.95</v>
      </c>
      <c r="Y78" s="3">
        <v>-1988939.3699999999</v>
      </c>
      <c r="Z78" s="3">
        <v>-199487.25</v>
      </c>
      <c r="AA78" s="3">
        <v>-189611.65</v>
      </c>
      <c r="AB78" s="3">
        <v>-180131.07</v>
      </c>
      <c r="AC78" s="3">
        <v>-170650.49000000002</v>
      </c>
      <c r="AD78" s="3">
        <v>-170650.49000000002</v>
      </c>
      <c r="AE78" s="3">
        <v>-161169.91</v>
      </c>
      <c r="AF78" s="3">
        <v>-151689.33000000002</v>
      </c>
      <c r="AG78" s="3">
        <v>-142208.75</v>
      </c>
      <c r="AH78" s="3">
        <v>-132728.17000000001</v>
      </c>
      <c r="AI78" s="3">
        <v>-123247.59</v>
      </c>
      <c r="AJ78" s="3">
        <v>-113766.97</v>
      </c>
      <c r="AK78" s="3">
        <v>-113766.97</v>
      </c>
      <c r="AL78" s="3">
        <v>-113766.97</v>
      </c>
      <c r="AM78" s="3">
        <v>-113766.97</v>
      </c>
      <c r="AN78" s="3">
        <v>-113766.97</v>
      </c>
      <c r="AO78" s="3">
        <v>-113766.97</v>
      </c>
      <c r="AP78" s="3">
        <v>-113766.97</v>
      </c>
      <c r="AQ78" s="3">
        <v>-113766.97</v>
      </c>
      <c r="AR78" s="3">
        <v>-113766.97</v>
      </c>
      <c r="AS78" s="3">
        <v>-113766.97</v>
      </c>
      <c r="AT78" s="3">
        <v>-28441.75</v>
      </c>
      <c r="AU78" s="3">
        <v>-18961.169999999998</v>
      </c>
      <c r="AV78" s="3">
        <v>-9480.5899999999983</v>
      </c>
      <c r="AW78" s="3">
        <v>-1.0000000000218279E-2</v>
      </c>
      <c r="AX78" s="3">
        <v>-0.01</v>
      </c>
      <c r="AY78" s="3">
        <v>-0.01</v>
      </c>
      <c r="AZ78" s="3">
        <v>-0.01</v>
      </c>
      <c r="BA78" s="3">
        <v>-0.01</v>
      </c>
      <c r="BB78" s="3">
        <v>-0.01</v>
      </c>
      <c r="BC78" s="3">
        <v>-0.01</v>
      </c>
      <c r="BD78" s="3">
        <v>-0.01</v>
      </c>
      <c r="BE78" s="3">
        <v>-0.01</v>
      </c>
      <c r="BF78" s="3">
        <v>-0.01</v>
      </c>
      <c r="BG78" s="3">
        <v>-0.01</v>
      </c>
      <c r="BH78" s="3">
        <v>-0.01</v>
      </c>
      <c r="BI78" s="3">
        <v>-0.01</v>
      </c>
      <c r="BJ78" s="3">
        <v>-0.01</v>
      </c>
      <c r="BK78" s="3">
        <v>-0.01</v>
      </c>
      <c r="BL78" s="3">
        <v>-0.01</v>
      </c>
      <c r="BM78" s="3">
        <v>-0.01</v>
      </c>
      <c r="BN78" s="3">
        <v>-0.01</v>
      </c>
      <c r="BO78" s="3">
        <v>-0.01</v>
      </c>
      <c r="BP78" s="3">
        <v>-0.01</v>
      </c>
      <c r="BQ78" s="3">
        <v>-0.01</v>
      </c>
      <c r="BR78" s="3">
        <v>-0.01</v>
      </c>
      <c r="BS78" s="3">
        <v>-0.01</v>
      </c>
      <c r="BT78" s="3">
        <v>-0.01</v>
      </c>
      <c r="BU78" s="3">
        <v>-0.01</v>
      </c>
      <c r="BV78" s="3">
        <v>-0.01</v>
      </c>
      <c r="BW78" s="3">
        <v>-0.01</v>
      </c>
      <c r="BX78" s="3">
        <v>-0.01</v>
      </c>
      <c r="BY78" s="3">
        <v>-0.01</v>
      </c>
      <c r="BZ78" s="3">
        <v>-0.01</v>
      </c>
      <c r="CA78" s="3">
        <v>-0.01</v>
      </c>
      <c r="CB78" s="3">
        <v>-0.01</v>
      </c>
      <c r="CC78" s="3">
        <v>-0.01</v>
      </c>
      <c r="CD78" s="3">
        <v>-0.01</v>
      </c>
    </row>
    <row r="79" spans="1:82" s="97" customFormat="1" x14ac:dyDescent="0.2">
      <c r="A79" s="2" t="s">
        <v>334</v>
      </c>
      <c r="B79" s="2" t="s">
        <v>7</v>
      </c>
      <c r="C79" s="2" t="s">
        <v>147</v>
      </c>
      <c r="D79" s="2" t="s">
        <v>422</v>
      </c>
      <c r="E79" s="3">
        <v>0</v>
      </c>
      <c r="F79" s="3">
        <v>0</v>
      </c>
      <c r="G79" s="3">
        <v>0</v>
      </c>
      <c r="H79" s="3">
        <v>0</v>
      </c>
      <c r="I79" s="3">
        <v>0</v>
      </c>
      <c r="J79" s="3">
        <v>0</v>
      </c>
      <c r="K79" s="3">
        <v>0</v>
      </c>
      <c r="L79" s="3">
        <v>0</v>
      </c>
      <c r="M79" s="3">
        <v>0</v>
      </c>
      <c r="N79" s="3">
        <v>0</v>
      </c>
      <c r="O79" s="3">
        <v>0</v>
      </c>
      <c r="P79" s="3">
        <v>0</v>
      </c>
      <c r="Q79" s="3">
        <v>0</v>
      </c>
      <c r="R79" s="3">
        <v>0</v>
      </c>
      <c r="S79" s="3">
        <v>0</v>
      </c>
      <c r="T79" s="3">
        <v>0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>
        <v>-50000000</v>
      </c>
      <c r="AA79" s="3">
        <v>-50000000</v>
      </c>
      <c r="AB79" s="3">
        <v>-50000000</v>
      </c>
      <c r="AC79" s="3">
        <v>-50000000</v>
      </c>
      <c r="AD79" s="3">
        <v>-50000000</v>
      </c>
      <c r="AE79" s="3">
        <v>0</v>
      </c>
      <c r="AF79" s="3">
        <v>-80000000</v>
      </c>
      <c r="AG79" s="3">
        <v>-80000000</v>
      </c>
      <c r="AH79" s="3">
        <v>-80000000</v>
      </c>
      <c r="AI79" s="3">
        <v>-80000000</v>
      </c>
      <c r="AJ79" s="3">
        <v>-80000000</v>
      </c>
      <c r="AK79" s="3">
        <v>-80000000</v>
      </c>
      <c r="AL79" s="3">
        <v>-80000000</v>
      </c>
      <c r="AM79" s="3">
        <v>-80000000</v>
      </c>
      <c r="AN79" s="3">
        <v>-80000000</v>
      </c>
      <c r="AO79" s="3">
        <v>-90000000</v>
      </c>
      <c r="AP79" s="3">
        <v>-90000000</v>
      </c>
      <c r="AQ79" s="3">
        <v>-90000000</v>
      </c>
      <c r="AR79" s="3">
        <v>0</v>
      </c>
      <c r="AS79" s="3">
        <v>-90000000</v>
      </c>
      <c r="AT79" s="3">
        <v>-90000000</v>
      </c>
      <c r="AU79" s="3">
        <v>-90000000</v>
      </c>
      <c r="AV79" s="3">
        <v>-90000000</v>
      </c>
      <c r="AW79" s="3">
        <v>-90000000</v>
      </c>
      <c r="AX79" s="3">
        <v>-90000000</v>
      </c>
      <c r="AY79" s="3">
        <v>-90000000</v>
      </c>
      <c r="AZ79" s="3">
        <v>-90000000</v>
      </c>
      <c r="BA79" s="3">
        <v>-95000000</v>
      </c>
      <c r="BB79" s="3">
        <v>-95000000</v>
      </c>
      <c r="BC79" s="3">
        <v>-24375000</v>
      </c>
      <c r="BD79" s="3">
        <v>-24375000</v>
      </c>
      <c r="BE79" s="3">
        <v>0</v>
      </c>
      <c r="BF79" s="3">
        <v>-26801873.692033809</v>
      </c>
      <c r="BG79" s="3">
        <v>-25883454.455742907</v>
      </c>
      <c r="BH79" s="3">
        <v>-23032377.354033351</v>
      </c>
      <c r="BI79" s="3">
        <v>-25364575.627426662</v>
      </c>
      <c r="BJ79" s="3">
        <v>-22265038.921936739</v>
      </c>
      <c r="BK79" s="3">
        <v>-23929292.339211106</v>
      </c>
      <c r="BL79" s="3">
        <v>-23937665.368584298</v>
      </c>
      <c r="BM79" s="3">
        <v>-24019624.159130383</v>
      </c>
      <c r="BN79" s="3">
        <v>-29542370.532544535</v>
      </c>
      <c r="BO79" s="3">
        <v>-29937727.942951906</v>
      </c>
      <c r="BP79" s="3">
        <v>-28436862.178784594</v>
      </c>
      <c r="BQ79" s="3">
        <v>-28436862.178784594</v>
      </c>
      <c r="BR79" s="3">
        <v>0</v>
      </c>
      <c r="BS79" s="3">
        <v>-31573204.826704107</v>
      </c>
      <c r="BT79" s="3">
        <v>-31133187.977075845</v>
      </c>
      <c r="BU79" s="3">
        <v>-19212975.696531616</v>
      </c>
      <c r="BV79" s="3">
        <v>-19545513.796184853</v>
      </c>
      <c r="BW79" s="3">
        <v>-21017318.180551466</v>
      </c>
      <c r="BX79" s="3">
        <v>-19084692.080181424</v>
      </c>
      <c r="BY79" s="3">
        <v>-19698355.92685248</v>
      </c>
      <c r="BZ79" s="3">
        <v>-18737175.040243741</v>
      </c>
      <c r="CA79" s="3">
        <v>-19527449.399505597</v>
      </c>
      <c r="CB79" s="3">
        <v>-19453202.934705552</v>
      </c>
      <c r="CC79" s="3">
        <v>-20892890.658284567</v>
      </c>
      <c r="CD79" s="3">
        <v>-20892890.658284567</v>
      </c>
    </row>
    <row r="80" spans="1:82" s="97" customFormat="1" x14ac:dyDescent="0.2">
      <c r="A80" s="2" t="s">
        <v>334</v>
      </c>
      <c r="B80" s="2" t="s">
        <v>7</v>
      </c>
      <c r="C80" s="2" t="s">
        <v>148</v>
      </c>
      <c r="D80" s="2" t="s">
        <v>423</v>
      </c>
      <c r="E80" s="3">
        <v>0</v>
      </c>
      <c r="F80" s="3">
        <v>0</v>
      </c>
      <c r="G80" s="3">
        <v>0</v>
      </c>
      <c r="H80" s="3">
        <v>0</v>
      </c>
      <c r="I80" s="3">
        <v>0</v>
      </c>
      <c r="J80" s="3">
        <v>0</v>
      </c>
      <c r="K80" s="3">
        <v>0</v>
      </c>
      <c r="L80" s="3">
        <v>0</v>
      </c>
      <c r="M80" s="3">
        <v>0</v>
      </c>
      <c r="N80" s="3">
        <v>0</v>
      </c>
      <c r="O80" s="3">
        <v>0</v>
      </c>
      <c r="P80" s="3">
        <v>0</v>
      </c>
      <c r="Q80" s="3">
        <v>0</v>
      </c>
      <c r="R80" s="3">
        <v>0</v>
      </c>
      <c r="S80" s="3">
        <v>0</v>
      </c>
      <c r="T80" s="3">
        <v>0</v>
      </c>
      <c r="U80" s="3">
        <v>0</v>
      </c>
      <c r="V80" s="3">
        <v>0</v>
      </c>
      <c r="W80" s="3">
        <v>0</v>
      </c>
      <c r="X80" s="3">
        <v>0</v>
      </c>
      <c r="Y80" s="3">
        <v>0</v>
      </c>
      <c r="Z80" s="3">
        <v>0</v>
      </c>
      <c r="AA80" s="3">
        <v>0</v>
      </c>
      <c r="AB80" s="3">
        <v>0</v>
      </c>
      <c r="AC80" s="3">
        <v>0</v>
      </c>
      <c r="AD80" s="3">
        <v>0</v>
      </c>
      <c r="AE80" s="3">
        <v>0</v>
      </c>
      <c r="AF80" s="3">
        <v>0</v>
      </c>
      <c r="AG80" s="3">
        <v>0</v>
      </c>
      <c r="AH80" s="3">
        <v>0</v>
      </c>
      <c r="AI80" s="3">
        <v>0</v>
      </c>
      <c r="AJ80" s="3">
        <v>0</v>
      </c>
      <c r="AK80" s="3">
        <v>0</v>
      </c>
      <c r="AL80" s="3">
        <v>0</v>
      </c>
      <c r="AM80" s="3">
        <v>0</v>
      </c>
      <c r="AN80" s="3">
        <v>0</v>
      </c>
      <c r="AO80" s="3">
        <v>0</v>
      </c>
      <c r="AP80" s="3">
        <v>0</v>
      </c>
      <c r="AQ80" s="3">
        <v>0</v>
      </c>
      <c r="AR80" s="3">
        <v>0</v>
      </c>
      <c r="AS80" s="3">
        <v>0</v>
      </c>
      <c r="AT80" s="3">
        <v>0</v>
      </c>
      <c r="AU80" s="3">
        <v>0</v>
      </c>
      <c r="AV80" s="3">
        <v>0</v>
      </c>
      <c r="AW80" s="3">
        <v>-532193.61</v>
      </c>
      <c r="AX80" s="3">
        <v>-532193.61</v>
      </c>
      <c r="AY80" s="3">
        <v>-535614.01</v>
      </c>
      <c r="AZ80" s="3">
        <v>-537332.43000000005</v>
      </c>
      <c r="BA80" s="3">
        <v>-539056.38</v>
      </c>
      <c r="BB80" s="3">
        <v>-540933</v>
      </c>
      <c r="BC80" s="3">
        <v>-542520.87</v>
      </c>
      <c r="BD80" s="3">
        <v>-542520.87</v>
      </c>
      <c r="BE80" s="3">
        <v>-542520.87</v>
      </c>
      <c r="BF80" s="3">
        <v>-542520.87</v>
      </c>
      <c r="BG80" s="3">
        <v>-542520.87</v>
      </c>
      <c r="BH80" s="3">
        <v>-542520.87</v>
      </c>
      <c r="BI80" s="3">
        <v>-542520.87</v>
      </c>
      <c r="BJ80" s="3">
        <v>-542520.87</v>
      </c>
      <c r="BK80" s="3">
        <v>-542520.87</v>
      </c>
      <c r="BL80" s="3">
        <v>-542520.87</v>
      </c>
      <c r="BM80" s="3">
        <v>-542520.87</v>
      </c>
      <c r="BN80" s="3">
        <v>-542520.87</v>
      </c>
      <c r="BO80" s="3">
        <v>-542520.87</v>
      </c>
      <c r="BP80" s="3">
        <v>-542520.87</v>
      </c>
      <c r="BQ80" s="3">
        <v>-542520.87</v>
      </c>
      <c r="BR80" s="3">
        <v>-542520.87</v>
      </c>
      <c r="BS80" s="3">
        <v>-542520.87</v>
      </c>
      <c r="BT80" s="3">
        <v>-542520.87</v>
      </c>
      <c r="BU80" s="3">
        <v>-542520.87</v>
      </c>
      <c r="BV80" s="3">
        <v>-542520.87</v>
      </c>
      <c r="BW80" s="3">
        <v>-542520.87</v>
      </c>
      <c r="BX80" s="3">
        <v>-542520.87</v>
      </c>
      <c r="BY80" s="3">
        <v>-542520.87</v>
      </c>
      <c r="BZ80" s="3">
        <v>-542520.87</v>
      </c>
      <c r="CA80" s="3">
        <v>-542520.87</v>
      </c>
      <c r="CB80" s="3">
        <v>-542520.87</v>
      </c>
      <c r="CC80" s="3">
        <v>-542520.87</v>
      </c>
      <c r="CD80" s="3">
        <v>-542520.87</v>
      </c>
    </row>
    <row r="81" spans="1:82" s="97" customFormat="1" x14ac:dyDescent="0.2">
      <c r="A81" s="2" t="s">
        <v>334</v>
      </c>
      <c r="B81" s="2" t="s">
        <v>7</v>
      </c>
      <c r="C81" s="2" t="s">
        <v>149</v>
      </c>
      <c r="D81" s="2" t="s">
        <v>424</v>
      </c>
      <c r="E81" s="3">
        <v>0</v>
      </c>
      <c r="F81" s="3">
        <v>0</v>
      </c>
      <c r="G81" s="3">
        <v>0</v>
      </c>
      <c r="H81" s="3">
        <v>0</v>
      </c>
      <c r="I81" s="3">
        <v>0</v>
      </c>
      <c r="J81" s="3">
        <v>0</v>
      </c>
      <c r="K81" s="3">
        <v>0</v>
      </c>
      <c r="L81" s="3">
        <v>0</v>
      </c>
      <c r="M81" s="3">
        <v>0</v>
      </c>
      <c r="N81" s="3">
        <v>0</v>
      </c>
      <c r="O81" s="3">
        <v>0</v>
      </c>
      <c r="P81" s="3">
        <v>0</v>
      </c>
      <c r="Q81" s="3">
        <v>0</v>
      </c>
      <c r="R81" s="3">
        <v>0</v>
      </c>
      <c r="S81" s="3">
        <v>0</v>
      </c>
      <c r="T81" s="3">
        <v>-79351.5</v>
      </c>
      <c r="U81" s="3">
        <v>-79351.5</v>
      </c>
      <c r="V81" s="3">
        <v>-79351.5</v>
      </c>
      <c r="W81" s="3">
        <v>-67138.62</v>
      </c>
      <c r="X81" s="3">
        <v>-62390.189999999995</v>
      </c>
      <c r="Y81" s="3">
        <v>-54918.65</v>
      </c>
      <c r="Z81" s="3">
        <v>-50560.61</v>
      </c>
      <c r="AA81" s="3">
        <v>-43456.94</v>
      </c>
      <c r="AB81" s="3">
        <v>-36334.58</v>
      </c>
      <c r="AC81" s="3">
        <v>-29193.47</v>
      </c>
      <c r="AD81" s="3">
        <v>-29193.47</v>
      </c>
      <c r="AE81" s="3">
        <v>-11514.330000000002</v>
      </c>
      <c r="AF81" s="3">
        <v>-9480.18</v>
      </c>
      <c r="AG81" s="3">
        <v>-7440.67</v>
      </c>
      <c r="AH81" s="3">
        <v>-5395.79</v>
      </c>
      <c r="AI81" s="3">
        <v>-3644.43</v>
      </c>
      <c r="AJ81" s="3">
        <v>-1888.45</v>
      </c>
      <c r="AK81" s="3">
        <v>-497.57</v>
      </c>
      <c r="AL81" s="3">
        <v>0</v>
      </c>
      <c r="AM81" s="3">
        <v>0</v>
      </c>
      <c r="AN81" s="3">
        <v>0</v>
      </c>
      <c r="AO81" s="3">
        <v>0</v>
      </c>
      <c r="AP81" s="3">
        <v>0</v>
      </c>
      <c r="AQ81" s="3">
        <v>0</v>
      </c>
      <c r="AR81" s="3">
        <v>0</v>
      </c>
      <c r="AS81" s="3">
        <v>0</v>
      </c>
      <c r="AT81" s="3">
        <v>0</v>
      </c>
      <c r="AU81" s="3">
        <v>0</v>
      </c>
      <c r="AV81" s="3">
        <v>0</v>
      </c>
      <c r="AW81" s="3">
        <v>0</v>
      </c>
      <c r="AX81" s="3">
        <v>0</v>
      </c>
      <c r="AY81" s="3">
        <v>0</v>
      </c>
      <c r="AZ81" s="3">
        <v>0</v>
      </c>
      <c r="BA81" s="3">
        <v>0</v>
      </c>
      <c r="BB81" s="3">
        <v>0</v>
      </c>
      <c r="BC81" s="3">
        <v>0</v>
      </c>
      <c r="BD81" s="3">
        <v>0</v>
      </c>
      <c r="BE81" s="3">
        <v>0</v>
      </c>
      <c r="BF81" s="3">
        <v>0</v>
      </c>
      <c r="BG81" s="3">
        <v>0</v>
      </c>
      <c r="BH81" s="3">
        <v>0</v>
      </c>
      <c r="BI81" s="3">
        <v>0</v>
      </c>
      <c r="BJ81" s="3">
        <v>0</v>
      </c>
      <c r="BK81" s="3">
        <v>0</v>
      </c>
      <c r="BL81" s="3">
        <v>0</v>
      </c>
      <c r="BM81" s="3">
        <v>0</v>
      </c>
      <c r="BN81" s="3">
        <v>0</v>
      </c>
      <c r="BO81" s="3">
        <v>0</v>
      </c>
      <c r="BP81" s="3">
        <v>0</v>
      </c>
      <c r="BQ81" s="3">
        <v>0</v>
      </c>
      <c r="BR81" s="3">
        <v>0</v>
      </c>
      <c r="BS81" s="3">
        <v>0</v>
      </c>
      <c r="BT81" s="3">
        <v>0</v>
      </c>
      <c r="BU81" s="3">
        <v>0</v>
      </c>
      <c r="BV81" s="3">
        <v>0</v>
      </c>
      <c r="BW81" s="3">
        <v>0</v>
      </c>
      <c r="BX81" s="3">
        <v>0</v>
      </c>
      <c r="BY81" s="3">
        <v>0</v>
      </c>
      <c r="BZ81" s="3">
        <v>0</v>
      </c>
      <c r="CA81" s="3">
        <v>0</v>
      </c>
      <c r="CB81" s="3">
        <v>0</v>
      </c>
      <c r="CC81" s="3">
        <v>0</v>
      </c>
      <c r="CD81" s="3">
        <v>0</v>
      </c>
    </row>
    <row r="82" spans="1:82" s="97" customFormat="1" x14ac:dyDescent="0.2">
      <c r="A82" s="2" t="s">
        <v>334</v>
      </c>
      <c r="B82" s="2" t="s">
        <v>7</v>
      </c>
      <c r="C82" s="2" t="s">
        <v>64</v>
      </c>
      <c r="D82" s="2" t="s">
        <v>425</v>
      </c>
      <c r="E82" s="3">
        <v>0</v>
      </c>
      <c r="F82" s="3">
        <v>0</v>
      </c>
      <c r="G82" s="3">
        <v>0</v>
      </c>
      <c r="H82" s="3">
        <v>0</v>
      </c>
      <c r="I82" s="3">
        <v>0</v>
      </c>
      <c r="J82" s="3">
        <v>0</v>
      </c>
      <c r="K82" s="3">
        <v>0</v>
      </c>
      <c r="L82" s="3">
        <v>-704022</v>
      </c>
      <c r="M82" s="3">
        <v>-693355</v>
      </c>
      <c r="N82" s="3">
        <v>-682413</v>
      </c>
      <c r="O82" s="3">
        <v>-675398</v>
      </c>
      <c r="P82" s="3">
        <v>-705186</v>
      </c>
      <c r="Q82" s="3">
        <v>-705186</v>
      </c>
      <c r="R82" s="3">
        <v>-612815</v>
      </c>
      <c r="S82" s="3">
        <v>-591434</v>
      </c>
      <c r="T82" s="3">
        <v>-616283</v>
      </c>
      <c r="U82" s="3">
        <v>-597513</v>
      </c>
      <c r="V82" s="3">
        <v>-567255</v>
      </c>
      <c r="W82" s="3">
        <v>-3422677</v>
      </c>
      <c r="X82" s="3">
        <v>-3720192</v>
      </c>
      <c r="Y82" s="3">
        <v>-3736761</v>
      </c>
      <c r="Z82" s="3">
        <v>-3545693</v>
      </c>
      <c r="AA82" s="3">
        <v>-3537388</v>
      </c>
      <c r="AB82" s="3">
        <v>-3713444</v>
      </c>
      <c r="AC82" s="3">
        <v>-3333526</v>
      </c>
      <c r="AD82" s="3">
        <v>-3333526</v>
      </c>
      <c r="AE82" s="3">
        <v>-3327091</v>
      </c>
      <c r="AF82" s="3">
        <v>-3132276</v>
      </c>
      <c r="AG82" s="3">
        <v>-3156303</v>
      </c>
      <c r="AH82" s="3">
        <v>-3208005</v>
      </c>
      <c r="AI82" s="3">
        <v>-3230465</v>
      </c>
      <c r="AJ82" s="3">
        <v>-3209791</v>
      </c>
      <c r="AK82" s="3">
        <v>-3221766</v>
      </c>
      <c r="AL82" s="3">
        <v>-3227525</v>
      </c>
      <c r="AM82" s="3">
        <v>-709428</v>
      </c>
      <c r="AN82" s="3">
        <v>-714314</v>
      </c>
      <c r="AO82" s="3">
        <v>-720592</v>
      </c>
      <c r="AP82" s="3">
        <v>-1299103</v>
      </c>
      <c r="AQ82" s="3">
        <v>-1299103</v>
      </c>
      <c r="AR82" s="3">
        <v>-1300336</v>
      </c>
      <c r="AS82" s="3">
        <v>-1310011</v>
      </c>
      <c r="AT82" s="3">
        <v>-1291909</v>
      </c>
      <c r="AU82" s="3">
        <v>-1297752</v>
      </c>
      <c r="AV82" s="3">
        <v>-1307728</v>
      </c>
      <c r="AW82" s="3">
        <v>-2922380</v>
      </c>
      <c r="AX82" s="3">
        <v>-2930965</v>
      </c>
      <c r="AY82" s="3">
        <v>-2921723</v>
      </c>
      <c r="AZ82" s="3">
        <v>-2888878</v>
      </c>
      <c r="BA82" s="3">
        <v>-2884978</v>
      </c>
      <c r="BB82" s="3">
        <v>-2888253</v>
      </c>
      <c r="BC82" s="3">
        <v>-2872193</v>
      </c>
      <c r="BD82" s="3">
        <v>-2872193</v>
      </c>
      <c r="BE82" s="3">
        <v>-2898421.5417288127</v>
      </c>
      <c r="BF82" s="3">
        <v>-2940030.315667626</v>
      </c>
      <c r="BG82" s="3">
        <v>-2997415.0966049396</v>
      </c>
      <c r="BH82" s="3">
        <v>-3054799.8775422517</v>
      </c>
      <c r="BI82" s="3">
        <v>-3103949.4438835648</v>
      </c>
      <c r="BJ82" s="3">
        <v>-3152792.4049748788</v>
      </c>
      <c r="BK82" s="3">
        <v>-3202627.6160661927</v>
      </c>
      <c r="BL82" s="3">
        <v>-3246906.5347550046</v>
      </c>
      <c r="BM82" s="3">
        <v>-3281362.6388478177</v>
      </c>
      <c r="BN82" s="3">
        <v>-3329671.2832366307</v>
      </c>
      <c r="BO82" s="3">
        <v>-3348769.0084334444</v>
      </c>
      <c r="BP82" s="3">
        <v>-3360127.4912277581</v>
      </c>
      <c r="BQ82" s="3">
        <v>-3360127.4912277581</v>
      </c>
      <c r="BR82" s="3">
        <v>-3372059.0934347757</v>
      </c>
      <c r="BS82" s="3">
        <v>-3383990.6956417947</v>
      </c>
      <c r="BT82" s="3">
        <v>-3397886.0102113127</v>
      </c>
      <c r="BU82" s="3">
        <v>-3411781.3247808306</v>
      </c>
      <c r="BV82" s="3">
        <v>-3425676.6393503486</v>
      </c>
      <c r="BW82" s="3">
        <v>-3439571.9539198666</v>
      </c>
      <c r="BX82" s="3">
        <v>-3453467.2684893846</v>
      </c>
      <c r="BY82" s="3">
        <v>-3467362.5830589025</v>
      </c>
      <c r="BZ82" s="3">
        <v>-3481257.8976284214</v>
      </c>
      <c r="CA82" s="3">
        <v>-3495729.5109979403</v>
      </c>
      <c r="CB82" s="3">
        <v>-3510201.1243674583</v>
      </c>
      <c r="CC82" s="3">
        <v>-3524672.7377369753</v>
      </c>
      <c r="CD82" s="3">
        <v>-3524672.7377369753</v>
      </c>
    </row>
    <row r="83" spans="1:82" s="97" customFormat="1" x14ac:dyDescent="0.2">
      <c r="A83" s="2" t="s">
        <v>334</v>
      </c>
      <c r="B83" s="2" t="s">
        <v>7</v>
      </c>
      <c r="C83" s="2" t="s">
        <v>426</v>
      </c>
      <c r="D83" s="2" t="s">
        <v>427</v>
      </c>
      <c r="E83" s="3">
        <v>0</v>
      </c>
      <c r="F83" s="3">
        <v>0</v>
      </c>
      <c r="G83" s="3">
        <v>0</v>
      </c>
      <c r="H83" s="3">
        <v>0</v>
      </c>
      <c r="I83" s="3">
        <v>0</v>
      </c>
      <c r="J83" s="3">
        <v>0</v>
      </c>
      <c r="K83" s="3">
        <v>0</v>
      </c>
      <c r="L83" s="3">
        <v>-28296961.379999999</v>
      </c>
      <c r="M83" s="3">
        <v>-28571113.379999999</v>
      </c>
      <c r="N83" s="3">
        <v>-28529925.379999999</v>
      </c>
      <c r="O83" s="3">
        <v>-28487391.379999999</v>
      </c>
      <c r="P83" s="3">
        <v>-29130983.379999999</v>
      </c>
      <c r="Q83" s="3">
        <v>-29130983.379999999</v>
      </c>
      <c r="R83" s="3">
        <v>-29115930.379999999</v>
      </c>
      <c r="S83" s="3">
        <v>-29007910.379999999</v>
      </c>
      <c r="T83" s="3">
        <v>-29269977.379999999</v>
      </c>
      <c r="U83" s="3">
        <v>-29278094.379999999</v>
      </c>
      <c r="V83" s="3">
        <v>-29283115.379999999</v>
      </c>
      <c r="W83" s="3">
        <v>-29519593.379999999</v>
      </c>
      <c r="X83" s="3">
        <v>-29374023.379999999</v>
      </c>
      <c r="Y83" s="3">
        <v>-30180240.379999999</v>
      </c>
      <c r="Z83" s="3">
        <v>-30302329.379999999</v>
      </c>
      <c r="AA83" s="3">
        <v>-30422443.379999999</v>
      </c>
      <c r="AB83" s="3">
        <v>-30400639.379999999</v>
      </c>
      <c r="AC83" s="3">
        <v>-29703254.379999999</v>
      </c>
      <c r="AD83" s="3">
        <v>-29703254.379999999</v>
      </c>
      <c r="AE83" s="3">
        <v>-29736508.379999999</v>
      </c>
      <c r="AF83" s="3">
        <v>-29887523.379999999</v>
      </c>
      <c r="AG83" s="3">
        <v>-30063715.379999999</v>
      </c>
      <c r="AH83" s="3">
        <v>-30071232.379999999</v>
      </c>
      <c r="AI83" s="3">
        <v>-30308295.379999999</v>
      </c>
      <c r="AJ83" s="3">
        <v>-30458646.379999999</v>
      </c>
      <c r="AK83" s="3">
        <v>-30320055.379999999</v>
      </c>
      <c r="AL83" s="3">
        <v>-30282769.379999999</v>
      </c>
      <c r="AM83" s="3">
        <v>-30467170.379999999</v>
      </c>
      <c r="AN83" s="3">
        <v>-30371358.379999999</v>
      </c>
      <c r="AO83" s="3">
        <v>-30274568.379999999</v>
      </c>
      <c r="AP83" s="3">
        <v>-30470460.379999999</v>
      </c>
      <c r="AQ83" s="3">
        <v>-30470460.379999999</v>
      </c>
      <c r="AR83" s="3">
        <v>-30434905.379999999</v>
      </c>
      <c r="AS83" s="3">
        <v>-30574159.379999999</v>
      </c>
      <c r="AT83" s="3">
        <v>-30843409.379999999</v>
      </c>
      <c r="AU83" s="3">
        <v>-30794895.379999999</v>
      </c>
      <c r="AV83" s="3">
        <v>-30878838.379999999</v>
      </c>
      <c r="AW83" s="3">
        <v>-31076376.379999999</v>
      </c>
      <c r="AX83" s="3">
        <v>-31077293.379999999</v>
      </c>
      <c r="AY83" s="3">
        <v>-30906232.379999999</v>
      </c>
      <c r="AZ83" s="3">
        <v>-30767005.379999999</v>
      </c>
      <c r="BA83" s="3">
        <v>-30703124.379999999</v>
      </c>
      <c r="BB83" s="3">
        <v>-30771817.379999999</v>
      </c>
      <c r="BC83" s="3">
        <v>-31038200.379999999</v>
      </c>
      <c r="BD83" s="3">
        <v>-31038200.379999999</v>
      </c>
      <c r="BE83" s="3">
        <v>-31097765.456602339</v>
      </c>
      <c r="BF83" s="3">
        <v>-31139050.746710826</v>
      </c>
      <c r="BG83" s="3">
        <v>-31176760.791608553</v>
      </c>
      <c r="BH83" s="3">
        <v>-31216649.359171018</v>
      </c>
      <c r="BI83" s="3">
        <v>-31242277.910074756</v>
      </c>
      <c r="BJ83" s="3">
        <v>-31257659.452079475</v>
      </c>
      <c r="BK83" s="3">
        <v>-31262948.161624771</v>
      </c>
      <c r="BL83" s="3">
        <v>-31264745.296053581</v>
      </c>
      <c r="BM83" s="3">
        <v>-31324243.318853531</v>
      </c>
      <c r="BN83" s="3">
        <v>-31337860.970726438</v>
      </c>
      <c r="BO83" s="3">
        <v>-31347323.010641463</v>
      </c>
      <c r="BP83" s="3">
        <v>-31358481.512718342</v>
      </c>
      <c r="BQ83" s="3">
        <v>-31358481.512718342</v>
      </c>
      <c r="BR83" s="3">
        <v>-31434660.237181135</v>
      </c>
      <c r="BS83" s="3">
        <v>-31524305.238341</v>
      </c>
      <c r="BT83" s="3">
        <v>-31559254.839307759</v>
      </c>
      <c r="BU83" s="3">
        <v>-31625015.576514762</v>
      </c>
      <c r="BV83" s="3">
        <v>-31681182.518389996</v>
      </c>
      <c r="BW83" s="3">
        <v>-31734489.754690818</v>
      </c>
      <c r="BX83" s="3">
        <v>-31782496.130764946</v>
      </c>
      <c r="BY83" s="3">
        <v>-31827871.791513748</v>
      </c>
      <c r="BZ83" s="3">
        <v>-31908831.113694616</v>
      </c>
      <c r="CA83" s="3">
        <v>-31964822.648409177</v>
      </c>
      <c r="CB83" s="3">
        <v>-32016913.903095033</v>
      </c>
      <c r="CC83" s="3">
        <v>-32066985.74315127</v>
      </c>
      <c r="CD83" s="3">
        <v>-32066985.74315127</v>
      </c>
    </row>
    <row r="84" spans="1:82" s="97" customFormat="1" x14ac:dyDescent="0.2">
      <c r="A84" s="2" t="s">
        <v>334</v>
      </c>
      <c r="B84" s="2" t="s">
        <v>7</v>
      </c>
      <c r="C84" s="2" t="s">
        <v>10</v>
      </c>
      <c r="D84" s="2" t="s">
        <v>428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>
        <v>0</v>
      </c>
      <c r="K84" s="3">
        <v>0</v>
      </c>
      <c r="L84" s="3">
        <v>-4316126</v>
      </c>
      <c r="M84" s="3">
        <v>-4361920</v>
      </c>
      <c r="N84" s="3">
        <v>-4390760</v>
      </c>
      <c r="O84" s="3">
        <v>-4419229</v>
      </c>
      <c r="P84" s="3">
        <v>-4466051</v>
      </c>
      <c r="Q84" s="3">
        <v>-4466051</v>
      </c>
      <c r="R84" s="3">
        <v>-4513093</v>
      </c>
      <c r="S84" s="3">
        <v>-4534371</v>
      </c>
      <c r="T84" s="3">
        <v>-4588039</v>
      </c>
      <c r="U84" s="3">
        <v>-4641506</v>
      </c>
      <c r="V84" s="3">
        <v>-4694112</v>
      </c>
      <c r="W84" s="3">
        <v>-4740677</v>
      </c>
      <c r="X84" s="3">
        <v>-4841534</v>
      </c>
      <c r="Y84" s="3">
        <v>-5116189</v>
      </c>
      <c r="Z84" s="3">
        <v>-5131056</v>
      </c>
      <c r="AA84" s="3">
        <v>-5215558</v>
      </c>
      <c r="AB84" s="3">
        <v>-5262063</v>
      </c>
      <c r="AC84" s="3">
        <v>-5119965</v>
      </c>
      <c r="AD84" s="3">
        <v>-5119965</v>
      </c>
      <c r="AE84" s="3">
        <v>-5174334</v>
      </c>
      <c r="AF84" s="3">
        <v>-5215194</v>
      </c>
      <c r="AG84" s="3">
        <v>-5252201</v>
      </c>
      <c r="AH84" s="3">
        <v>-5295897</v>
      </c>
      <c r="AI84" s="3">
        <v>-5410352</v>
      </c>
      <c r="AJ84" s="3">
        <v>-5445486</v>
      </c>
      <c r="AK84" s="3">
        <v>-5460530</v>
      </c>
      <c r="AL84" s="3">
        <v>-5502644</v>
      </c>
      <c r="AM84" s="3">
        <v>-5531742</v>
      </c>
      <c r="AN84" s="3">
        <v>-5550309</v>
      </c>
      <c r="AO84" s="3">
        <v>-5569924</v>
      </c>
      <c r="AP84" s="3">
        <v>-5611373</v>
      </c>
      <c r="AQ84" s="3">
        <v>-5611373</v>
      </c>
      <c r="AR84" s="3">
        <v>-5647804</v>
      </c>
      <c r="AS84" s="3">
        <v>-5727555</v>
      </c>
      <c r="AT84" s="3">
        <v>-5789916</v>
      </c>
      <c r="AU84" s="3">
        <v>-5819391</v>
      </c>
      <c r="AV84" s="3">
        <v>-5888637</v>
      </c>
      <c r="AW84" s="3">
        <v>-5929660</v>
      </c>
      <c r="AX84" s="3">
        <v>-5979742</v>
      </c>
      <c r="AY84" s="3">
        <v>-5989855</v>
      </c>
      <c r="AZ84" s="3">
        <v>-5958753</v>
      </c>
      <c r="BA84" s="3">
        <v>-5991120</v>
      </c>
      <c r="BB84" s="3">
        <v>-6061448</v>
      </c>
      <c r="BC84" s="3">
        <v>-6133287</v>
      </c>
      <c r="BD84" s="3">
        <v>-6133287</v>
      </c>
      <c r="BE84" s="3">
        <v>-6180688.0730330348</v>
      </c>
      <c r="BF84" s="3">
        <v>-6227683.7131688856</v>
      </c>
      <c r="BG84" s="3">
        <v>-6274246.2363596214</v>
      </c>
      <c r="BH84" s="3">
        <v>-6320339.813350278</v>
      </c>
      <c r="BI84" s="3">
        <v>-6365940.2413363513</v>
      </c>
      <c r="BJ84" s="3">
        <v>-6411025.9806360528</v>
      </c>
      <c r="BK84" s="3">
        <v>-6455580.7383044865</v>
      </c>
      <c r="BL84" s="3">
        <v>-6499588.6365244156</v>
      </c>
      <c r="BM84" s="3">
        <v>-6543028.5475745853</v>
      </c>
      <c r="BN84" s="3">
        <v>-6585890.3860459486</v>
      </c>
      <c r="BO84" s="3">
        <v>-6628173.0775863994</v>
      </c>
      <c r="BP84" s="3">
        <v>-6669850.9638555795</v>
      </c>
      <c r="BQ84" s="3">
        <v>-6669850.9638555795</v>
      </c>
      <c r="BR84" s="3">
        <v>-6725271.5920164073</v>
      </c>
      <c r="BS84" s="3">
        <v>-6779990.3261867426</v>
      </c>
      <c r="BT84" s="3">
        <v>-6831277.547922805</v>
      </c>
      <c r="BU84" s="3">
        <v>-6879260.238661821</v>
      </c>
      <c r="BV84" s="3">
        <v>-6926650.253229415</v>
      </c>
      <c r="BW84" s="3">
        <v>-6973481.9526176462</v>
      </c>
      <c r="BX84" s="3">
        <v>-7019758.9963874444</v>
      </c>
      <c r="BY84" s="3">
        <v>-7065482.3137124712</v>
      </c>
      <c r="BZ84" s="3">
        <v>-7110647.5332538718</v>
      </c>
      <c r="CA84" s="3">
        <v>-7155241.7050333992</v>
      </c>
      <c r="CB84" s="3">
        <v>-7199254.1458090786</v>
      </c>
      <c r="CC84" s="3">
        <v>-7242686.2527504954</v>
      </c>
      <c r="CD84" s="3">
        <v>-7242686.2527504954</v>
      </c>
    </row>
    <row r="85" spans="1:82" s="97" customFormat="1" x14ac:dyDescent="0.2">
      <c r="A85" s="2" t="s">
        <v>334</v>
      </c>
      <c r="B85" s="2" t="s">
        <v>7</v>
      </c>
      <c r="C85" s="2" t="s">
        <v>429</v>
      </c>
      <c r="D85" s="2" t="s">
        <v>430</v>
      </c>
      <c r="E85" s="3">
        <v>0</v>
      </c>
      <c r="F85" s="3">
        <v>0</v>
      </c>
      <c r="G85" s="3">
        <v>0</v>
      </c>
      <c r="H85" s="3">
        <v>0</v>
      </c>
      <c r="I85" s="3">
        <v>0</v>
      </c>
      <c r="J85" s="3">
        <v>0</v>
      </c>
      <c r="K85" s="3">
        <v>0</v>
      </c>
      <c r="L85" s="3">
        <v>-195118</v>
      </c>
      <c r="M85" s="3">
        <v>-192162</v>
      </c>
      <c r="N85" s="3">
        <v>-189129</v>
      </c>
      <c r="O85" s="3">
        <v>-187185</v>
      </c>
      <c r="P85" s="3">
        <v>-195440</v>
      </c>
      <c r="Q85" s="3">
        <v>-195440</v>
      </c>
      <c r="R85" s="3">
        <v>-175217</v>
      </c>
      <c r="S85" s="3">
        <v>-174670</v>
      </c>
      <c r="T85" s="3">
        <v>-170800</v>
      </c>
      <c r="U85" s="3">
        <v>-170976</v>
      </c>
      <c r="V85" s="3">
        <v>-167967</v>
      </c>
      <c r="W85" s="3">
        <v>-948586</v>
      </c>
      <c r="X85" s="3">
        <v>-954399</v>
      </c>
      <c r="Y85" s="3">
        <v>-957532</v>
      </c>
      <c r="Z85" s="3">
        <v>-982681</v>
      </c>
      <c r="AA85" s="3">
        <v>-978922</v>
      </c>
      <c r="AB85" s="3">
        <v>-980108</v>
      </c>
      <c r="AC85" s="3">
        <v>-877728</v>
      </c>
      <c r="AD85" s="3">
        <v>-877728</v>
      </c>
      <c r="AE85" s="3">
        <v>-874487</v>
      </c>
      <c r="AF85" s="3">
        <v>-865186</v>
      </c>
      <c r="AG85" s="3">
        <v>-874761</v>
      </c>
      <c r="AH85" s="3">
        <v>-887905</v>
      </c>
      <c r="AI85" s="3">
        <v>-892475</v>
      </c>
      <c r="AJ85" s="3">
        <v>-889585</v>
      </c>
      <c r="AK85" s="3">
        <v>-890981</v>
      </c>
      <c r="AL85" s="3">
        <v>-890733</v>
      </c>
      <c r="AM85" s="3">
        <v>-196617</v>
      </c>
      <c r="AN85" s="3">
        <v>-196698</v>
      </c>
      <c r="AO85" s="3">
        <v>-197063</v>
      </c>
      <c r="AP85" s="3">
        <v>-360044</v>
      </c>
      <c r="AQ85" s="3">
        <v>-360044</v>
      </c>
      <c r="AR85" s="3">
        <v>-358785</v>
      </c>
      <c r="AS85" s="3">
        <v>-360252</v>
      </c>
      <c r="AT85" s="3">
        <v>-358051</v>
      </c>
      <c r="AU85" s="3">
        <v>-358323</v>
      </c>
      <c r="AV85" s="3">
        <v>-359510</v>
      </c>
      <c r="AW85" s="3">
        <v>-809932</v>
      </c>
      <c r="AX85" s="3">
        <v>-810509</v>
      </c>
      <c r="AY85" s="3">
        <v>-806114</v>
      </c>
      <c r="AZ85" s="3">
        <v>-800648</v>
      </c>
      <c r="BA85" s="3">
        <v>-798267</v>
      </c>
      <c r="BB85" s="3">
        <v>-797765</v>
      </c>
      <c r="BC85" s="3">
        <v>-796025</v>
      </c>
      <c r="BD85" s="3">
        <v>-796025</v>
      </c>
      <c r="BE85" s="3">
        <v>-803294.18516041676</v>
      </c>
      <c r="BF85" s="3">
        <v>-814825.96932083345</v>
      </c>
      <c r="BG85" s="3">
        <v>-830730.04063125036</v>
      </c>
      <c r="BH85" s="3">
        <v>-846634.11194166727</v>
      </c>
      <c r="BI85" s="3">
        <v>-860255.81085208419</v>
      </c>
      <c r="BJ85" s="3">
        <v>-873792.53476250102</v>
      </c>
      <c r="BK85" s="3">
        <v>-887604.25867291784</v>
      </c>
      <c r="BL85" s="3">
        <v>-899876.06783333479</v>
      </c>
      <c r="BM85" s="3">
        <v>-909425.50459375163</v>
      </c>
      <c r="BN85" s="3">
        <v>-922814.14375416841</v>
      </c>
      <c r="BO85" s="3">
        <v>-928107.03811458533</v>
      </c>
      <c r="BP85" s="3">
        <v>-931255.01772500225</v>
      </c>
      <c r="BQ85" s="3">
        <v>-931255.01772500225</v>
      </c>
      <c r="BR85" s="3">
        <v>-934561.83617491915</v>
      </c>
      <c r="BS85" s="3">
        <v>-937868.65462483582</v>
      </c>
      <c r="BT85" s="3">
        <v>-941719.71182475274</v>
      </c>
      <c r="BU85" s="3">
        <v>-945570.76902466966</v>
      </c>
      <c r="BV85" s="3">
        <v>-949421.82622458646</v>
      </c>
      <c r="BW85" s="3">
        <v>-953272.88342450326</v>
      </c>
      <c r="BX85" s="3">
        <v>-957123.94062442007</v>
      </c>
      <c r="BY85" s="3">
        <v>-960974.9978243371</v>
      </c>
      <c r="BZ85" s="3">
        <v>-964826.05502425379</v>
      </c>
      <c r="CA85" s="3">
        <v>-968836.83222417068</v>
      </c>
      <c r="CB85" s="3">
        <v>-972847.60942408745</v>
      </c>
      <c r="CC85" s="3">
        <v>-976858.38662400434</v>
      </c>
      <c r="CD85" s="3">
        <v>-976858.38662400434</v>
      </c>
    </row>
    <row r="86" spans="1:82" s="97" customFormat="1" x14ac:dyDescent="0.2">
      <c r="A86" s="2" t="s">
        <v>334</v>
      </c>
      <c r="B86" s="2" t="s">
        <v>7</v>
      </c>
      <c r="C86" s="2" t="s">
        <v>66</v>
      </c>
      <c r="D86" s="2" t="s">
        <v>431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>
        <v>0</v>
      </c>
      <c r="K86" s="3">
        <v>0</v>
      </c>
      <c r="L86" s="3">
        <v>-25031429</v>
      </c>
      <c r="M86" s="3">
        <v>-24691060</v>
      </c>
      <c r="N86" s="3">
        <v>-24691060</v>
      </c>
      <c r="O86" s="3">
        <v>-24691060</v>
      </c>
      <c r="P86" s="3">
        <v>-24098598</v>
      </c>
      <c r="Q86" s="3">
        <v>-24098598</v>
      </c>
      <c r="R86" s="3">
        <v>-24098598</v>
      </c>
      <c r="S86" s="3">
        <v>-24098598</v>
      </c>
      <c r="T86" s="3">
        <v>-23681450</v>
      </c>
      <c r="U86" s="3">
        <v>-23681450</v>
      </c>
      <c r="V86" s="3">
        <v>-23681450</v>
      </c>
      <c r="W86" s="3">
        <v>-23264302</v>
      </c>
      <c r="X86" s="3">
        <v>-21509353</v>
      </c>
      <c r="Y86" s="3">
        <v>-21509353</v>
      </c>
      <c r="Z86" s="3">
        <v>-21554697</v>
      </c>
      <c r="AA86" s="3">
        <v>-21554697</v>
      </c>
      <c r="AB86" s="3">
        <v>-21554697</v>
      </c>
      <c r="AC86" s="3">
        <v>-21871100</v>
      </c>
      <c r="AD86" s="3">
        <v>-21871100</v>
      </c>
      <c r="AE86" s="3">
        <v>-21871100</v>
      </c>
      <c r="AF86" s="3">
        <v>-21871100</v>
      </c>
      <c r="AG86" s="3">
        <v>-21616863</v>
      </c>
      <c r="AH86" s="3">
        <v>-21616863</v>
      </c>
      <c r="AI86" s="3">
        <v>-21616863</v>
      </c>
      <c r="AJ86" s="3">
        <v>-21348553</v>
      </c>
      <c r="AK86" s="3">
        <v>-21348553</v>
      </c>
      <c r="AL86" s="3">
        <v>-21348553</v>
      </c>
      <c r="AM86" s="3">
        <v>-21081630</v>
      </c>
      <c r="AN86" s="3">
        <v>-21081630</v>
      </c>
      <c r="AO86" s="3">
        <v>-21081630</v>
      </c>
      <c r="AP86" s="3">
        <v>-20960211</v>
      </c>
      <c r="AQ86" s="3">
        <v>-20960211</v>
      </c>
      <c r="AR86" s="3">
        <v>-20960211</v>
      </c>
      <c r="AS86" s="3">
        <v>-20960211</v>
      </c>
      <c r="AT86" s="3">
        <v>-20707504</v>
      </c>
      <c r="AU86" s="3">
        <v>-20707504</v>
      </c>
      <c r="AV86" s="3">
        <v>-20707504</v>
      </c>
      <c r="AW86" s="3">
        <v>-20422422</v>
      </c>
      <c r="AX86" s="3">
        <v>-20422422</v>
      </c>
      <c r="AY86" s="3">
        <v>-20422422</v>
      </c>
      <c r="AZ86" s="3">
        <v>-20204484</v>
      </c>
      <c r="BA86" s="3">
        <v>-20204484</v>
      </c>
      <c r="BB86" s="3">
        <v>-20204484</v>
      </c>
      <c r="BC86" s="3">
        <v>-19942752</v>
      </c>
      <c r="BD86" s="3">
        <v>-19942752</v>
      </c>
      <c r="BE86" s="3">
        <v>-19942752</v>
      </c>
      <c r="BF86" s="3">
        <v>-19942752</v>
      </c>
      <c r="BG86" s="3">
        <v>-19942752</v>
      </c>
      <c r="BH86" s="3">
        <v>-19942752</v>
      </c>
      <c r="BI86" s="3">
        <v>-19942752</v>
      </c>
      <c r="BJ86" s="3">
        <v>-19942752</v>
      </c>
      <c r="BK86" s="3">
        <v>-19942752</v>
      </c>
      <c r="BL86" s="3">
        <v>-19942752</v>
      </c>
      <c r="BM86" s="3">
        <v>-19942752</v>
      </c>
      <c r="BN86" s="3">
        <v>-19942752</v>
      </c>
      <c r="BO86" s="3">
        <v>-19942752</v>
      </c>
      <c r="BP86" s="3">
        <v>-19942752</v>
      </c>
      <c r="BQ86" s="3">
        <v>-19942752</v>
      </c>
      <c r="BR86" s="3">
        <v>-19942752</v>
      </c>
      <c r="BS86" s="3">
        <v>-19942752</v>
      </c>
      <c r="BT86" s="3">
        <v>-19942752</v>
      </c>
      <c r="BU86" s="3">
        <v>-19942752</v>
      </c>
      <c r="BV86" s="3">
        <v>-19942752</v>
      </c>
      <c r="BW86" s="3">
        <v>-19942752</v>
      </c>
      <c r="BX86" s="3">
        <v>-19942752</v>
      </c>
      <c r="BY86" s="3">
        <v>-19942752</v>
      </c>
      <c r="BZ86" s="3">
        <v>-19942752</v>
      </c>
      <c r="CA86" s="3">
        <v>-19942752</v>
      </c>
      <c r="CB86" s="3">
        <v>-19942752</v>
      </c>
      <c r="CC86" s="3">
        <v>-19942752</v>
      </c>
      <c r="CD86" s="3">
        <v>-19942752</v>
      </c>
    </row>
    <row r="87" spans="1:82" s="97" customFormat="1" x14ac:dyDescent="0.2">
      <c r="A87" s="2" t="s">
        <v>334</v>
      </c>
      <c r="B87" s="2" t="s">
        <v>7</v>
      </c>
      <c r="C87" s="2" t="s">
        <v>150</v>
      </c>
      <c r="D87" s="2" t="s">
        <v>432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J87" s="3">
        <v>0</v>
      </c>
      <c r="K87" s="3">
        <v>0</v>
      </c>
      <c r="L87" s="3">
        <v>0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3">
        <v>0</v>
      </c>
      <c r="AF87" s="3">
        <v>0</v>
      </c>
      <c r="AG87" s="3">
        <v>0</v>
      </c>
      <c r="AH87" s="3">
        <v>0</v>
      </c>
      <c r="AI87" s="3">
        <v>0</v>
      </c>
      <c r="AJ87" s="3">
        <v>0</v>
      </c>
      <c r="AK87" s="3">
        <v>0</v>
      </c>
      <c r="AL87" s="3">
        <v>0</v>
      </c>
      <c r="AM87" s="3">
        <v>0</v>
      </c>
      <c r="AN87" s="3">
        <v>0</v>
      </c>
      <c r="AO87" s="3">
        <v>0</v>
      </c>
      <c r="AP87" s="3">
        <v>0</v>
      </c>
      <c r="AQ87" s="3">
        <v>0</v>
      </c>
      <c r="AR87" s="3">
        <v>0</v>
      </c>
      <c r="AS87" s="3">
        <v>0</v>
      </c>
      <c r="AT87" s="3">
        <v>0</v>
      </c>
      <c r="AU87" s="3">
        <v>0</v>
      </c>
      <c r="AV87" s="3">
        <v>0</v>
      </c>
      <c r="AW87" s="3">
        <v>-7705006.5800000001</v>
      </c>
      <c r="AX87" s="3">
        <v>-7705006.5800000001</v>
      </c>
      <c r="AY87" s="3">
        <v>-7614301.7599999998</v>
      </c>
      <c r="AZ87" s="3">
        <v>-7568730.9799999995</v>
      </c>
      <c r="BA87" s="3">
        <v>-7523013.9900000002</v>
      </c>
      <c r="BB87" s="3">
        <v>-7477003.1800000006</v>
      </c>
      <c r="BC87" s="3">
        <v>-7431139.5199999996</v>
      </c>
      <c r="BD87" s="3">
        <v>-7431139.5199999996</v>
      </c>
      <c r="BE87" s="3">
        <v>-7431139.5199999996</v>
      </c>
      <c r="BF87" s="3">
        <v>-7431139.5199999996</v>
      </c>
      <c r="BG87" s="3">
        <v>-7431139.5199999996</v>
      </c>
      <c r="BH87" s="3">
        <v>-7431139.5199999996</v>
      </c>
      <c r="BI87" s="3">
        <v>-7431139.5199999996</v>
      </c>
      <c r="BJ87" s="3">
        <v>-7431139.5199999996</v>
      </c>
      <c r="BK87" s="3">
        <v>-7431139.5199999996</v>
      </c>
      <c r="BL87" s="3">
        <v>-7431139.5199999996</v>
      </c>
      <c r="BM87" s="3">
        <v>-7431139.5199999996</v>
      </c>
      <c r="BN87" s="3">
        <v>-7431139.5199999996</v>
      </c>
      <c r="BO87" s="3">
        <v>-7431139.5199999996</v>
      </c>
      <c r="BP87" s="3">
        <v>-7431139.5199999996</v>
      </c>
      <c r="BQ87" s="3">
        <v>-7431139.5199999996</v>
      </c>
      <c r="BR87" s="3">
        <v>-7431139.5199999996</v>
      </c>
      <c r="BS87" s="3">
        <v>-7431139.5199999996</v>
      </c>
      <c r="BT87" s="3">
        <v>-7431139.5199999996</v>
      </c>
      <c r="BU87" s="3">
        <v>-7431139.5199999996</v>
      </c>
      <c r="BV87" s="3">
        <v>-7431139.5199999996</v>
      </c>
      <c r="BW87" s="3">
        <v>-7431139.5199999996</v>
      </c>
      <c r="BX87" s="3">
        <v>-7431139.5199999996</v>
      </c>
      <c r="BY87" s="3">
        <v>-7431139.5199999996</v>
      </c>
      <c r="BZ87" s="3">
        <v>-7431139.5199999996</v>
      </c>
      <c r="CA87" s="3">
        <v>-7431139.5199999996</v>
      </c>
      <c r="CB87" s="3">
        <v>-7431139.5199999996</v>
      </c>
      <c r="CC87" s="3">
        <v>-7431139.5199999996</v>
      </c>
      <c r="CD87" s="3">
        <v>-7431139.5199999996</v>
      </c>
    </row>
    <row r="88" spans="1:82" s="97" customFormat="1" x14ac:dyDescent="0.2">
      <c r="A88" s="2" t="s">
        <v>334</v>
      </c>
      <c r="B88" s="2" t="s">
        <v>7</v>
      </c>
      <c r="C88" s="2" t="s">
        <v>151</v>
      </c>
      <c r="D88" s="2" t="s">
        <v>433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>
        <v>0</v>
      </c>
      <c r="K88" s="3">
        <v>0</v>
      </c>
      <c r="L88" s="3">
        <v>0</v>
      </c>
      <c r="M88" s="3">
        <v>0</v>
      </c>
      <c r="N88" s="3">
        <v>0</v>
      </c>
      <c r="O88" s="3">
        <v>0</v>
      </c>
      <c r="P88" s="3">
        <v>0</v>
      </c>
      <c r="Q88" s="3">
        <v>0</v>
      </c>
      <c r="R88" s="3">
        <v>0</v>
      </c>
      <c r="S88" s="3">
        <v>0</v>
      </c>
      <c r="T88" s="3">
        <v>-11668.67</v>
      </c>
      <c r="U88" s="3">
        <v>-14751.35</v>
      </c>
      <c r="V88" s="3">
        <v>-7338.4800000000005</v>
      </c>
      <c r="W88" s="3">
        <v>-7467.7699999999995</v>
      </c>
      <c r="X88" s="3">
        <v>-4764.25</v>
      </c>
      <c r="Y88" s="3">
        <v>-4764.25</v>
      </c>
      <c r="Z88" s="3">
        <v>-1635.7399999999998</v>
      </c>
      <c r="AA88" s="3">
        <v>-1228.42</v>
      </c>
      <c r="AB88" s="3">
        <v>-820.0200000000001</v>
      </c>
      <c r="AC88" s="3">
        <v>-410.54999999999995</v>
      </c>
      <c r="AD88" s="3">
        <v>-410.54999999999995</v>
      </c>
      <c r="AE88" s="3">
        <v>0</v>
      </c>
      <c r="AF88" s="3">
        <v>0</v>
      </c>
      <c r="AG88" s="3">
        <v>0</v>
      </c>
      <c r="AH88" s="3">
        <v>0</v>
      </c>
      <c r="AI88" s="3">
        <v>0</v>
      </c>
      <c r="AJ88" s="3">
        <v>0</v>
      </c>
      <c r="AK88" s="3">
        <v>0</v>
      </c>
      <c r="AL88" s="3">
        <v>0</v>
      </c>
      <c r="AM88" s="3">
        <v>0</v>
      </c>
      <c r="AN88" s="3">
        <v>0</v>
      </c>
      <c r="AO88" s="3">
        <v>0</v>
      </c>
      <c r="AP88" s="3">
        <v>0</v>
      </c>
      <c r="AQ88" s="3">
        <v>0</v>
      </c>
      <c r="AR88" s="3">
        <v>0</v>
      </c>
      <c r="AS88" s="3">
        <v>0</v>
      </c>
      <c r="AT88" s="3">
        <v>0</v>
      </c>
      <c r="AU88" s="3">
        <v>0</v>
      </c>
      <c r="AV88" s="3">
        <v>0</v>
      </c>
      <c r="AW88" s="3">
        <v>0</v>
      </c>
      <c r="AX88" s="3">
        <v>0</v>
      </c>
      <c r="AY88" s="3">
        <v>0</v>
      </c>
      <c r="AZ88" s="3">
        <v>0</v>
      </c>
      <c r="BA88" s="3">
        <v>0</v>
      </c>
      <c r="BB88" s="3">
        <v>0</v>
      </c>
      <c r="BC88" s="3">
        <v>0</v>
      </c>
      <c r="BD88" s="3">
        <v>0</v>
      </c>
      <c r="BE88" s="3">
        <v>0</v>
      </c>
      <c r="BF88" s="3">
        <v>0</v>
      </c>
      <c r="BG88" s="3">
        <v>0</v>
      </c>
      <c r="BH88" s="3">
        <v>0</v>
      </c>
      <c r="BI88" s="3">
        <v>0</v>
      </c>
      <c r="BJ88" s="3">
        <v>0</v>
      </c>
      <c r="BK88" s="3">
        <v>0</v>
      </c>
      <c r="BL88" s="3">
        <v>0</v>
      </c>
      <c r="BM88" s="3">
        <v>0</v>
      </c>
      <c r="BN88" s="3">
        <v>0</v>
      </c>
      <c r="BO88" s="3">
        <v>0</v>
      </c>
      <c r="BP88" s="3">
        <v>0</v>
      </c>
      <c r="BQ88" s="3">
        <v>0</v>
      </c>
      <c r="BR88" s="3">
        <v>0</v>
      </c>
      <c r="BS88" s="3">
        <v>0</v>
      </c>
      <c r="BT88" s="3">
        <v>0</v>
      </c>
      <c r="BU88" s="3">
        <v>0</v>
      </c>
      <c r="BV88" s="3">
        <v>0</v>
      </c>
      <c r="BW88" s="3">
        <v>0</v>
      </c>
      <c r="BX88" s="3">
        <v>0</v>
      </c>
      <c r="BY88" s="3">
        <v>0</v>
      </c>
      <c r="BZ88" s="3">
        <v>0</v>
      </c>
      <c r="CA88" s="3">
        <v>0</v>
      </c>
      <c r="CB88" s="3">
        <v>0</v>
      </c>
      <c r="CC88" s="3">
        <v>0</v>
      </c>
      <c r="CD88" s="3">
        <v>0</v>
      </c>
    </row>
    <row r="89" spans="1:82" s="97" customFormat="1" x14ac:dyDescent="0.2">
      <c r="A89" s="2" t="s">
        <v>334</v>
      </c>
      <c r="B89" s="2" t="s">
        <v>7</v>
      </c>
      <c r="C89" s="2" t="s">
        <v>164</v>
      </c>
      <c r="D89" s="2" t="s">
        <v>434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>
        <v>0</v>
      </c>
      <c r="K89" s="3">
        <v>0</v>
      </c>
      <c r="L89" s="3">
        <v>0</v>
      </c>
      <c r="M89" s="3">
        <v>0</v>
      </c>
      <c r="N89" s="3">
        <v>0</v>
      </c>
      <c r="O89" s="3">
        <v>0</v>
      </c>
      <c r="P89" s="3">
        <v>0</v>
      </c>
      <c r="Q89" s="3">
        <v>0</v>
      </c>
      <c r="R89" s="3">
        <v>0</v>
      </c>
      <c r="S89" s="3">
        <v>0</v>
      </c>
      <c r="T89" s="3">
        <v>0</v>
      </c>
      <c r="U89" s="3">
        <v>0</v>
      </c>
      <c r="V89" s="3">
        <v>0</v>
      </c>
      <c r="W89" s="3">
        <v>0</v>
      </c>
      <c r="X89" s="3">
        <v>0</v>
      </c>
      <c r="Y89" s="3">
        <v>0</v>
      </c>
      <c r="Z89" s="3">
        <v>0</v>
      </c>
      <c r="AA89" s="3">
        <v>0</v>
      </c>
      <c r="AB89" s="3">
        <v>0</v>
      </c>
      <c r="AC89" s="3">
        <v>0</v>
      </c>
      <c r="AD89" s="3">
        <v>0</v>
      </c>
      <c r="AE89" s="3">
        <v>-56261.85</v>
      </c>
      <c r="AF89" s="3">
        <v>-56261.85</v>
      </c>
      <c r="AG89" s="3">
        <v>-56882.62</v>
      </c>
      <c r="AH89" s="3">
        <v>-56882.62</v>
      </c>
      <c r="AI89" s="3">
        <v>-56882.62</v>
      </c>
      <c r="AJ89" s="3">
        <v>-57390.39</v>
      </c>
      <c r="AK89" s="3">
        <v>-57390.39</v>
      </c>
      <c r="AL89" s="3">
        <v>-38222.92</v>
      </c>
      <c r="AM89" s="3">
        <v>-38541.81</v>
      </c>
      <c r="AN89" s="3">
        <v>-38541.81</v>
      </c>
      <c r="AO89" s="3">
        <v>-38541.81</v>
      </c>
      <c r="AP89" s="3">
        <v>-38857.53</v>
      </c>
      <c r="AQ89" s="3">
        <v>-38857.53</v>
      </c>
      <c r="AR89" s="3">
        <v>-38857.53</v>
      </c>
      <c r="AS89" s="3">
        <v>-38857.53</v>
      </c>
      <c r="AT89" s="3">
        <v>-39168.9</v>
      </c>
      <c r="AU89" s="3">
        <v>-39168.9</v>
      </c>
      <c r="AV89" s="3">
        <v>-39168.9</v>
      </c>
      <c r="AW89" s="3">
        <v>-39486.26</v>
      </c>
      <c r="AX89" s="3">
        <v>-39486.26</v>
      </c>
      <c r="AY89" s="3">
        <v>-19686.480000000003</v>
      </c>
      <c r="AZ89" s="3">
        <v>-19902.55</v>
      </c>
      <c r="BA89" s="3">
        <v>-19902.55</v>
      </c>
      <c r="BB89" s="3">
        <v>-19902.55</v>
      </c>
      <c r="BC89" s="3">
        <v>-20065.579999999998</v>
      </c>
      <c r="BD89" s="3">
        <v>-20065.579999999998</v>
      </c>
      <c r="BE89" s="3">
        <v>-20065.579999999998</v>
      </c>
      <c r="BF89" s="3">
        <v>-20065.579999999998</v>
      </c>
      <c r="BG89" s="3">
        <v>-20065.579999999998</v>
      </c>
      <c r="BH89" s="3">
        <v>-20065.579999999998</v>
      </c>
      <c r="BI89" s="3">
        <v>-20065.579999999998</v>
      </c>
      <c r="BJ89" s="3">
        <v>-20065.579999999998</v>
      </c>
      <c r="BK89" s="3">
        <v>-20065.579999999998</v>
      </c>
      <c r="BL89" s="3">
        <v>0</v>
      </c>
      <c r="BM89" s="3">
        <v>0</v>
      </c>
      <c r="BN89" s="3">
        <v>0</v>
      </c>
      <c r="BO89" s="3">
        <v>0</v>
      </c>
      <c r="BP89" s="3">
        <v>0</v>
      </c>
      <c r="BQ89" s="3">
        <v>0</v>
      </c>
      <c r="BR89" s="3">
        <v>0</v>
      </c>
      <c r="BS89" s="3">
        <v>0</v>
      </c>
      <c r="BT89" s="3">
        <v>0</v>
      </c>
      <c r="BU89" s="3">
        <v>0</v>
      </c>
      <c r="BV89" s="3">
        <v>0</v>
      </c>
      <c r="BW89" s="3">
        <v>0</v>
      </c>
      <c r="BX89" s="3">
        <v>0</v>
      </c>
      <c r="BY89" s="3">
        <v>0</v>
      </c>
      <c r="BZ89" s="3">
        <v>0</v>
      </c>
      <c r="CA89" s="3">
        <v>0</v>
      </c>
      <c r="CB89" s="3">
        <v>0</v>
      </c>
      <c r="CC89" s="3">
        <v>0</v>
      </c>
      <c r="CD89" s="3">
        <v>0</v>
      </c>
    </row>
    <row r="90" spans="1:82" s="97" customFormat="1" x14ac:dyDescent="0.2">
      <c r="A90" s="2" t="s">
        <v>334</v>
      </c>
      <c r="B90" s="2" t="s">
        <v>7</v>
      </c>
      <c r="C90" s="2" t="s">
        <v>435</v>
      </c>
      <c r="D90" s="2" t="s">
        <v>436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>
        <v>0</v>
      </c>
      <c r="K90" s="3">
        <v>0</v>
      </c>
      <c r="L90" s="3">
        <v>-167802.32</v>
      </c>
      <c r="M90" s="3">
        <v>-167802.32</v>
      </c>
      <c r="N90" s="3">
        <v>-171005.43</v>
      </c>
      <c r="O90" s="3">
        <v>-171005.43</v>
      </c>
      <c r="P90" s="3">
        <v>-171005.43</v>
      </c>
      <c r="Q90" s="3">
        <v>-171005.43</v>
      </c>
      <c r="R90" s="3">
        <v>-171005.43</v>
      </c>
      <c r="S90" s="3">
        <v>-40945.589999999997</v>
      </c>
      <c r="T90" s="3">
        <v>-36836.259999999995</v>
      </c>
      <c r="U90" s="3">
        <v>-36836.26</v>
      </c>
      <c r="V90" s="3">
        <v>-36371.03</v>
      </c>
      <c r="W90" s="3">
        <v>-41836.259999999995</v>
      </c>
      <c r="X90" s="3">
        <v>-38286.26</v>
      </c>
      <c r="Y90" s="3">
        <v>-46000</v>
      </c>
      <c r="Z90" s="3">
        <v>-46000</v>
      </c>
      <c r="AA90" s="3">
        <v>-96000</v>
      </c>
      <c r="AB90" s="3">
        <v>-21000</v>
      </c>
      <c r="AC90" s="3">
        <v>-41000</v>
      </c>
      <c r="AD90" s="3">
        <v>-41000</v>
      </c>
      <c r="AE90" s="3">
        <v>-21000</v>
      </c>
      <c r="AF90" s="3">
        <v>-21000</v>
      </c>
      <c r="AG90" s="3">
        <v>-41000</v>
      </c>
      <c r="AH90" s="3">
        <v>-41000</v>
      </c>
      <c r="AI90" s="3">
        <v>-46000</v>
      </c>
      <c r="AJ90" s="3">
        <v>-41000</v>
      </c>
      <c r="AK90" s="3">
        <v>-46000</v>
      </c>
      <c r="AL90" s="3">
        <v>-71000</v>
      </c>
      <c r="AM90" s="3">
        <v>-71000</v>
      </c>
      <c r="AN90" s="3">
        <v>-36000</v>
      </c>
      <c r="AO90" s="3">
        <v>-61000</v>
      </c>
      <c r="AP90" s="3">
        <v>-61000</v>
      </c>
      <c r="AQ90" s="3">
        <v>-61000</v>
      </c>
      <c r="AR90" s="3">
        <v>-61000</v>
      </c>
      <c r="AS90" s="3">
        <v>-81000</v>
      </c>
      <c r="AT90" s="3">
        <v>-81000</v>
      </c>
      <c r="AU90" s="3">
        <v>-98500</v>
      </c>
      <c r="AV90" s="3">
        <v>-98500</v>
      </c>
      <c r="AW90" s="3">
        <v>-98500</v>
      </c>
      <c r="AX90" s="3">
        <v>-76000</v>
      </c>
      <c r="AY90" s="3">
        <v>-76000</v>
      </c>
      <c r="AZ90" s="3">
        <v>-76000</v>
      </c>
      <c r="BA90" s="3">
        <v>-76000</v>
      </c>
      <c r="BB90" s="3">
        <v>-76000</v>
      </c>
      <c r="BC90" s="3">
        <v>-76000</v>
      </c>
      <c r="BD90" s="3">
        <v>-76000</v>
      </c>
      <c r="BE90" s="3">
        <v>-76000</v>
      </c>
      <c r="BF90" s="3">
        <v>-76000</v>
      </c>
      <c r="BG90" s="3">
        <v>-76000</v>
      </c>
      <c r="BH90" s="3">
        <v>-76000</v>
      </c>
      <c r="BI90" s="3">
        <v>-76000</v>
      </c>
      <c r="BJ90" s="3">
        <v>-76000</v>
      </c>
      <c r="BK90" s="3">
        <v>-76000</v>
      </c>
      <c r="BL90" s="3">
        <v>-76000</v>
      </c>
      <c r="BM90" s="3">
        <v>-76000</v>
      </c>
      <c r="BN90" s="3">
        <v>-76000</v>
      </c>
      <c r="BO90" s="3">
        <v>-76000</v>
      </c>
      <c r="BP90" s="3">
        <v>-76000</v>
      </c>
      <c r="BQ90" s="3">
        <v>-76000</v>
      </c>
      <c r="BR90" s="3">
        <v>-77500</v>
      </c>
      <c r="BS90" s="3">
        <v>-79000</v>
      </c>
      <c r="BT90" s="3">
        <v>-80500</v>
      </c>
      <c r="BU90" s="3">
        <v>-82000</v>
      </c>
      <c r="BV90" s="3">
        <v>-83500</v>
      </c>
      <c r="BW90" s="3">
        <v>-85000</v>
      </c>
      <c r="BX90" s="3">
        <v>-86500</v>
      </c>
      <c r="BY90" s="3">
        <v>-88000</v>
      </c>
      <c r="BZ90" s="3">
        <v>-89500</v>
      </c>
      <c r="CA90" s="3">
        <v>-91000</v>
      </c>
      <c r="CB90" s="3">
        <v>-92500</v>
      </c>
      <c r="CC90" s="3">
        <v>-94000</v>
      </c>
      <c r="CD90" s="3">
        <v>-94000</v>
      </c>
    </row>
    <row r="91" spans="1:82" s="97" customFormat="1" x14ac:dyDescent="0.2">
      <c r="A91" s="2" t="s">
        <v>334</v>
      </c>
      <c r="B91" s="2" t="s">
        <v>7</v>
      </c>
      <c r="C91" s="2" t="s">
        <v>152</v>
      </c>
      <c r="D91" s="2" t="s">
        <v>437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>
        <v>0</v>
      </c>
      <c r="K91" s="3">
        <v>0</v>
      </c>
      <c r="L91" s="3">
        <v>0</v>
      </c>
      <c r="M91" s="3">
        <v>0</v>
      </c>
      <c r="N91" s="3">
        <v>0</v>
      </c>
      <c r="O91" s="3">
        <v>0</v>
      </c>
      <c r="P91" s="3">
        <v>-9000</v>
      </c>
      <c r="Q91" s="3">
        <v>-9000</v>
      </c>
      <c r="R91" s="3">
        <v>-9083.33</v>
      </c>
      <c r="S91" s="3">
        <v>-9166.66</v>
      </c>
      <c r="T91" s="3">
        <v>-9249.99</v>
      </c>
      <c r="U91" s="3">
        <v>-9333.32</v>
      </c>
      <c r="V91" s="3">
        <v>-9416.65</v>
      </c>
      <c r="W91" s="3">
        <v>-9499.98</v>
      </c>
      <c r="X91" s="3">
        <v>-9083.32</v>
      </c>
      <c r="Y91" s="3">
        <v>-8666.66</v>
      </c>
      <c r="Z91" s="3">
        <v>-8250</v>
      </c>
      <c r="AA91" s="3">
        <v>-7833.34</v>
      </c>
      <c r="AB91" s="3">
        <v>-128416.66</v>
      </c>
      <c r="AC91" s="3">
        <v>-137999.98000000001</v>
      </c>
      <c r="AD91" s="3">
        <v>-137999.98000000001</v>
      </c>
      <c r="AE91" s="3">
        <v>-135999.98000000001</v>
      </c>
      <c r="AF91" s="3">
        <v>-135999.98000000001</v>
      </c>
      <c r="AG91" s="3">
        <v>-135999.98000000001</v>
      </c>
      <c r="AH91" s="3">
        <v>-135999.98000000001</v>
      </c>
      <c r="AI91" s="3">
        <v>-135999.98000000001</v>
      </c>
      <c r="AJ91" s="3">
        <v>-10999.98</v>
      </c>
      <c r="AK91" s="3">
        <v>-10999.98</v>
      </c>
      <c r="AL91" s="3">
        <v>-10999.98</v>
      </c>
      <c r="AM91" s="3">
        <v>-10999.98</v>
      </c>
      <c r="AN91" s="3">
        <v>-10999.98</v>
      </c>
      <c r="AO91" s="3">
        <v>-10999.98</v>
      </c>
      <c r="AP91" s="3">
        <v>-11999.98</v>
      </c>
      <c r="AQ91" s="3">
        <v>-11999.98</v>
      </c>
      <c r="AR91" s="3">
        <v>-11999.98</v>
      </c>
      <c r="AS91" s="3">
        <v>-11999.98</v>
      </c>
      <c r="AT91" s="3">
        <v>-11999.98</v>
      </c>
      <c r="AU91" s="3">
        <v>-11999.98</v>
      </c>
      <c r="AV91" s="3">
        <v>-11999.98</v>
      </c>
      <c r="AW91" s="3">
        <v>-7999.98</v>
      </c>
      <c r="AX91" s="3">
        <v>-7999.98</v>
      </c>
      <c r="AY91" s="3">
        <v>-7999.98</v>
      </c>
      <c r="AZ91" s="3">
        <v>-7999.98</v>
      </c>
      <c r="BA91" s="3">
        <v>-7999.98</v>
      </c>
      <c r="BB91" s="3">
        <v>-10999.98</v>
      </c>
      <c r="BC91" s="3">
        <v>-10999.98</v>
      </c>
      <c r="BD91" s="3">
        <v>-10999.98</v>
      </c>
      <c r="BE91" s="3">
        <v>-12239.979600000001</v>
      </c>
      <c r="BF91" s="3">
        <v>-12239.979600000001</v>
      </c>
      <c r="BG91" s="3">
        <v>-12239.979600000001</v>
      </c>
      <c r="BH91" s="3">
        <v>-12239.979600000001</v>
      </c>
      <c r="BI91" s="3">
        <v>-12239.979600000001</v>
      </c>
      <c r="BJ91" s="3">
        <v>-8159.9795999999997</v>
      </c>
      <c r="BK91" s="3">
        <v>-8159.9795999999997</v>
      </c>
      <c r="BL91" s="3">
        <v>-8159.9795999999997</v>
      </c>
      <c r="BM91" s="3">
        <v>-8159.9795999999997</v>
      </c>
      <c r="BN91" s="3">
        <v>-8159.9795999999997</v>
      </c>
      <c r="BO91" s="3">
        <v>-11219.979599999999</v>
      </c>
      <c r="BP91" s="3">
        <v>-11219.979600000001</v>
      </c>
      <c r="BQ91" s="3">
        <v>-11219.979600000001</v>
      </c>
      <c r="BR91" s="3">
        <v>-12484.779192</v>
      </c>
      <c r="BS91" s="3">
        <v>-12484.779192</v>
      </c>
      <c r="BT91" s="3">
        <v>-12484.779192</v>
      </c>
      <c r="BU91" s="3">
        <v>-12484.779192</v>
      </c>
      <c r="BV91" s="3">
        <v>-12484.779192</v>
      </c>
      <c r="BW91" s="3">
        <v>-8323.1791919999996</v>
      </c>
      <c r="BX91" s="3">
        <v>-8323.1791919999996</v>
      </c>
      <c r="BY91" s="3">
        <v>-8323.1791919999996</v>
      </c>
      <c r="BZ91" s="3">
        <v>-8323.1791919999996</v>
      </c>
      <c r="CA91" s="3">
        <v>-8323.1791919999996</v>
      </c>
      <c r="CB91" s="3">
        <v>-11444.379192</v>
      </c>
      <c r="CC91" s="3">
        <v>-11444.379192</v>
      </c>
      <c r="CD91" s="3">
        <v>-11444.379192</v>
      </c>
    </row>
    <row r="92" spans="1:82" s="97" customFormat="1" x14ac:dyDescent="0.2">
      <c r="A92" s="2" t="s">
        <v>334</v>
      </c>
      <c r="B92" s="2" t="s">
        <v>7</v>
      </c>
      <c r="C92" s="2" t="s">
        <v>153</v>
      </c>
      <c r="D92" s="2" t="s">
        <v>438</v>
      </c>
      <c r="E92" s="3">
        <v>0</v>
      </c>
      <c r="F92" s="3">
        <v>0</v>
      </c>
      <c r="G92" s="3">
        <v>0</v>
      </c>
      <c r="H92" s="3">
        <v>0</v>
      </c>
      <c r="I92" s="3">
        <v>0</v>
      </c>
      <c r="J92" s="3">
        <v>0</v>
      </c>
      <c r="K92" s="3">
        <v>0</v>
      </c>
      <c r="L92" s="3">
        <v>0</v>
      </c>
      <c r="M92" s="3">
        <v>0</v>
      </c>
      <c r="N92" s="3">
        <v>0</v>
      </c>
      <c r="O92" s="3">
        <v>0</v>
      </c>
      <c r="P92" s="3">
        <v>0</v>
      </c>
      <c r="Q92" s="3">
        <v>0</v>
      </c>
      <c r="R92" s="3">
        <v>0</v>
      </c>
      <c r="S92" s="3">
        <v>0</v>
      </c>
      <c r="T92" s="3">
        <v>0</v>
      </c>
      <c r="U92" s="3">
        <v>0</v>
      </c>
      <c r="V92" s="3">
        <v>0</v>
      </c>
      <c r="W92" s="3">
        <v>0</v>
      </c>
      <c r="X92" s="3">
        <v>0</v>
      </c>
      <c r="Y92" s="3">
        <v>0</v>
      </c>
      <c r="Z92" s="3">
        <v>0</v>
      </c>
      <c r="AA92" s="3">
        <v>0</v>
      </c>
      <c r="AB92" s="3">
        <v>0</v>
      </c>
      <c r="AC92" s="3">
        <v>0</v>
      </c>
      <c r="AD92" s="3">
        <v>0</v>
      </c>
      <c r="AE92" s="3">
        <v>1300</v>
      </c>
      <c r="AF92" s="3">
        <v>0</v>
      </c>
      <c r="AG92" s="3">
        <v>0</v>
      </c>
      <c r="AH92" s="3">
        <v>0</v>
      </c>
      <c r="AI92" s="3">
        <v>0</v>
      </c>
      <c r="AJ92" s="3">
        <v>0</v>
      </c>
      <c r="AK92" s="3">
        <v>0</v>
      </c>
      <c r="AL92" s="3">
        <v>0</v>
      </c>
      <c r="AM92" s="3">
        <v>0</v>
      </c>
      <c r="AN92" s="3">
        <v>0</v>
      </c>
      <c r="AO92" s="3">
        <v>0</v>
      </c>
      <c r="AP92" s="3">
        <v>0</v>
      </c>
      <c r="AQ92" s="3">
        <v>0</v>
      </c>
      <c r="AR92" s="3">
        <v>0</v>
      </c>
      <c r="AS92" s="3">
        <v>0</v>
      </c>
      <c r="AT92" s="3">
        <v>0</v>
      </c>
      <c r="AU92" s="3">
        <v>0</v>
      </c>
      <c r="AV92" s="3">
        <v>0</v>
      </c>
      <c r="AW92" s="3">
        <v>0</v>
      </c>
      <c r="AX92" s="3">
        <v>0</v>
      </c>
      <c r="AY92" s="3">
        <v>0</v>
      </c>
      <c r="AZ92" s="3">
        <v>0</v>
      </c>
      <c r="BA92" s="3">
        <v>0</v>
      </c>
      <c r="BB92" s="3">
        <v>0</v>
      </c>
      <c r="BC92" s="3">
        <v>0</v>
      </c>
      <c r="BD92" s="3">
        <v>0</v>
      </c>
      <c r="BE92" s="3">
        <v>0</v>
      </c>
      <c r="BF92" s="3">
        <v>0</v>
      </c>
      <c r="BG92" s="3">
        <v>0</v>
      </c>
      <c r="BH92" s="3">
        <v>0</v>
      </c>
      <c r="BI92" s="3">
        <v>0</v>
      </c>
      <c r="BJ92" s="3">
        <v>0</v>
      </c>
      <c r="BK92" s="3">
        <v>0</v>
      </c>
      <c r="BL92" s="3">
        <v>0</v>
      </c>
      <c r="BM92" s="3">
        <v>0</v>
      </c>
      <c r="BN92" s="3">
        <v>0</v>
      </c>
      <c r="BO92" s="3">
        <v>0</v>
      </c>
      <c r="BP92" s="3">
        <v>0</v>
      </c>
      <c r="BQ92" s="3">
        <v>0</v>
      </c>
      <c r="BR92" s="3">
        <v>0</v>
      </c>
      <c r="BS92" s="3">
        <v>0</v>
      </c>
      <c r="BT92" s="3">
        <v>0</v>
      </c>
      <c r="BU92" s="3">
        <v>0</v>
      </c>
      <c r="BV92" s="3">
        <v>0</v>
      </c>
      <c r="BW92" s="3">
        <v>0</v>
      </c>
      <c r="BX92" s="3">
        <v>-711.31333329999995</v>
      </c>
      <c r="BY92" s="3">
        <v>-3198.3966663000001</v>
      </c>
      <c r="BZ92" s="3">
        <v>-5685.4799992999997</v>
      </c>
      <c r="CA92" s="3">
        <v>-8172.5633323000002</v>
      </c>
      <c r="CB92" s="3">
        <v>-10659.646665300001</v>
      </c>
      <c r="CC92" s="3">
        <v>-13146.729998300001</v>
      </c>
      <c r="CD92" s="3">
        <v>-13146.729998300001</v>
      </c>
    </row>
    <row r="93" spans="1:82" s="97" customFormat="1" x14ac:dyDescent="0.2">
      <c r="A93" s="2" t="s">
        <v>334</v>
      </c>
      <c r="B93" s="2" t="s">
        <v>7</v>
      </c>
      <c r="C93" s="2" t="s">
        <v>154</v>
      </c>
      <c r="D93" s="2" t="s">
        <v>155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>
        <v>0</v>
      </c>
      <c r="K93" s="3">
        <v>0</v>
      </c>
      <c r="L93" s="3">
        <v>0</v>
      </c>
      <c r="M93" s="3">
        <v>0</v>
      </c>
      <c r="N93" s="3">
        <v>-23958.35</v>
      </c>
      <c r="O93" s="3">
        <v>-28750.019999999997</v>
      </c>
      <c r="P93" s="3">
        <v>-33541.69</v>
      </c>
      <c r="Q93" s="3">
        <v>-33541.69</v>
      </c>
      <c r="R93" s="3">
        <v>-38333.360000000001</v>
      </c>
      <c r="S93" s="3">
        <v>-43125.03</v>
      </c>
      <c r="T93" s="3">
        <v>-47916.7</v>
      </c>
      <c r="U93" s="3">
        <v>-52708.369999999995</v>
      </c>
      <c r="V93" s="3">
        <v>-57500.04</v>
      </c>
      <c r="W93" s="3">
        <v>-62291.71</v>
      </c>
      <c r="X93" s="3">
        <v>-67083.38</v>
      </c>
      <c r="Y93" s="3">
        <v>-71875.05</v>
      </c>
      <c r="Z93" s="3">
        <v>-76666.720000000001</v>
      </c>
      <c r="AA93" s="3">
        <v>-81458.39</v>
      </c>
      <c r="AB93" s="3">
        <v>-86250.06</v>
      </c>
      <c r="AC93" s="3">
        <v>-91041.73</v>
      </c>
      <c r="AD93" s="3">
        <v>-91041.73</v>
      </c>
      <c r="AE93" s="3">
        <v>-47206.95</v>
      </c>
      <c r="AF93" s="3">
        <v>-51998.619999999995</v>
      </c>
      <c r="AG93" s="3">
        <v>-56790.29</v>
      </c>
      <c r="AH93" s="3">
        <v>-61581.96</v>
      </c>
      <c r="AI93" s="3">
        <v>-66373.63</v>
      </c>
      <c r="AJ93" s="3">
        <v>-71165.3</v>
      </c>
      <c r="AK93" s="3">
        <v>-75956.97</v>
      </c>
      <c r="AL93" s="3">
        <v>-80748.639999999999</v>
      </c>
      <c r="AM93" s="3">
        <v>-85540.31</v>
      </c>
      <c r="AN93" s="3">
        <v>-90331.98</v>
      </c>
      <c r="AO93" s="3">
        <v>-95123.65</v>
      </c>
      <c r="AP93" s="3">
        <v>-99915.319999999992</v>
      </c>
      <c r="AQ93" s="3">
        <v>-99915.319999999992</v>
      </c>
      <c r="AR93" s="3">
        <v>-104706.99</v>
      </c>
      <c r="AS93" s="3">
        <v>-109498.66</v>
      </c>
      <c r="AT93" s="3">
        <v>-114290.33</v>
      </c>
      <c r="AU93" s="3">
        <v>-119082</v>
      </c>
      <c r="AV93" s="3">
        <v>-123873.67</v>
      </c>
      <c r="AW93" s="3">
        <v>-128665.34</v>
      </c>
      <c r="AX93" s="3">
        <v>-133457.01</v>
      </c>
      <c r="AY93" s="3">
        <v>0</v>
      </c>
      <c r="AZ93" s="3">
        <v>0</v>
      </c>
      <c r="BA93" s="3">
        <v>0</v>
      </c>
      <c r="BB93" s="3">
        <v>0</v>
      </c>
      <c r="BC93" s="3">
        <v>0</v>
      </c>
      <c r="BD93" s="3">
        <v>0</v>
      </c>
      <c r="BE93" s="3">
        <v>0</v>
      </c>
      <c r="BF93" s="3">
        <v>0</v>
      </c>
      <c r="BG93" s="3">
        <v>0</v>
      </c>
      <c r="BH93" s="3">
        <v>0</v>
      </c>
      <c r="BI93" s="3">
        <v>0</v>
      </c>
      <c r="BJ93" s="3">
        <v>0</v>
      </c>
      <c r="BK93" s="3">
        <v>0</v>
      </c>
      <c r="BL93" s="3">
        <v>0</v>
      </c>
      <c r="BM93" s="3">
        <v>0</v>
      </c>
      <c r="BN93" s="3">
        <v>0</v>
      </c>
      <c r="BO93" s="3">
        <v>0</v>
      </c>
      <c r="BP93" s="3">
        <v>0</v>
      </c>
      <c r="BQ93" s="3">
        <v>0</v>
      </c>
      <c r="BR93" s="3">
        <v>0</v>
      </c>
      <c r="BS93" s="3">
        <v>0</v>
      </c>
      <c r="BT93" s="3">
        <v>0</v>
      </c>
      <c r="BU93" s="3">
        <v>0</v>
      </c>
      <c r="BV93" s="3">
        <v>0</v>
      </c>
      <c r="BW93" s="3">
        <v>0</v>
      </c>
      <c r="BX93" s="3">
        <v>0</v>
      </c>
      <c r="BY93" s="3">
        <v>0</v>
      </c>
      <c r="BZ93" s="3">
        <v>0</v>
      </c>
      <c r="CA93" s="3">
        <v>0</v>
      </c>
      <c r="CB93" s="3">
        <v>0</v>
      </c>
      <c r="CC93" s="3">
        <v>0</v>
      </c>
      <c r="CD93" s="3">
        <v>0</v>
      </c>
    </row>
    <row r="94" spans="1:82" s="97" customFormat="1" x14ac:dyDescent="0.2">
      <c r="A94" s="2" t="s">
        <v>334</v>
      </c>
      <c r="B94" s="2" t="s">
        <v>7</v>
      </c>
      <c r="C94" s="2" t="s">
        <v>154</v>
      </c>
      <c r="D94" s="2" t="s">
        <v>439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>
        <v>0</v>
      </c>
      <c r="K94" s="3">
        <v>0</v>
      </c>
      <c r="L94" s="3">
        <v>0</v>
      </c>
      <c r="M94" s="3">
        <v>0</v>
      </c>
      <c r="N94" s="3">
        <v>0</v>
      </c>
      <c r="O94" s="3">
        <v>0</v>
      </c>
      <c r="P94" s="3">
        <v>0</v>
      </c>
      <c r="Q94" s="3">
        <v>0</v>
      </c>
      <c r="R94" s="3">
        <v>0</v>
      </c>
      <c r="S94" s="3">
        <v>0</v>
      </c>
      <c r="T94" s="3">
        <v>0</v>
      </c>
      <c r="U94" s="3">
        <v>0</v>
      </c>
      <c r="V94" s="3">
        <v>0</v>
      </c>
      <c r="W94" s="3">
        <v>0</v>
      </c>
      <c r="X94" s="3">
        <v>0</v>
      </c>
      <c r="Y94" s="3">
        <v>0</v>
      </c>
      <c r="Z94" s="3">
        <v>0</v>
      </c>
      <c r="AA94" s="3">
        <v>0</v>
      </c>
      <c r="AB94" s="3">
        <v>0</v>
      </c>
      <c r="AC94" s="3">
        <v>0</v>
      </c>
      <c r="AD94" s="3">
        <v>0</v>
      </c>
      <c r="AE94" s="3">
        <v>0</v>
      </c>
      <c r="AF94" s="3">
        <v>0</v>
      </c>
      <c r="AG94" s="3">
        <v>0</v>
      </c>
      <c r="AH94" s="3">
        <v>0</v>
      </c>
      <c r="AI94" s="3">
        <v>0</v>
      </c>
      <c r="AJ94" s="3">
        <v>0</v>
      </c>
      <c r="AK94" s="3">
        <v>0</v>
      </c>
      <c r="AL94" s="3">
        <v>0</v>
      </c>
      <c r="AM94" s="3">
        <v>0</v>
      </c>
      <c r="AN94" s="3">
        <v>0</v>
      </c>
      <c r="AO94" s="3">
        <v>0</v>
      </c>
      <c r="AP94" s="3">
        <v>0</v>
      </c>
      <c r="AQ94" s="3">
        <v>0</v>
      </c>
      <c r="AR94" s="3">
        <v>0</v>
      </c>
      <c r="AS94" s="3">
        <v>0</v>
      </c>
      <c r="AT94" s="3">
        <v>0</v>
      </c>
      <c r="AU94" s="3">
        <v>0</v>
      </c>
      <c r="AV94" s="3">
        <v>0</v>
      </c>
      <c r="AW94" s="3">
        <v>0</v>
      </c>
      <c r="AX94" s="3">
        <v>0</v>
      </c>
      <c r="AY94" s="3">
        <v>-128748.61</v>
      </c>
      <c r="AZ94" s="3">
        <v>-133540.28</v>
      </c>
      <c r="BA94" s="3">
        <v>-138331.95000000001</v>
      </c>
      <c r="BB94" s="3">
        <v>-143123.62000000002</v>
      </c>
      <c r="BC94" s="3">
        <v>-147915.29</v>
      </c>
      <c r="BD94" s="3">
        <v>-147915.29</v>
      </c>
      <c r="BE94" s="3">
        <v>-152706.96000000002</v>
      </c>
      <c r="BF94" s="3">
        <v>-157498.63000000003</v>
      </c>
      <c r="BG94" s="3">
        <v>-162290.30000000002</v>
      </c>
      <c r="BH94" s="3">
        <v>-167081.97000000003</v>
      </c>
      <c r="BI94" s="3">
        <v>-171873.64</v>
      </c>
      <c r="BJ94" s="3">
        <v>-176665.31000000003</v>
      </c>
      <c r="BK94" s="3">
        <v>-181456.98</v>
      </c>
      <c r="BL94" s="3">
        <v>-186248.65000000002</v>
      </c>
      <c r="BM94" s="3">
        <v>-191040.32</v>
      </c>
      <c r="BN94" s="3">
        <v>-195831.99000000002</v>
      </c>
      <c r="BO94" s="3">
        <v>-200623.66</v>
      </c>
      <c r="BP94" s="3">
        <v>-205415.33000000002</v>
      </c>
      <c r="BQ94" s="3">
        <v>-205415.33000000002</v>
      </c>
      <c r="BR94" s="3">
        <v>-210207</v>
      </c>
      <c r="BS94" s="3">
        <v>-214998.67</v>
      </c>
      <c r="BT94" s="3">
        <v>-219790.34000000003</v>
      </c>
      <c r="BU94" s="3">
        <v>-224582.01</v>
      </c>
      <c r="BV94" s="3">
        <v>-229373.68</v>
      </c>
      <c r="BW94" s="3">
        <v>-234165.35</v>
      </c>
      <c r="BX94" s="3">
        <v>-238957.02000000002</v>
      </c>
      <c r="BY94" s="3">
        <v>-243748.69</v>
      </c>
      <c r="BZ94" s="3">
        <v>-248540.36</v>
      </c>
      <c r="CA94" s="3">
        <v>-253332.03</v>
      </c>
      <c r="CB94" s="3">
        <v>-258123.7</v>
      </c>
      <c r="CC94" s="3">
        <v>-262915.37</v>
      </c>
      <c r="CD94" s="3">
        <v>-262915.37</v>
      </c>
    </row>
    <row r="95" spans="1:82" s="97" customFormat="1" x14ac:dyDescent="0.2">
      <c r="A95" s="2" t="s">
        <v>334</v>
      </c>
      <c r="B95" s="2" t="s">
        <v>7</v>
      </c>
      <c r="C95" s="2" t="s">
        <v>440</v>
      </c>
      <c r="D95" s="2" t="s">
        <v>163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>
        <v>0</v>
      </c>
      <c r="K95" s="3">
        <v>0</v>
      </c>
      <c r="L95" s="3">
        <v>0</v>
      </c>
      <c r="M95" s="3">
        <v>0</v>
      </c>
      <c r="N95" s="3">
        <v>0</v>
      </c>
      <c r="O95" s="3">
        <v>0</v>
      </c>
      <c r="P95" s="3">
        <v>0</v>
      </c>
      <c r="Q95" s="3">
        <v>0</v>
      </c>
      <c r="R95" s="3">
        <v>0</v>
      </c>
      <c r="S95" s="3">
        <v>-180000000</v>
      </c>
      <c r="T95" s="3">
        <v>-180000000</v>
      </c>
      <c r="U95" s="3">
        <v>-180000000</v>
      </c>
      <c r="V95" s="3">
        <v>-180000000</v>
      </c>
      <c r="W95" s="3">
        <v>-180000000</v>
      </c>
      <c r="X95" s="3">
        <v>-180000000</v>
      </c>
      <c r="Y95" s="3">
        <v>-180000000</v>
      </c>
      <c r="Z95" s="3">
        <v>-180000000</v>
      </c>
      <c r="AA95" s="3">
        <v>-180000000</v>
      </c>
      <c r="AB95" s="3">
        <v>-180000000</v>
      </c>
      <c r="AC95" s="3">
        <v>-180000000</v>
      </c>
      <c r="AD95" s="3">
        <v>-180000000</v>
      </c>
      <c r="AE95" s="3">
        <v>-180000000</v>
      </c>
      <c r="AF95" s="3">
        <v>-80000000</v>
      </c>
      <c r="AG95" s="3">
        <v>-80000000</v>
      </c>
      <c r="AH95" s="3">
        <v>-80000000</v>
      </c>
      <c r="AI95" s="3">
        <v>-80000000</v>
      </c>
      <c r="AJ95" s="3">
        <v>-80000000</v>
      </c>
      <c r="AK95" s="3">
        <v>-80000000</v>
      </c>
      <c r="AL95" s="3">
        <v>-80000000</v>
      </c>
      <c r="AM95" s="3">
        <v>-80000000</v>
      </c>
      <c r="AN95" s="3">
        <v>-80000000</v>
      </c>
      <c r="AO95" s="3">
        <v>-80000000</v>
      </c>
      <c r="AP95" s="3">
        <v>-80000000</v>
      </c>
      <c r="AQ95" s="3">
        <v>-80000000</v>
      </c>
      <c r="AR95" s="3">
        <v>-170000000</v>
      </c>
      <c r="AS95" s="3">
        <v>-80000000</v>
      </c>
      <c r="AT95" s="3">
        <v>-80000000</v>
      </c>
      <c r="AU95" s="3">
        <v>-80000000</v>
      </c>
      <c r="AV95" s="3">
        <v>-80000000</v>
      </c>
      <c r="AW95" s="3">
        <v>-80000000</v>
      </c>
      <c r="AX95" s="3">
        <v>-80000000</v>
      </c>
      <c r="AY95" s="3">
        <v>-80000000</v>
      </c>
      <c r="AZ95" s="3">
        <v>-80000000</v>
      </c>
      <c r="BA95" s="3">
        <v>-95000000</v>
      </c>
      <c r="BB95" s="3">
        <v>-95000000</v>
      </c>
      <c r="BC95" s="3">
        <v>-170625000</v>
      </c>
      <c r="BD95" s="3">
        <v>-170625000</v>
      </c>
      <c r="BE95" s="3">
        <v>-193259576.88521048</v>
      </c>
      <c r="BF95" s="3">
        <v>-170625000</v>
      </c>
      <c r="BG95" s="3">
        <v>-175625000</v>
      </c>
      <c r="BH95" s="3">
        <v>-155625000</v>
      </c>
      <c r="BI95" s="3">
        <v>-155625000</v>
      </c>
      <c r="BJ95" s="3">
        <v>-160625000</v>
      </c>
      <c r="BK95" s="3">
        <v>-165625000</v>
      </c>
      <c r="BL95" s="3">
        <v>-170625000</v>
      </c>
      <c r="BM95" s="3">
        <v>-180625000</v>
      </c>
      <c r="BN95" s="3">
        <v>-180625000</v>
      </c>
      <c r="BO95" s="3">
        <v>-187625000</v>
      </c>
      <c r="BP95" s="3">
        <v>-195625000</v>
      </c>
      <c r="BQ95" s="3">
        <v>-195625000</v>
      </c>
      <c r="BR95" s="3">
        <v>-227831857.97646523</v>
      </c>
      <c r="BS95" s="3">
        <v>-199918188.0057838</v>
      </c>
      <c r="BT95" s="3">
        <v>-204918188.0057838</v>
      </c>
      <c r="BU95" s="3">
        <v>-129918188.00578383</v>
      </c>
      <c r="BV95" s="3">
        <v>-129918188.00578383</v>
      </c>
      <c r="BW95" s="3">
        <v>-129918188.00578383</v>
      </c>
      <c r="BX95" s="3">
        <v>-132418188.00578383</v>
      </c>
      <c r="BY95" s="3">
        <v>-132418188.00578383</v>
      </c>
      <c r="BZ95" s="3">
        <v>-137418188.0057838</v>
      </c>
      <c r="CA95" s="3">
        <v>-137418188.0057838</v>
      </c>
      <c r="CB95" s="3">
        <v>-143918188.0057838</v>
      </c>
      <c r="CC95" s="3">
        <v>-146418188.0057838</v>
      </c>
      <c r="CD95" s="3">
        <v>-146418188.0057838</v>
      </c>
    </row>
    <row r="96" spans="1:82" s="97" customFormat="1" x14ac:dyDescent="0.2">
      <c r="A96" s="2" t="s">
        <v>334</v>
      </c>
      <c r="B96" s="2" t="s">
        <v>7</v>
      </c>
      <c r="C96" s="2" t="s">
        <v>156</v>
      </c>
      <c r="D96" s="2" t="s">
        <v>441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>
        <v>0</v>
      </c>
      <c r="K96" s="3">
        <v>0</v>
      </c>
      <c r="L96" s="3">
        <v>0</v>
      </c>
      <c r="M96" s="3">
        <v>0</v>
      </c>
      <c r="N96" s="3">
        <v>0</v>
      </c>
      <c r="O96" s="3">
        <v>0</v>
      </c>
      <c r="P96" s="3">
        <v>0</v>
      </c>
      <c r="Q96" s="3">
        <v>0</v>
      </c>
      <c r="R96" s="3">
        <v>0</v>
      </c>
      <c r="S96" s="3">
        <v>0</v>
      </c>
      <c r="T96" s="3">
        <v>0</v>
      </c>
      <c r="U96" s="3">
        <v>0</v>
      </c>
      <c r="V96" s="3">
        <v>0</v>
      </c>
      <c r="W96" s="3">
        <v>0</v>
      </c>
      <c r="X96" s="3">
        <v>0</v>
      </c>
      <c r="Y96" s="3">
        <v>0</v>
      </c>
      <c r="Z96" s="3">
        <v>0</v>
      </c>
      <c r="AA96" s="3">
        <v>0</v>
      </c>
      <c r="AB96" s="3">
        <v>0</v>
      </c>
      <c r="AC96" s="3">
        <v>40000000</v>
      </c>
      <c r="AD96" s="3">
        <v>40000000</v>
      </c>
      <c r="AE96" s="3">
        <v>0</v>
      </c>
      <c r="AF96" s="3">
        <v>0</v>
      </c>
      <c r="AG96" s="3">
        <v>0</v>
      </c>
      <c r="AH96" s="3">
        <v>0</v>
      </c>
      <c r="AI96" s="3">
        <v>0</v>
      </c>
      <c r="AJ96" s="3">
        <v>0</v>
      </c>
      <c r="AK96" s="3">
        <v>0</v>
      </c>
      <c r="AL96" s="3">
        <v>0</v>
      </c>
      <c r="AM96" s="3">
        <v>0</v>
      </c>
      <c r="AN96" s="3">
        <v>0</v>
      </c>
      <c r="AO96" s="3">
        <v>0</v>
      </c>
      <c r="AP96" s="3">
        <v>0</v>
      </c>
      <c r="AQ96" s="3">
        <v>0</v>
      </c>
      <c r="AR96" s="3">
        <v>0</v>
      </c>
      <c r="AS96" s="3">
        <v>0</v>
      </c>
      <c r="AT96" s="3">
        <v>0</v>
      </c>
      <c r="AU96" s="3">
        <v>0</v>
      </c>
      <c r="AV96" s="3">
        <v>0</v>
      </c>
      <c r="AW96" s="3">
        <v>0</v>
      </c>
      <c r="AX96" s="3">
        <v>0</v>
      </c>
      <c r="AY96" s="3">
        <v>0</v>
      </c>
      <c r="AZ96" s="3">
        <v>0</v>
      </c>
      <c r="BA96" s="3">
        <v>0</v>
      </c>
      <c r="BB96" s="3">
        <v>0</v>
      </c>
      <c r="BC96" s="3">
        <v>20000000</v>
      </c>
      <c r="BD96" s="3">
        <v>20000000</v>
      </c>
      <c r="BE96" s="3">
        <v>20000000</v>
      </c>
      <c r="BF96" s="3">
        <v>20000000</v>
      </c>
      <c r="BG96" s="3">
        <v>20000000</v>
      </c>
      <c r="BH96" s="3">
        <v>20000000</v>
      </c>
      <c r="BI96" s="3">
        <v>20000000</v>
      </c>
      <c r="BJ96" s="3">
        <v>20000000</v>
      </c>
      <c r="BK96" s="3">
        <v>20000000</v>
      </c>
      <c r="BL96" s="3">
        <v>20000000</v>
      </c>
      <c r="BM96" s="3">
        <v>20000000</v>
      </c>
      <c r="BN96" s="3">
        <v>20000000</v>
      </c>
      <c r="BO96" s="3">
        <v>20000000</v>
      </c>
      <c r="BP96" s="3">
        <v>20000000</v>
      </c>
      <c r="BQ96" s="3">
        <v>20000000</v>
      </c>
      <c r="BR96" s="3">
        <v>20000000</v>
      </c>
      <c r="BS96" s="3">
        <v>20000000</v>
      </c>
      <c r="BT96" s="3">
        <v>20000000</v>
      </c>
      <c r="BU96" s="3">
        <v>20000000</v>
      </c>
      <c r="BV96" s="3">
        <v>20000000</v>
      </c>
      <c r="BW96" s="3">
        <v>20000000</v>
      </c>
      <c r="BX96" s="3">
        <v>20000000</v>
      </c>
      <c r="BY96" s="3">
        <v>20000000</v>
      </c>
      <c r="BZ96" s="3">
        <v>20000000</v>
      </c>
      <c r="CA96" s="3">
        <v>20000000</v>
      </c>
      <c r="CB96" s="3">
        <v>20000000</v>
      </c>
      <c r="CC96" s="3">
        <v>20000000</v>
      </c>
      <c r="CD96" s="3">
        <v>20000000</v>
      </c>
    </row>
    <row r="97" spans="1:82" s="97" customFormat="1" x14ac:dyDescent="0.2">
      <c r="A97" s="2" t="s">
        <v>334</v>
      </c>
      <c r="B97" s="2" t="s">
        <v>7</v>
      </c>
      <c r="C97" s="2" t="s">
        <v>96</v>
      </c>
      <c r="D97" s="2" t="s">
        <v>162</v>
      </c>
      <c r="E97" s="3">
        <v>0</v>
      </c>
      <c r="F97" s="3">
        <v>0</v>
      </c>
      <c r="G97" s="3">
        <v>0</v>
      </c>
      <c r="H97" s="3">
        <v>0</v>
      </c>
      <c r="I97" s="3">
        <v>0</v>
      </c>
      <c r="J97" s="3">
        <v>0</v>
      </c>
      <c r="K97" s="3">
        <v>0</v>
      </c>
      <c r="L97" s="3">
        <v>-291395792.60000002</v>
      </c>
      <c r="M97" s="3">
        <v>-291842563.10000002</v>
      </c>
      <c r="N97" s="3">
        <v>-291839829.63999999</v>
      </c>
      <c r="O97" s="3">
        <v>-292463533.15999901</v>
      </c>
      <c r="P97" s="3">
        <v>-292426874.51999998</v>
      </c>
      <c r="Q97" s="3">
        <v>-292426874.51999998</v>
      </c>
      <c r="R97" s="3">
        <v>-292426874.51999998</v>
      </c>
      <c r="S97" s="3">
        <v>-113291417.999999</v>
      </c>
      <c r="T97" s="3">
        <v>-113291418</v>
      </c>
      <c r="U97" s="3">
        <v>-70237068.719999999</v>
      </c>
      <c r="V97" s="3">
        <v>-70237068.719999999</v>
      </c>
      <c r="W97" s="3">
        <v>-70237068.719999999</v>
      </c>
      <c r="X97" s="3">
        <v>-71670916.719999999</v>
      </c>
      <c r="Y97" s="3">
        <v>-71392217.719999999</v>
      </c>
      <c r="Z97" s="3">
        <v>-71392217.719999999</v>
      </c>
      <c r="AA97" s="3">
        <v>-71392217.719999999</v>
      </c>
      <c r="AB97" s="3">
        <v>-71392217.719999999</v>
      </c>
      <c r="AC97" s="3">
        <v>-81815764.099999994</v>
      </c>
      <c r="AD97" s="3">
        <v>-81815764.099999994</v>
      </c>
      <c r="AE97" s="3">
        <v>-131815764.09999999</v>
      </c>
      <c r="AF97" s="3">
        <v>-151815764.09999999</v>
      </c>
      <c r="AG97" s="3">
        <v>-151790042.43000001</v>
      </c>
      <c r="AH97" s="3">
        <v>-151790042.43000001</v>
      </c>
      <c r="AI97" s="3">
        <v>-151815764.09999999</v>
      </c>
      <c r="AJ97" s="3">
        <v>-151723356.62</v>
      </c>
      <c r="AK97" s="3">
        <v>-150951220.62</v>
      </c>
      <c r="AL97" s="3">
        <v>-150951220.62</v>
      </c>
      <c r="AM97" s="3">
        <v>-151380644</v>
      </c>
      <c r="AN97" s="3">
        <v>-151380644</v>
      </c>
      <c r="AO97" s="3">
        <v>-151380644</v>
      </c>
      <c r="AP97" s="3">
        <v>-151380644</v>
      </c>
      <c r="AQ97" s="3">
        <v>-151380644</v>
      </c>
      <c r="AR97" s="3">
        <v>-151380644</v>
      </c>
      <c r="AS97" s="3">
        <v>-151380644</v>
      </c>
      <c r="AT97" s="3">
        <v>-151380644</v>
      </c>
      <c r="AU97" s="3">
        <v>-151380644</v>
      </c>
      <c r="AV97" s="3">
        <v>-151380644</v>
      </c>
      <c r="AW97" s="3">
        <v>-151380644</v>
      </c>
      <c r="AX97" s="3">
        <v>-151380644</v>
      </c>
      <c r="AY97" s="3">
        <v>-151380644</v>
      </c>
      <c r="AZ97" s="3">
        <v>-151380644</v>
      </c>
      <c r="BA97" s="3">
        <v>-151380644</v>
      </c>
      <c r="BB97" s="3">
        <v>-151380644</v>
      </c>
      <c r="BC97" s="3">
        <v>-151380644</v>
      </c>
      <c r="BD97" s="3">
        <v>-151380644</v>
      </c>
      <c r="BE97" s="3">
        <v>-151380644</v>
      </c>
      <c r="BF97" s="3">
        <v>-151380644</v>
      </c>
      <c r="BG97" s="3">
        <v>-151380644</v>
      </c>
      <c r="BH97" s="3">
        <v>-178425900.49956769</v>
      </c>
      <c r="BI97" s="3">
        <v>-178425900.49956769</v>
      </c>
      <c r="BJ97" s="3">
        <v>-178425900.49956769</v>
      </c>
      <c r="BK97" s="3">
        <v>-178425900.49956769</v>
      </c>
      <c r="BL97" s="3">
        <v>-178425900.49956769</v>
      </c>
      <c r="BM97" s="3">
        <v>-178425900.49956769</v>
      </c>
      <c r="BN97" s="3">
        <v>-178425900.49956769</v>
      </c>
      <c r="BO97" s="3">
        <v>-178425900.49956769</v>
      </c>
      <c r="BP97" s="3">
        <v>-178425900.49956769</v>
      </c>
      <c r="BQ97" s="3">
        <v>-178425900.49956769</v>
      </c>
      <c r="BR97" s="3">
        <v>-178425900.49956769</v>
      </c>
      <c r="BS97" s="3">
        <v>-178425900.49956769</v>
      </c>
      <c r="BT97" s="3">
        <v>-178425900.49956769</v>
      </c>
      <c r="BU97" s="3">
        <v>-267362534.89343986</v>
      </c>
      <c r="BV97" s="3">
        <v>-267362534.89343989</v>
      </c>
      <c r="BW97" s="3">
        <v>-267362534.89343989</v>
      </c>
      <c r="BX97" s="3">
        <v>-267362534.89343989</v>
      </c>
      <c r="BY97" s="3">
        <v>-267362534.89343989</v>
      </c>
      <c r="BZ97" s="3">
        <v>-267362534.89343989</v>
      </c>
      <c r="CA97" s="3">
        <v>-267362534.89343989</v>
      </c>
      <c r="CB97" s="3">
        <v>-267362534.89343989</v>
      </c>
      <c r="CC97" s="3">
        <v>-267362534.89343989</v>
      </c>
      <c r="CD97" s="3">
        <v>-267362534.89343989</v>
      </c>
    </row>
    <row r="98" spans="1:82" s="97" customFormat="1" x14ac:dyDescent="0.2">
      <c r="A98" s="2" t="s">
        <v>334</v>
      </c>
      <c r="B98" s="2" t="s">
        <v>7</v>
      </c>
      <c r="C98" s="2" t="s">
        <v>97</v>
      </c>
      <c r="D98" s="2" t="s">
        <v>98</v>
      </c>
      <c r="E98" s="3">
        <v>0</v>
      </c>
      <c r="F98" s="3">
        <v>0</v>
      </c>
      <c r="G98" s="3">
        <v>0</v>
      </c>
      <c r="H98" s="3">
        <v>0</v>
      </c>
      <c r="I98" s="3">
        <v>0</v>
      </c>
      <c r="J98" s="3">
        <v>0</v>
      </c>
      <c r="K98" s="3">
        <v>0</v>
      </c>
      <c r="L98" s="3">
        <v>0</v>
      </c>
      <c r="M98" s="3">
        <v>0</v>
      </c>
      <c r="N98" s="3">
        <v>0</v>
      </c>
      <c r="O98" s="3">
        <v>0</v>
      </c>
      <c r="P98" s="3">
        <v>0</v>
      </c>
      <c r="Q98" s="3">
        <v>0</v>
      </c>
      <c r="R98" s="3">
        <v>0</v>
      </c>
      <c r="S98" s="3">
        <v>-6574346.1200000001</v>
      </c>
      <c r="T98" s="3">
        <v>-6574346.1200000001</v>
      </c>
      <c r="U98" s="3">
        <v>-49628695.399999999</v>
      </c>
      <c r="V98" s="3">
        <v>-49628695.399999999</v>
      </c>
      <c r="W98" s="3">
        <v>-49628695.399999999</v>
      </c>
      <c r="X98" s="3">
        <v>-49628695.399999999</v>
      </c>
      <c r="Y98" s="3">
        <v>-49628695.399999999</v>
      </c>
      <c r="Z98" s="3">
        <v>-49628695.399999999</v>
      </c>
      <c r="AA98" s="3">
        <v>-49628695.399999999</v>
      </c>
      <c r="AB98" s="3">
        <v>-49628695.399999999</v>
      </c>
      <c r="AC98" s="3">
        <v>-39205149.019999996</v>
      </c>
      <c r="AD98" s="3">
        <v>-39205149.019999996</v>
      </c>
      <c r="AE98" s="3">
        <v>-39205149.020000003</v>
      </c>
      <c r="AF98" s="3">
        <v>-4527253.07</v>
      </c>
      <c r="AG98" s="3">
        <v>-4527253.07</v>
      </c>
      <c r="AH98" s="3">
        <v>-4527253.07</v>
      </c>
      <c r="AI98" s="3">
        <v>-4527253.07</v>
      </c>
      <c r="AJ98" s="3">
        <v>-4527253.07</v>
      </c>
      <c r="AK98" s="3">
        <v>-4527253.07</v>
      </c>
      <c r="AL98" s="3">
        <v>-4527253.07</v>
      </c>
      <c r="AM98" s="3">
        <v>-4527253.07</v>
      </c>
      <c r="AN98" s="3">
        <v>-4527253.07</v>
      </c>
      <c r="AO98" s="3">
        <v>-4527253.07</v>
      </c>
      <c r="AP98" s="3">
        <v>-4527253.07</v>
      </c>
      <c r="AQ98" s="3">
        <v>-4527253.07</v>
      </c>
      <c r="AR98" s="3">
        <v>-4527253.07</v>
      </c>
      <c r="AS98" s="3">
        <v>-11602366.310000001</v>
      </c>
      <c r="AT98" s="3">
        <v>-11602366.310000001</v>
      </c>
      <c r="AU98" s="3">
        <v>-11602366.310000001</v>
      </c>
      <c r="AV98" s="3">
        <v>-11602366.310000001</v>
      </c>
      <c r="AW98" s="3">
        <v>-11602366.310000001</v>
      </c>
      <c r="AX98" s="3">
        <v>-11602366.310000001</v>
      </c>
      <c r="AY98" s="3">
        <v>-11602366.310000001</v>
      </c>
      <c r="AZ98" s="3">
        <v>-11602366.310000001</v>
      </c>
      <c r="BA98" s="3">
        <v>-11602366.310000001</v>
      </c>
      <c r="BB98" s="3">
        <v>-11602366.310000001</v>
      </c>
      <c r="BC98" s="3">
        <v>-11602564.360000001</v>
      </c>
      <c r="BD98" s="3">
        <v>-11602564.360000001</v>
      </c>
      <c r="BE98" s="3">
        <v>-11602564.360000001</v>
      </c>
      <c r="BF98" s="3">
        <v>-11602564.360000001</v>
      </c>
      <c r="BG98" s="3">
        <v>-11602564.360000001</v>
      </c>
      <c r="BH98" s="3">
        <v>-11602564.360000001</v>
      </c>
      <c r="BI98" s="3">
        <v>-11602564.360000001</v>
      </c>
      <c r="BJ98" s="3">
        <v>-11602564.360000001</v>
      </c>
      <c r="BK98" s="3">
        <v>-11602564.360000001</v>
      </c>
      <c r="BL98" s="3">
        <v>-11602564.360000001</v>
      </c>
      <c r="BM98" s="3">
        <v>-11602564.360000001</v>
      </c>
      <c r="BN98" s="3">
        <v>-11602564.360000001</v>
      </c>
      <c r="BO98" s="3">
        <v>-11602564.360000001</v>
      </c>
      <c r="BP98" s="3">
        <v>-11602564.360000001</v>
      </c>
      <c r="BQ98" s="3">
        <v>-11602564.360000001</v>
      </c>
      <c r="BR98" s="3">
        <v>-11602564.360000001</v>
      </c>
      <c r="BS98" s="3">
        <v>-11602564.360000001</v>
      </c>
      <c r="BT98" s="3">
        <v>-11602564.360000001</v>
      </c>
      <c r="BU98" s="3">
        <v>-11602564.360000001</v>
      </c>
      <c r="BV98" s="3">
        <v>-11602564.360000001</v>
      </c>
      <c r="BW98" s="3">
        <v>-11602564.360000001</v>
      </c>
      <c r="BX98" s="3">
        <v>-11602564.360000001</v>
      </c>
      <c r="BY98" s="3">
        <v>-11602564.360000001</v>
      </c>
      <c r="BZ98" s="3">
        <v>-11602564.360000001</v>
      </c>
      <c r="CA98" s="3">
        <v>-11602564.360000001</v>
      </c>
      <c r="CB98" s="3">
        <v>-11602564.360000001</v>
      </c>
      <c r="CC98" s="3">
        <v>-11602564.360000001</v>
      </c>
      <c r="CD98" s="3">
        <v>-11602564.360000001</v>
      </c>
    </row>
    <row r="99" spans="1:82" s="97" customFormat="1" x14ac:dyDescent="0.2">
      <c r="A99" s="2" t="s">
        <v>334</v>
      </c>
      <c r="B99" s="2" t="s">
        <v>7</v>
      </c>
      <c r="C99" s="2" t="s">
        <v>442</v>
      </c>
      <c r="D99" s="2" t="s">
        <v>99</v>
      </c>
      <c r="E99" s="3">
        <v>0</v>
      </c>
      <c r="F99" s="3">
        <v>0</v>
      </c>
      <c r="G99" s="3">
        <v>0</v>
      </c>
      <c r="H99" s="3">
        <v>0</v>
      </c>
      <c r="I99" s="3">
        <v>0</v>
      </c>
      <c r="J99" s="3">
        <v>0</v>
      </c>
      <c r="K99" s="3">
        <v>0</v>
      </c>
      <c r="L99" s="3">
        <v>-1189064.1499999999</v>
      </c>
      <c r="M99" s="3">
        <v>-2705641</v>
      </c>
      <c r="N99" s="3">
        <v>-3777234.63</v>
      </c>
      <c r="O99" s="3">
        <v>-4892344.54</v>
      </c>
      <c r="P99" s="3">
        <v>-6574346.1200000001</v>
      </c>
      <c r="Q99" s="3">
        <v>-6574346.1200000001</v>
      </c>
      <c r="R99" s="3">
        <v>-8694987.4499999993</v>
      </c>
      <c r="S99" s="3">
        <v>-4098909.93</v>
      </c>
      <c r="T99" s="3">
        <v>-5272100</v>
      </c>
      <c r="U99" s="3">
        <v>-6051559.5999999996</v>
      </c>
      <c r="V99" s="3">
        <v>-7062673.1699999999</v>
      </c>
      <c r="W99" s="3">
        <v>-7323389.6900000004</v>
      </c>
      <c r="X99" s="3">
        <v>-7607877.1900000004</v>
      </c>
      <c r="Y99" s="3">
        <v>-8415209.0399999991</v>
      </c>
      <c r="Z99" s="3">
        <v>-9201061.1500000004</v>
      </c>
      <c r="AA99" s="3">
        <v>-9448277.8300000001</v>
      </c>
      <c r="AB99" s="3">
        <v>-9225218.9700000007</v>
      </c>
      <c r="AC99" s="3">
        <v>-5322104.05</v>
      </c>
      <c r="AD99" s="3">
        <v>-5322104.05</v>
      </c>
      <c r="AE99" s="3">
        <v>-6344818.6399999997</v>
      </c>
      <c r="AF99" s="3">
        <v>-1989019.37</v>
      </c>
      <c r="AG99" s="3">
        <v>-2829318.55</v>
      </c>
      <c r="AH99" s="3">
        <v>-3394605.34</v>
      </c>
      <c r="AI99" s="3">
        <v>-3401180.53</v>
      </c>
      <c r="AJ99" s="3">
        <v>-3835594.94</v>
      </c>
      <c r="AK99" s="3">
        <v>-4398910.8099999996</v>
      </c>
      <c r="AL99" s="3">
        <v>-5297930.79</v>
      </c>
      <c r="AM99" s="3">
        <v>-5610149.1200000001</v>
      </c>
      <c r="AN99" s="3">
        <v>-5815317.9500000002</v>
      </c>
      <c r="AO99" s="3">
        <v>-6730793.3300000001</v>
      </c>
      <c r="AP99" s="3">
        <v>-7075113.2400000002</v>
      </c>
      <c r="AQ99" s="3">
        <v>-7075113.2400000002</v>
      </c>
      <c r="AR99" s="3">
        <v>-8243740.7599999998</v>
      </c>
      <c r="AS99" s="3">
        <v>-2594672.92</v>
      </c>
      <c r="AT99" s="3">
        <v>-3927352.08</v>
      </c>
      <c r="AU99" s="3">
        <v>-5067340.04</v>
      </c>
      <c r="AV99" s="3">
        <v>-6151809.8799999999</v>
      </c>
      <c r="AW99" s="3">
        <v>-7120624.6200000001</v>
      </c>
      <c r="AX99" s="3">
        <v>-8322814.5800000001</v>
      </c>
      <c r="AY99" s="3">
        <v>-9480123.6500000004</v>
      </c>
      <c r="AZ99" s="3">
        <v>-10591876.35</v>
      </c>
      <c r="BA99" s="3">
        <v>-11746598.029999999</v>
      </c>
      <c r="BB99" s="3">
        <v>-13281739.560000001</v>
      </c>
      <c r="BC99" s="3">
        <v>-14622890.33</v>
      </c>
      <c r="BD99" s="3">
        <v>-14622890.33</v>
      </c>
      <c r="BE99" s="3">
        <v>-15715615.259984808</v>
      </c>
      <c r="BF99" s="3">
        <v>-16863552.901303478</v>
      </c>
      <c r="BG99" s="3">
        <v>-17761023.510321837</v>
      </c>
      <c r="BH99" s="3">
        <v>-18807457.612529933</v>
      </c>
      <c r="BI99" s="3">
        <v>-19820808.810812145</v>
      </c>
      <c r="BJ99" s="3">
        <v>-20665327.701633029</v>
      </c>
      <c r="BK99" s="3">
        <v>-21427199.434974559</v>
      </c>
      <c r="BL99" s="3">
        <v>-22249272.885852464</v>
      </c>
      <c r="BM99" s="3">
        <v>-23000292.936216436</v>
      </c>
      <c r="BN99" s="3">
        <v>-24043931.151251748</v>
      </c>
      <c r="BO99" s="3">
        <v>-25001967.941698194</v>
      </c>
      <c r="BP99" s="3">
        <v>-26214615.887877956</v>
      </c>
      <c r="BQ99" s="3">
        <v>-26214615.887877956</v>
      </c>
      <c r="BR99" s="3">
        <v>-27108010.638035923</v>
      </c>
      <c r="BS99" s="3">
        <v>-28085238.172726125</v>
      </c>
      <c r="BT99" s="3">
        <v>-28784019.807834536</v>
      </c>
      <c r="BU99" s="3">
        <v>-29578281.065626919</v>
      </c>
      <c r="BV99" s="3">
        <v>-30334844.938474655</v>
      </c>
      <c r="BW99" s="3">
        <v>-30983251.950564742</v>
      </c>
      <c r="BX99" s="3">
        <v>-31593785.279856175</v>
      </c>
      <c r="BY99" s="3">
        <v>-32235484.456209689</v>
      </c>
      <c r="BZ99" s="3">
        <v>-32889194.815172017</v>
      </c>
      <c r="CA99" s="3">
        <v>-33814464.638649493</v>
      </c>
      <c r="CB99" s="3">
        <v>-34613443.89996165</v>
      </c>
      <c r="CC99" s="3">
        <v>-35760030.290454865</v>
      </c>
      <c r="CD99" s="3">
        <v>-35760030.290454865</v>
      </c>
    </row>
    <row r="100" spans="1:82" s="97" customFormat="1" x14ac:dyDescent="0.2">
      <c r="A100" s="2" t="s">
        <v>334</v>
      </c>
      <c r="B100" s="2" t="s">
        <v>157</v>
      </c>
      <c r="C100" s="2" t="s">
        <v>443</v>
      </c>
      <c r="D100" s="2" t="s">
        <v>444</v>
      </c>
      <c r="E100" s="3">
        <v>0</v>
      </c>
      <c r="F100" s="3">
        <v>0</v>
      </c>
      <c r="G100" s="3">
        <v>0</v>
      </c>
      <c r="H100" s="3">
        <v>0</v>
      </c>
      <c r="I100" s="3">
        <v>0</v>
      </c>
      <c r="J100" s="3">
        <v>0</v>
      </c>
      <c r="K100" s="3">
        <v>0</v>
      </c>
      <c r="L100" s="3">
        <v>0</v>
      </c>
      <c r="M100" s="3">
        <v>0</v>
      </c>
      <c r="N100" s="3">
        <v>0</v>
      </c>
      <c r="O100" s="3">
        <v>0</v>
      </c>
      <c r="P100" s="3">
        <v>0</v>
      </c>
      <c r="Q100" s="3">
        <v>0</v>
      </c>
      <c r="R100" s="3">
        <v>0</v>
      </c>
      <c r="S100" s="3">
        <v>0</v>
      </c>
      <c r="T100" s="3">
        <v>0</v>
      </c>
      <c r="U100" s="3">
        <v>0</v>
      </c>
      <c r="V100" s="3">
        <v>0</v>
      </c>
      <c r="W100" s="3">
        <v>0</v>
      </c>
      <c r="X100" s="3">
        <v>0</v>
      </c>
      <c r="Y100" s="3">
        <v>41027.49</v>
      </c>
      <c r="Z100" s="3">
        <v>549916.16000000003</v>
      </c>
      <c r="AA100" s="3">
        <v>502721.18000000005</v>
      </c>
      <c r="AB100" s="3">
        <v>536758.52</v>
      </c>
      <c r="AC100" s="3">
        <v>635802.91</v>
      </c>
      <c r="AD100" s="3">
        <v>635802.91</v>
      </c>
      <c r="AE100" s="3">
        <v>559477.45000000007</v>
      </c>
      <c r="AF100" s="3">
        <v>476069.11999999994</v>
      </c>
      <c r="AG100" s="3">
        <v>635244.99</v>
      </c>
      <c r="AH100" s="3">
        <v>692811.83</v>
      </c>
      <c r="AI100" s="3">
        <v>915126.23</v>
      </c>
      <c r="AJ100" s="3">
        <v>952201.79</v>
      </c>
      <c r="AK100" s="3">
        <v>1145605</v>
      </c>
      <c r="AL100" s="3">
        <v>1178549.45</v>
      </c>
      <c r="AM100" s="3">
        <v>1293964.28</v>
      </c>
      <c r="AN100" s="3">
        <v>1356319.04</v>
      </c>
      <c r="AO100" s="3">
        <v>1768819.12</v>
      </c>
      <c r="AP100" s="3">
        <v>1283353.06</v>
      </c>
      <c r="AQ100" s="3">
        <v>1283353.06</v>
      </c>
      <c r="AR100" s="3">
        <v>951296.85000000009</v>
      </c>
      <c r="AS100" s="3">
        <v>599619.56999999995</v>
      </c>
      <c r="AT100" s="3">
        <v>440980.82999999996</v>
      </c>
      <c r="AU100" s="3">
        <v>483779.98000000004</v>
      </c>
      <c r="AV100" s="3">
        <v>447192.79</v>
      </c>
      <c r="AW100" s="3">
        <v>614416.56999999995</v>
      </c>
      <c r="AX100" s="3">
        <v>752090.2</v>
      </c>
      <c r="AY100" s="3">
        <v>748005.41999999993</v>
      </c>
      <c r="AZ100" s="3">
        <v>815847.41</v>
      </c>
      <c r="BA100" s="3">
        <v>871002.42</v>
      </c>
      <c r="BB100" s="3">
        <v>788712.65</v>
      </c>
      <c r="BC100" s="3">
        <v>1291668.95</v>
      </c>
      <c r="BD100" s="3">
        <v>1291668.95</v>
      </c>
      <c r="BE100" s="3">
        <v>1152304.95</v>
      </c>
      <c r="BF100" s="3">
        <v>1035225.95</v>
      </c>
      <c r="BG100" s="3">
        <v>943024.95</v>
      </c>
      <c r="BH100" s="3">
        <v>892567.95</v>
      </c>
      <c r="BI100" s="3">
        <v>875287.95</v>
      </c>
      <c r="BJ100" s="3">
        <v>893693.95</v>
      </c>
      <c r="BK100" s="3">
        <v>937712.95</v>
      </c>
      <c r="BL100" s="3">
        <v>976982.95</v>
      </c>
      <c r="BM100" s="3">
        <v>1025501.95</v>
      </c>
      <c r="BN100" s="3">
        <v>1040774.95</v>
      </c>
      <c r="BO100" s="3">
        <v>1044453.95</v>
      </c>
      <c r="BP100" s="3">
        <v>947515.95</v>
      </c>
      <c r="BQ100" s="3">
        <v>947515.95</v>
      </c>
      <c r="BR100" s="3">
        <v>815757.95</v>
      </c>
      <c r="BS100" s="3">
        <v>705949.95</v>
      </c>
      <c r="BT100" s="3">
        <v>621530.94999999995</v>
      </c>
      <c r="BU100" s="3">
        <v>579271.94999999995</v>
      </c>
      <c r="BV100" s="3">
        <v>570179.94999999995</v>
      </c>
      <c r="BW100" s="3">
        <v>597783.94999999995</v>
      </c>
      <c r="BX100" s="3">
        <v>651358.94999999995</v>
      </c>
      <c r="BY100" s="3">
        <v>699770.95</v>
      </c>
      <c r="BZ100" s="3">
        <v>757340.95</v>
      </c>
      <c r="CA100" s="3">
        <v>782053.95</v>
      </c>
      <c r="CB100" s="3">
        <v>795683.95</v>
      </c>
      <c r="CC100" s="3">
        <v>707224.95</v>
      </c>
      <c r="CD100" s="3">
        <v>707224.95</v>
      </c>
    </row>
    <row r="101" spans="1:82" s="97" customFormat="1" x14ac:dyDescent="0.2">
      <c r="A101" s="2" t="s">
        <v>334</v>
      </c>
      <c r="B101" s="2" t="s">
        <v>157</v>
      </c>
      <c r="C101" s="2" t="s">
        <v>445</v>
      </c>
      <c r="D101" s="2" t="s">
        <v>446</v>
      </c>
      <c r="E101" s="3">
        <v>0</v>
      </c>
      <c r="F101" s="3">
        <v>0</v>
      </c>
      <c r="G101" s="3">
        <v>0</v>
      </c>
      <c r="H101" s="3">
        <v>0</v>
      </c>
      <c r="I101" s="3">
        <v>0</v>
      </c>
      <c r="J101" s="3">
        <v>0</v>
      </c>
      <c r="K101" s="3">
        <v>0</v>
      </c>
      <c r="L101" s="3">
        <v>0</v>
      </c>
      <c r="M101" s="3">
        <v>0</v>
      </c>
      <c r="N101" s="3">
        <v>0</v>
      </c>
      <c r="O101" s="3">
        <v>0</v>
      </c>
      <c r="P101" s="3">
        <v>0</v>
      </c>
      <c r="Q101" s="3">
        <v>0</v>
      </c>
      <c r="R101" s="3">
        <v>0</v>
      </c>
      <c r="S101" s="3">
        <v>0</v>
      </c>
      <c r="T101" s="3">
        <v>0</v>
      </c>
      <c r="U101" s="3">
        <v>0</v>
      </c>
      <c r="V101" s="3">
        <v>0</v>
      </c>
      <c r="W101" s="3">
        <v>-33964.93</v>
      </c>
      <c r="X101" s="3">
        <v>-55877.78</v>
      </c>
      <c r="Y101" s="3">
        <v>0</v>
      </c>
      <c r="Z101" s="3">
        <v>0</v>
      </c>
      <c r="AA101" s="3">
        <v>0</v>
      </c>
      <c r="AB101" s="3">
        <v>0</v>
      </c>
      <c r="AC101" s="3">
        <v>0</v>
      </c>
      <c r="AD101" s="3">
        <v>0</v>
      </c>
      <c r="AE101" s="3">
        <v>0</v>
      </c>
      <c r="AF101" s="3">
        <v>0</v>
      </c>
      <c r="AG101" s="3">
        <v>0</v>
      </c>
      <c r="AH101" s="3">
        <v>0</v>
      </c>
      <c r="AI101" s="3">
        <v>0</v>
      </c>
      <c r="AJ101" s="3">
        <v>0</v>
      </c>
      <c r="AK101" s="3">
        <v>0</v>
      </c>
      <c r="AL101" s="3">
        <v>0</v>
      </c>
      <c r="AM101" s="3">
        <v>0</v>
      </c>
      <c r="AN101" s="3">
        <v>0</v>
      </c>
      <c r="AO101" s="3">
        <v>0</v>
      </c>
      <c r="AP101" s="3">
        <v>0</v>
      </c>
      <c r="AQ101" s="3">
        <v>0</v>
      </c>
      <c r="AR101" s="3">
        <v>0</v>
      </c>
      <c r="AS101" s="3">
        <v>0</v>
      </c>
      <c r="AT101" s="3">
        <v>0</v>
      </c>
      <c r="AU101" s="3">
        <v>0</v>
      </c>
      <c r="AV101" s="3">
        <v>0</v>
      </c>
      <c r="AW101" s="3">
        <v>0</v>
      </c>
      <c r="AX101" s="3">
        <v>0</v>
      </c>
      <c r="AY101" s="3">
        <v>0</v>
      </c>
      <c r="AZ101" s="3">
        <v>0</v>
      </c>
      <c r="BA101" s="3">
        <v>0</v>
      </c>
      <c r="BB101" s="3">
        <v>0</v>
      </c>
      <c r="BC101" s="3">
        <v>0</v>
      </c>
      <c r="BD101" s="3">
        <v>0</v>
      </c>
      <c r="BE101" s="3">
        <v>0</v>
      </c>
      <c r="BF101" s="3">
        <v>0</v>
      </c>
      <c r="BG101" s="3">
        <v>0</v>
      </c>
      <c r="BH101" s="3">
        <v>0</v>
      </c>
      <c r="BI101" s="3">
        <v>0</v>
      </c>
      <c r="BJ101" s="3">
        <v>0</v>
      </c>
      <c r="BK101" s="3">
        <v>0</v>
      </c>
      <c r="BL101" s="3">
        <v>0</v>
      </c>
      <c r="BM101" s="3">
        <v>0</v>
      </c>
      <c r="BN101" s="3">
        <v>0</v>
      </c>
      <c r="BO101" s="3">
        <v>0</v>
      </c>
      <c r="BP101" s="3">
        <v>0</v>
      </c>
      <c r="BQ101" s="3">
        <v>0</v>
      </c>
      <c r="BR101" s="3">
        <v>0</v>
      </c>
      <c r="BS101" s="3">
        <v>0</v>
      </c>
      <c r="BT101" s="3">
        <v>0</v>
      </c>
      <c r="BU101" s="3">
        <v>0</v>
      </c>
      <c r="BV101" s="3">
        <v>0</v>
      </c>
      <c r="BW101" s="3">
        <v>0</v>
      </c>
      <c r="BX101" s="3">
        <v>0</v>
      </c>
      <c r="BY101" s="3">
        <v>0</v>
      </c>
      <c r="BZ101" s="3">
        <v>0</v>
      </c>
      <c r="CA101" s="3">
        <v>0</v>
      </c>
      <c r="CB101" s="3">
        <v>0</v>
      </c>
      <c r="CC101" s="3">
        <v>0</v>
      </c>
      <c r="CD101" s="3">
        <v>0</v>
      </c>
    </row>
    <row r="102" spans="1:82" s="97" customFormat="1" x14ac:dyDescent="0.2">
      <c r="A102" s="2" t="s">
        <v>334</v>
      </c>
      <c r="B102" s="2" t="s">
        <v>5</v>
      </c>
      <c r="C102" s="2" t="s">
        <v>447</v>
      </c>
      <c r="D102" s="2" t="s">
        <v>448</v>
      </c>
      <c r="E102" s="3">
        <v>0</v>
      </c>
      <c r="F102" s="3">
        <v>0</v>
      </c>
      <c r="G102" s="3">
        <v>0</v>
      </c>
      <c r="H102" s="3">
        <v>0</v>
      </c>
      <c r="I102" s="3">
        <v>0</v>
      </c>
      <c r="J102" s="3">
        <v>0</v>
      </c>
      <c r="K102" s="3">
        <v>0</v>
      </c>
      <c r="L102" s="3">
        <v>0</v>
      </c>
      <c r="M102" s="3">
        <v>0</v>
      </c>
      <c r="N102" s="3">
        <v>0</v>
      </c>
      <c r="O102" s="3">
        <v>0</v>
      </c>
      <c r="P102" s="3">
        <v>0</v>
      </c>
      <c r="Q102" s="3">
        <v>0</v>
      </c>
      <c r="R102" s="3">
        <v>0</v>
      </c>
      <c r="S102" s="3">
        <v>0</v>
      </c>
      <c r="T102" s="3">
        <v>0</v>
      </c>
      <c r="U102" s="3">
        <v>0</v>
      </c>
      <c r="V102" s="3">
        <v>0</v>
      </c>
      <c r="W102" s="3">
        <v>0</v>
      </c>
      <c r="X102" s="3">
        <v>0</v>
      </c>
      <c r="Y102" s="3">
        <v>0</v>
      </c>
      <c r="Z102" s="3">
        <v>0</v>
      </c>
      <c r="AA102" s="3">
        <v>0</v>
      </c>
      <c r="AB102" s="3">
        <v>0</v>
      </c>
      <c r="AC102" s="3">
        <v>0</v>
      </c>
      <c r="AD102" s="3">
        <v>0</v>
      </c>
      <c r="AE102" s="3">
        <v>47974.29</v>
      </c>
      <c r="AF102" s="3">
        <v>0</v>
      </c>
      <c r="AG102" s="3">
        <v>85290.9</v>
      </c>
      <c r="AH102" s="3">
        <v>0</v>
      </c>
      <c r="AI102" s="3">
        <v>0</v>
      </c>
      <c r="AJ102" s="3">
        <v>0</v>
      </c>
      <c r="AK102" s="3">
        <v>0</v>
      </c>
      <c r="AL102" s="3">
        <v>0</v>
      </c>
      <c r="AM102" s="3">
        <v>0</v>
      </c>
      <c r="AN102" s="3">
        <v>0</v>
      </c>
      <c r="AO102" s="3">
        <v>0</v>
      </c>
      <c r="AP102" s="3">
        <v>285258.78000000003</v>
      </c>
      <c r="AQ102" s="3">
        <v>285258.78000000003</v>
      </c>
      <c r="AR102" s="3">
        <v>529090.51</v>
      </c>
      <c r="AS102" s="3">
        <v>1796417.97</v>
      </c>
      <c r="AT102" s="3">
        <v>2389149.5300000003</v>
      </c>
      <c r="AU102" s="3">
        <v>1688787.0099999998</v>
      </c>
      <c r="AV102" s="3">
        <v>1507231.36</v>
      </c>
      <c r="AW102" s="3">
        <v>920542.64000000013</v>
      </c>
      <c r="AX102" s="3">
        <v>843808.98</v>
      </c>
      <c r="AY102" s="3">
        <v>447252.44</v>
      </c>
      <c r="AZ102" s="3">
        <v>124294.16999999998</v>
      </c>
      <c r="BA102" s="3">
        <v>138464.18</v>
      </c>
      <c r="BB102" s="3">
        <v>2151947.9</v>
      </c>
      <c r="BC102" s="3">
        <v>2889782.83</v>
      </c>
      <c r="BD102" s="3">
        <v>2889782.83</v>
      </c>
      <c r="BE102" s="3">
        <v>2771959.83</v>
      </c>
      <c r="BF102" s="3">
        <v>2478950.83</v>
      </c>
      <c r="BG102" s="3">
        <v>2359456.83</v>
      </c>
      <c r="BH102" s="3">
        <v>1609156.83</v>
      </c>
      <c r="BI102" s="3">
        <v>850320.83000000007</v>
      </c>
      <c r="BJ102" s="3">
        <v>206953.83000000007</v>
      </c>
      <c r="BK102" s="3">
        <v>-0.16999999992549419</v>
      </c>
      <c r="BL102" s="3">
        <v>-0.16999999992549419</v>
      </c>
      <c r="BM102" s="3">
        <v>-0.16999999992549419</v>
      </c>
      <c r="BN102" s="3">
        <v>-0.16999999992549419</v>
      </c>
      <c r="BO102" s="3">
        <v>-0.16999999992549419</v>
      </c>
      <c r="BP102" s="3">
        <v>-0.16999999992549419</v>
      </c>
      <c r="BQ102" s="3">
        <v>-0.16999999992549419</v>
      </c>
      <c r="BR102" s="3">
        <v>-0.16999999992549419</v>
      </c>
      <c r="BS102" s="3">
        <v>-0.16999999992549419</v>
      </c>
      <c r="BT102" s="3">
        <v>-0.16999999992549419</v>
      </c>
      <c r="BU102" s="3">
        <v>-0.16999999992549419</v>
      </c>
      <c r="BV102" s="3">
        <v>-0.16999999992549419</v>
      </c>
      <c r="BW102" s="3">
        <v>-0.16999999992549419</v>
      </c>
      <c r="BX102" s="3">
        <v>-0.16999999992549419</v>
      </c>
      <c r="BY102" s="3">
        <v>-0.16999999992549419</v>
      </c>
      <c r="BZ102" s="3">
        <v>-0.16999999992549419</v>
      </c>
      <c r="CA102" s="3">
        <v>-0.16999999992549419</v>
      </c>
      <c r="CB102" s="3">
        <v>-0.16999999992549419</v>
      </c>
      <c r="CC102" s="3">
        <v>-0.16999999992549419</v>
      </c>
      <c r="CD102" s="3">
        <v>-0.16999999992549419</v>
      </c>
    </row>
    <row r="103" spans="1:82" s="97" customFormat="1" x14ac:dyDescent="0.2">
      <c r="A103" s="2" t="s">
        <v>334</v>
      </c>
      <c r="B103" s="2" t="s">
        <v>5</v>
      </c>
      <c r="C103" s="2" t="s">
        <v>449</v>
      </c>
      <c r="D103" s="2" t="s">
        <v>450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-799039.51</v>
      </c>
      <c r="X103" s="3">
        <v>-996430.96</v>
      </c>
      <c r="Y103" s="3">
        <v>-1510316.53</v>
      </c>
      <c r="Z103" s="3">
        <v>-1939419.88</v>
      </c>
      <c r="AA103" s="3">
        <v>-1605897.23</v>
      </c>
      <c r="AB103" s="3">
        <v>-774309.87</v>
      </c>
      <c r="AC103" s="3">
        <v>-205606.38</v>
      </c>
      <c r="AD103" s="3">
        <v>-205606.38</v>
      </c>
      <c r="AE103" s="3">
        <v>0</v>
      </c>
      <c r="AF103" s="3">
        <v>-48029.02</v>
      </c>
      <c r="AG103" s="3">
        <v>0</v>
      </c>
      <c r="AH103" s="3">
        <v>-192035.65</v>
      </c>
      <c r="AI103" s="3">
        <v>-532765.18000000005</v>
      </c>
      <c r="AJ103" s="3">
        <v>-883940.05</v>
      </c>
      <c r="AK103" s="3">
        <v>-1615093.16</v>
      </c>
      <c r="AL103" s="3">
        <v>-1938878.75999999</v>
      </c>
      <c r="AM103" s="3">
        <v>-1845623.94</v>
      </c>
      <c r="AN103" s="3">
        <v>-1736847.23</v>
      </c>
      <c r="AO103" s="3">
        <v>-836571.11</v>
      </c>
      <c r="AP103" s="3">
        <v>0</v>
      </c>
      <c r="AQ103" s="3">
        <v>0</v>
      </c>
      <c r="AR103" s="3">
        <v>0</v>
      </c>
      <c r="AS103" s="3">
        <v>0</v>
      </c>
      <c r="AT103" s="3">
        <v>0</v>
      </c>
      <c r="AU103" s="3">
        <v>0</v>
      </c>
      <c r="AV103" s="3">
        <v>0</v>
      </c>
      <c r="AW103" s="3">
        <v>0</v>
      </c>
      <c r="AX103" s="3">
        <v>0</v>
      </c>
      <c r="AY103" s="3">
        <v>0</v>
      </c>
      <c r="AZ103" s="3">
        <v>0</v>
      </c>
      <c r="BA103" s="3">
        <v>0</v>
      </c>
      <c r="BB103" s="3">
        <v>0</v>
      </c>
      <c r="BC103" s="3">
        <v>0</v>
      </c>
      <c r="BD103" s="3">
        <v>0</v>
      </c>
      <c r="BE103" s="3">
        <v>0</v>
      </c>
      <c r="BF103" s="3">
        <v>0</v>
      </c>
      <c r="BG103" s="3">
        <v>0</v>
      </c>
      <c r="BH103" s="3">
        <v>0</v>
      </c>
      <c r="BI103" s="3">
        <v>0</v>
      </c>
      <c r="BJ103" s="3">
        <v>0</v>
      </c>
      <c r="BK103" s="3">
        <v>-290408</v>
      </c>
      <c r="BL103" s="3">
        <v>-813681</v>
      </c>
      <c r="BM103" s="3">
        <v>-1304028</v>
      </c>
      <c r="BN103" s="3">
        <v>-1541326</v>
      </c>
      <c r="BO103" s="3">
        <v>-1458475</v>
      </c>
      <c r="BP103" s="3">
        <v>-1656026</v>
      </c>
      <c r="BQ103" s="3">
        <v>-1656026</v>
      </c>
      <c r="BR103" s="3">
        <v>-1054090</v>
      </c>
      <c r="BS103" s="3">
        <v>-594419</v>
      </c>
      <c r="BT103" s="3">
        <v>-105170</v>
      </c>
      <c r="BU103" s="3">
        <v>-484973</v>
      </c>
      <c r="BV103" s="3">
        <v>-919006</v>
      </c>
      <c r="BW103" s="3">
        <v>-1304202</v>
      </c>
      <c r="BX103" s="3">
        <v>-1587690</v>
      </c>
      <c r="BY103" s="3">
        <v>-1876898</v>
      </c>
      <c r="BZ103" s="3">
        <v>-2174588</v>
      </c>
      <c r="CA103" s="3">
        <v>-2192722</v>
      </c>
      <c r="CB103" s="3">
        <v>-1798481</v>
      </c>
      <c r="CC103" s="3">
        <v>-1469815</v>
      </c>
      <c r="CD103" s="3">
        <v>-1469815</v>
      </c>
    </row>
    <row r="104" spans="1:82" s="97" customFormat="1" x14ac:dyDescent="0.2">
      <c r="A104" s="2" t="s">
        <v>334</v>
      </c>
      <c r="B104" s="2" t="s">
        <v>451</v>
      </c>
      <c r="C104" s="2" t="s">
        <v>117</v>
      </c>
      <c r="D104" s="2" t="s">
        <v>452</v>
      </c>
      <c r="E104" s="3">
        <v>0</v>
      </c>
      <c r="F104" s="3">
        <v>0</v>
      </c>
      <c r="G104" s="3">
        <v>0</v>
      </c>
      <c r="H104" s="3">
        <v>0</v>
      </c>
      <c r="I104" s="3">
        <v>0</v>
      </c>
      <c r="J104" s="3">
        <v>0</v>
      </c>
      <c r="K104" s="3">
        <v>0</v>
      </c>
      <c r="L104" s="3">
        <v>11381627.43</v>
      </c>
      <c r="M104" s="3">
        <v>-288999.5</v>
      </c>
      <c r="N104" s="3">
        <v>-288999.5</v>
      </c>
      <c r="O104" s="3">
        <v>-288999.5</v>
      </c>
      <c r="P104" s="3">
        <v>-288999.5</v>
      </c>
      <c r="Q104" s="3">
        <v>-288999.5</v>
      </c>
      <c r="R104" s="3">
        <v>0</v>
      </c>
      <c r="S104" s="3">
        <v>0</v>
      </c>
      <c r="T104" s="3">
        <v>0</v>
      </c>
      <c r="U104" s="3">
        <v>0</v>
      </c>
      <c r="V104" s="3">
        <v>0</v>
      </c>
      <c r="W104" s="3">
        <v>0</v>
      </c>
      <c r="X104" s="3">
        <v>0</v>
      </c>
      <c r="Y104" s="3">
        <v>0</v>
      </c>
      <c r="Z104" s="3">
        <v>0</v>
      </c>
      <c r="AA104" s="3">
        <v>0</v>
      </c>
      <c r="AB104" s="3">
        <v>0</v>
      </c>
      <c r="AC104" s="3">
        <v>0</v>
      </c>
      <c r="AD104" s="3">
        <v>0</v>
      </c>
      <c r="AE104" s="3">
        <v>0</v>
      </c>
      <c r="AF104" s="3">
        <v>0</v>
      </c>
      <c r="AG104" s="3">
        <v>0</v>
      </c>
      <c r="AH104" s="3">
        <v>0</v>
      </c>
      <c r="AI104" s="3">
        <v>0</v>
      </c>
      <c r="AJ104" s="3">
        <v>0</v>
      </c>
      <c r="AK104" s="3">
        <v>0</v>
      </c>
      <c r="AL104" s="3">
        <v>0</v>
      </c>
      <c r="AM104" s="3">
        <v>0</v>
      </c>
      <c r="AN104" s="3">
        <v>0</v>
      </c>
      <c r="AO104" s="3">
        <v>0</v>
      </c>
      <c r="AP104" s="3">
        <v>0</v>
      </c>
      <c r="AQ104" s="3">
        <v>0</v>
      </c>
      <c r="AR104" s="3">
        <v>0</v>
      </c>
      <c r="AS104" s="3">
        <v>0</v>
      </c>
      <c r="AT104" s="3">
        <v>0</v>
      </c>
      <c r="AU104" s="3">
        <v>0</v>
      </c>
      <c r="AV104" s="3">
        <v>0</v>
      </c>
      <c r="AW104" s="3">
        <v>0</v>
      </c>
      <c r="AX104" s="3">
        <v>0</v>
      </c>
      <c r="AY104" s="3">
        <v>0</v>
      </c>
      <c r="AZ104" s="3">
        <v>0</v>
      </c>
      <c r="BA104" s="3">
        <v>0</v>
      </c>
      <c r="BB104" s="3">
        <v>0</v>
      </c>
      <c r="BC104" s="3">
        <v>0</v>
      </c>
      <c r="BD104" s="3">
        <v>0</v>
      </c>
      <c r="BE104" s="3">
        <v>0</v>
      </c>
      <c r="BF104" s="3">
        <v>0</v>
      </c>
      <c r="BG104" s="3">
        <v>0</v>
      </c>
      <c r="BH104" s="3">
        <v>0</v>
      </c>
      <c r="BI104" s="3">
        <v>0</v>
      </c>
      <c r="BJ104" s="3">
        <v>0</v>
      </c>
      <c r="BK104" s="3">
        <v>0</v>
      </c>
      <c r="BL104" s="3">
        <v>0</v>
      </c>
      <c r="BM104" s="3">
        <v>0</v>
      </c>
      <c r="BN104" s="3">
        <v>0</v>
      </c>
      <c r="BO104" s="3">
        <v>0</v>
      </c>
      <c r="BP104" s="3">
        <v>0</v>
      </c>
      <c r="BQ104" s="3">
        <v>0</v>
      </c>
      <c r="BR104" s="3">
        <v>0</v>
      </c>
      <c r="BS104" s="3">
        <v>0</v>
      </c>
      <c r="BT104" s="3">
        <v>0</v>
      </c>
      <c r="BU104" s="3">
        <v>0</v>
      </c>
      <c r="BV104" s="3">
        <v>0</v>
      </c>
      <c r="BW104" s="3">
        <v>0</v>
      </c>
      <c r="BX104" s="3">
        <v>0</v>
      </c>
      <c r="BY104" s="3">
        <v>0</v>
      </c>
      <c r="BZ104" s="3">
        <v>0</v>
      </c>
      <c r="CA104" s="3">
        <v>0</v>
      </c>
      <c r="CB104" s="3">
        <v>0</v>
      </c>
      <c r="CC104" s="3">
        <v>0</v>
      </c>
      <c r="CD104" s="3">
        <v>0</v>
      </c>
    </row>
    <row r="105" spans="1:82" s="97" customFormat="1" x14ac:dyDescent="0.2">
      <c r="A105" s="2" t="s">
        <v>334</v>
      </c>
      <c r="B105" s="2" t="s">
        <v>453</v>
      </c>
      <c r="C105" s="2" t="s">
        <v>454</v>
      </c>
      <c r="D105" s="2" t="s">
        <v>455</v>
      </c>
      <c r="E105" s="3">
        <v>0</v>
      </c>
      <c r="F105" s="3">
        <v>0</v>
      </c>
      <c r="G105" s="3">
        <v>0</v>
      </c>
      <c r="H105" s="3">
        <v>0</v>
      </c>
      <c r="I105" s="3">
        <v>0</v>
      </c>
      <c r="J105" s="3">
        <v>0</v>
      </c>
      <c r="K105" s="3">
        <v>0</v>
      </c>
      <c r="L105" s="3">
        <v>0</v>
      </c>
      <c r="M105" s="3">
        <v>0</v>
      </c>
      <c r="N105" s="3">
        <v>0</v>
      </c>
      <c r="O105" s="3">
        <v>0</v>
      </c>
      <c r="P105" s="3">
        <v>0</v>
      </c>
      <c r="Q105" s="3">
        <v>0</v>
      </c>
      <c r="R105" s="3">
        <v>0</v>
      </c>
      <c r="S105" s="3">
        <v>0</v>
      </c>
      <c r="T105" s="3">
        <v>0</v>
      </c>
      <c r="U105" s="3">
        <v>0</v>
      </c>
      <c r="V105" s="3">
        <v>0</v>
      </c>
      <c r="W105" s="3">
        <v>12357614.859999999</v>
      </c>
      <c r="X105" s="3">
        <v>12312268.32</v>
      </c>
      <c r="Y105" s="3">
        <v>12264810.42</v>
      </c>
      <c r="Z105" s="3">
        <v>12215032.380000001</v>
      </c>
      <c r="AA105" s="3">
        <v>12171907.140000001</v>
      </c>
      <c r="AB105" s="3">
        <v>12098901.790000001</v>
      </c>
      <c r="AC105" s="3">
        <v>10122851.25</v>
      </c>
      <c r="AD105" s="3">
        <v>10122851.25</v>
      </c>
      <c r="AE105" s="3">
        <v>10030981.109999999</v>
      </c>
      <c r="AF105" s="3">
        <v>9945126.3899999987</v>
      </c>
      <c r="AG105" s="3">
        <v>9861338.0199999996</v>
      </c>
      <c r="AH105" s="3">
        <v>9778242.6299999896</v>
      </c>
      <c r="AI105" s="3">
        <v>9711617.3000000007</v>
      </c>
      <c r="AJ105" s="3">
        <v>9653081.4399999995</v>
      </c>
      <c r="AK105" s="3">
        <v>9595536.7699999996</v>
      </c>
      <c r="AL105" s="3">
        <v>9547948.0999999996</v>
      </c>
      <c r="AM105" s="3">
        <v>9494245.379999999</v>
      </c>
      <c r="AN105" s="3">
        <v>9456885.4199999999</v>
      </c>
      <c r="AO105" s="3">
        <v>9405593.7400000002</v>
      </c>
      <c r="AP105" s="3">
        <v>9366456.1899999995</v>
      </c>
      <c r="AQ105" s="3">
        <v>9366456.1899999995</v>
      </c>
      <c r="AR105" s="3">
        <v>9302964.1699999999</v>
      </c>
      <c r="AS105" s="3">
        <v>9243550.1799999997</v>
      </c>
      <c r="AT105" s="3">
        <v>9192481.9399999995</v>
      </c>
      <c r="AU105" s="3">
        <v>9139409.9000000004</v>
      </c>
      <c r="AV105" s="3">
        <v>9087535.1500000004</v>
      </c>
      <c r="AW105" s="3">
        <v>9039166.540000001</v>
      </c>
      <c r="AX105" s="3">
        <v>9002037.9299999997</v>
      </c>
      <c r="AY105" s="3">
        <v>8962507.1199999992</v>
      </c>
      <c r="AZ105" s="3">
        <v>2282757.5699999994</v>
      </c>
      <c r="BA105" s="3">
        <v>2241585.4499999997</v>
      </c>
      <c r="BB105" s="3">
        <v>2200167.4300000002</v>
      </c>
      <c r="BC105" s="3">
        <v>2151256.8000000003</v>
      </c>
      <c r="BD105" s="3">
        <v>2151256.8000000003</v>
      </c>
      <c r="BE105" s="3">
        <v>2094656.8000000003</v>
      </c>
      <c r="BF105" s="3">
        <v>2038056.8000000003</v>
      </c>
      <c r="BG105" s="3">
        <v>1981456.8000000003</v>
      </c>
      <c r="BH105" s="3">
        <v>1924856.8000000003</v>
      </c>
      <c r="BI105" s="3">
        <v>1868256.8000000003</v>
      </c>
      <c r="BJ105" s="3">
        <v>1811656.8000000003</v>
      </c>
      <c r="BK105" s="3">
        <v>1755056.8000000003</v>
      </c>
      <c r="BL105" s="3">
        <v>1698456.8000000003</v>
      </c>
      <c r="BM105" s="3">
        <v>1641856.8000000003</v>
      </c>
      <c r="BN105" s="3">
        <v>1585256.8000000003</v>
      </c>
      <c r="BO105" s="3">
        <v>1528656.8000000003</v>
      </c>
      <c r="BP105" s="3">
        <v>1472056.8000000003</v>
      </c>
      <c r="BQ105" s="3">
        <v>1472056.8000000003</v>
      </c>
      <c r="BR105" s="3">
        <v>1415456.8000000003</v>
      </c>
      <c r="BS105" s="3">
        <v>1358856.8000000003</v>
      </c>
      <c r="BT105" s="3">
        <v>1302256.8000000003</v>
      </c>
      <c r="BU105" s="3">
        <v>1245656.8000000003</v>
      </c>
      <c r="BV105" s="3">
        <v>1189056.8000000003</v>
      </c>
      <c r="BW105" s="3">
        <v>1132456.8000000003</v>
      </c>
      <c r="BX105" s="3">
        <v>1075856.8000000003</v>
      </c>
      <c r="BY105" s="3">
        <v>1019256.8000000003</v>
      </c>
      <c r="BZ105" s="3">
        <v>962656.80000000028</v>
      </c>
      <c r="CA105" s="3">
        <v>906056.80000000028</v>
      </c>
      <c r="CB105" s="3">
        <v>849456.80000000028</v>
      </c>
      <c r="CC105" s="3">
        <v>792856.80000000028</v>
      </c>
      <c r="CD105" s="3">
        <v>792856.80000000028</v>
      </c>
    </row>
    <row r="106" spans="1:82" s="97" customFormat="1" x14ac:dyDescent="0.2">
      <c r="A106" s="2" t="s">
        <v>334</v>
      </c>
      <c r="B106" s="2" t="s">
        <v>456</v>
      </c>
      <c r="C106" s="2" t="s">
        <v>457</v>
      </c>
      <c r="D106" s="2" t="s">
        <v>458</v>
      </c>
      <c r="E106" s="3">
        <v>0</v>
      </c>
      <c r="F106" s="3">
        <v>0</v>
      </c>
      <c r="G106" s="3">
        <v>0</v>
      </c>
      <c r="H106" s="3">
        <v>0</v>
      </c>
      <c r="I106" s="3">
        <v>0</v>
      </c>
      <c r="J106" s="3">
        <v>0</v>
      </c>
      <c r="K106" s="3">
        <v>0</v>
      </c>
      <c r="L106" s="3">
        <v>0</v>
      </c>
      <c r="M106" s="3">
        <v>0</v>
      </c>
      <c r="N106" s="3">
        <v>0</v>
      </c>
      <c r="O106" s="3">
        <v>0</v>
      </c>
      <c r="P106" s="3">
        <v>0</v>
      </c>
      <c r="Q106" s="3">
        <v>0</v>
      </c>
      <c r="R106" s="3">
        <v>-310205.59999999998</v>
      </c>
      <c r="S106" s="3">
        <v>-374952.01999999996</v>
      </c>
      <c r="T106" s="3">
        <v>-390561.38</v>
      </c>
      <c r="U106" s="3">
        <v>-386027.31</v>
      </c>
      <c r="V106" s="3">
        <v>-439373.36</v>
      </c>
      <c r="W106" s="3">
        <v>0</v>
      </c>
      <c r="X106" s="3">
        <v>0</v>
      </c>
      <c r="Y106" s="3">
        <v>0</v>
      </c>
      <c r="Z106" s="3">
        <v>0</v>
      </c>
      <c r="AA106" s="3">
        <v>0</v>
      </c>
      <c r="AB106" s="3">
        <v>0</v>
      </c>
      <c r="AC106" s="3">
        <v>0</v>
      </c>
      <c r="AD106" s="3">
        <v>0</v>
      </c>
      <c r="AE106" s="3">
        <v>0</v>
      </c>
      <c r="AF106" s="3">
        <v>0</v>
      </c>
      <c r="AG106" s="3">
        <v>0</v>
      </c>
      <c r="AH106" s="3">
        <v>0</v>
      </c>
      <c r="AI106" s="3">
        <v>0</v>
      </c>
      <c r="AJ106" s="3">
        <v>0</v>
      </c>
      <c r="AK106" s="3">
        <v>0</v>
      </c>
      <c r="AL106" s="3">
        <v>0</v>
      </c>
      <c r="AM106" s="3">
        <v>0</v>
      </c>
      <c r="AN106" s="3">
        <v>0</v>
      </c>
      <c r="AO106" s="3">
        <v>0</v>
      </c>
      <c r="AP106" s="3">
        <v>0</v>
      </c>
      <c r="AQ106" s="3">
        <v>0</v>
      </c>
      <c r="AR106" s="3">
        <v>0</v>
      </c>
      <c r="AS106" s="3">
        <v>0</v>
      </c>
      <c r="AT106" s="3">
        <v>0</v>
      </c>
      <c r="AU106" s="3">
        <v>0</v>
      </c>
      <c r="AV106" s="3">
        <v>0</v>
      </c>
      <c r="AW106" s="3">
        <v>25196.959999999999</v>
      </c>
      <c r="AX106" s="3">
        <v>74711.44</v>
      </c>
      <c r="AY106" s="3">
        <v>133413.64000000001</v>
      </c>
      <c r="AZ106" s="3">
        <v>192470.42</v>
      </c>
      <c r="BA106" s="3">
        <v>269611.75</v>
      </c>
      <c r="BB106" s="3">
        <v>372621.95</v>
      </c>
      <c r="BC106" s="3">
        <v>466194.4</v>
      </c>
      <c r="BD106" s="3">
        <v>466194.4</v>
      </c>
      <c r="BE106" s="3">
        <v>431157.4</v>
      </c>
      <c r="BF106" s="3">
        <v>400660.4</v>
      </c>
      <c r="BG106" s="3">
        <v>377106.4</v>
      </c>
      <c r="BH106" s="3">
        <v>361268.4</v>
      </c>
      <c r="BI106" s="3">
        <v>353124.4</v>
      </c>
      <c r="BJ106" s="3">
        <v>353669.4</v>
      </c>
      <c r="BK106" s="3">
        <v>362452.4</v>
      </c>
      <c r="BL106" s="3">
        <v>379747.4</v>
      </c>
      <c r="BM106" s="3">
        <v>407375.4</v>
      </c>
      <c r="BN106" s="3">
        <v>443136.4</v>
      </c>
      <c r="BO106" s="3">
        <v>483851.4</v>
      </c>
      <c r="BP106" s="3">
        <v>527623.4</v>
      </c>
      <c r="BQ106" s="3">
        <v>527623.4</v>
      </c>
      <c r="BR106" s="3">
        <v>654992.4</v>
      </c>
      <c r="BS106" s="3">
        <v>791692.4</v>
      </c>
      <c r="BT106" s="3">
        <v>937755.4</v>
      </c>
      <c r="BU106" s="3">
        <v>1093415.3999999999</v>
      </c>
      <c r="BV106" s="3">
        <v>1258989.3999999999</v>
      </c>
      <c r="BW106" s="3">
        <v>1434334.4</v>
      </c>
      <c r="BX106" s="3">
        <v>1619464.4</v>
      </c>
      <c r="BY106" s="3">
        <v>1814341.4</v>
      </c>
      <c r="BZ106" s="3">
        <v>2019040.4</v>
      </c>
      <c r="CA106" s="3">
        <v>2233615.4</v>
      </c>
      <c r="CB106" s="3">
        <v>2457914.4</v>
      </c>
      <c r="CC106" s="3">
        <v>2691897.4</v>
      </c>
      <c r="CD106" s="3">
        <v>2691897.4</v>
      </c>
    </row>
    <row r="107" spans="1:82" s="97" customFormat="1" x14ac:dyDescent="0.2">
      <c r="A107" s="2" t="s">
        <v>334</v>
      </c>
      <c r="B107" s="2" t="s">
        <v>456</v>
      </c>
      <c r="C107" s="2" t="s">
        <v>459</v>
      </c>
      <c r="D107" s="2" t="s">
        <v>460</v>
      </c>
      <c r="E107" s="3">
        <v>0</v>
      </c>
      <c r="F107" s="3">
        <v>0</v>
      </c>
      <c r="G107" s="3">
        <v>0</v>
      </c>
      <c r="H107" s="3">
        <v>0</v>
      </c>
      <c r="I107" s="3">
        <v>0</v>
      </c>
      <c r="J107" s="3">
        <v>0</v>
      </c>
      <c r="K107" s="3">
        <v>0</v>
      </c>
      <c r="L107" s="3">
        <v>0</v>
      </c>
      <c r="M107" s="3">
        <v>0</v>
      </c>
      <c r="N107" s="3">
        <v>0</v>
      </c>
      <c r="O107" s="3">
        <v>0</v>
      </c>
      <c r="P107" s="3">
        <v>0</v>
      </c>
      <c r="Q107" s="3">
        <v>0</v>
      </c>
      <c r="R107" s="3">
        <v>0</v>
      </c>
      <c r="S107" s="3">
        <v>0</v>
      </c>
      <c r="T107" s="3">
        <v>143499.04</v>
      </c>
      <c r="U107" s="3">
        <v>181521.92000000001</v>
      </c>
      <c r="V107" s="3">
        <v>251400.41000000003</v>
      </c>
      <c r="W107" s="3">
        <v>263247.53999999998</v>
      </c>
      <c r="X107" s="3">
        <v>397938.30999999994</v>
      </c>
      <c r="Y107" s="3">
        <v>441000.81</v>
      </c>
      <c r="Z107" s="3">
        <v>428229.05</v>
      </c>
      <c r="AA107" s="3">
        <v>412153.5</v>
      </c>
      <c r="AB107" s="3">
        <v>394222.14</v>
      </c>
      <c r="AC107" s="3">
        <v>380063.52</v>
      </c>
      <c r="AD107" s="3">
        <v>380063.52</v>
      </c>
      <c r="AE107" s="3">
        <v>363505.36000000004</v>
      </c>
      <c r="AF107" s="3">
        <v>339420.07</v>
      </c>
      <c r="AG107" s="3">
        <v>312594.42</v>
      </c>
      <c r="AH107" s="3">
        <v>283303.93</v>
      </c>
      <c r="AI107" s="3">
        <v>253312.4</v>
      </c>
      <c r="AJ107" s="3">
        <v>222684.46</v>
      </c>
      <c r="AK107" s="3">
        <v>191741.88</v>
      </c>
      <c r="AL107" s="3">
        <v>160239.66</v>
      </c>
      <c r="AM107" s="3">
        <v>127789.44</v>
      </c>
      <c r="AN107" s="3">
        <v>99339.05</v>
      </c>
      <c r="AO107" s="3">
        <v>107313.78</v>
      </c>
      <c r="AP107" s="3">
        <v>586842.39</v>
      </c>
      <c r="AQ107" s="3">
        <v>586842.39</v>
      </c>
      <c r="AR107" s="3">
        <v>573820.23</v>
      </c>
      <c r="AS107" s="3">
        <v>543090.46</v>
      </c>
      <c r="AT107" s="3">
        <v>846986.8</v>
      </c>
      <c r="AU107" s="3">
        <v>804086.22000000009</v>
      </c>
      <c r="AV107" s="3">
        <v>751603.86</v>
      </c>
      <c r="AW107" s="3">
        <v>-692324.6</v>
      </c>
      <c r="AX107" s="3">
        <v>-751008.11</v>
      </c>
      <c r="AY107" s="3">
        <v>-814101.83</v>
      </c>
      <c r="AZ107" s="3">
        <v>-878408.80999999994</v>
      </c>
      <c r="BA107" s="3">
        <v>-945029.92</v>
      </c>
      <c r="BB107" s="3">
        <v>-1015085.56</v>
      </c>
      <c r="BC107" s="3">
        <v>-1089136.1400000001</v>
      </c>
      <c r="BD107" s="3">
        <v>-1089136.1400000001</v>
      </c>
      <c r="BE107" s="3">
        <v>-1165331.357536088</v>
      </c>
      <c r="BF107" s="3">
        <v>-1242029.5482245334</v>
      </c>
      <c r="BG107" s="3">
        <v>-1319619.3565129803</v>
      </c>
      <c r="BH107" s="3">
        <v>-1398428.206953425</v>
      </c>
      <c r="BI107" s="3">
        <v>-1478686.1403369377</v>
      </c>
      <c r="BJ107" s="3">
        <v>-1560631.491602734</v>
      </c>
      <c r="BK107" s="3">
        <v>-1644415.5882311896</v>
      </c>
      <c r="BL107" s="3">
        <v>-1730183.1939250398</v>
      </c>
      <c r="BM107" s="3">
        <v>-1818152.3859962285</v>
      </c>
      <c r="BN107" s="3">
        <v>-1908348.3141543122</v>
      </c>
      <c r="BO107" s="3">
        <v>-2000591.6538887871</v>
      </c>
      <c r="BP107" s="3">
        <v>-2094623.3734524597</v>
      </c>
      <c r="BQ107" s="3">
        <v>-2094623.3734524597</v>
      </c>
      <c r="BR107" s="3">
        <v>-2190339.2534114067</v>
      </c>
      <c r="BS107" s="3">
        <v>-2287813.0572904428</v>
      </c>
      <c r="BT107" s="3">
        <v>-2387103.7959094183</v>
      </c>
      <c r="BU107" s="3">
        <v>-2488258.6779242139</v>
      </c>
      <c r="BV107" s="3">
        <v>-2591315.4702595356</v>
      </c>
      <c r="BW107" s="3">
        <v>-2696304.3864551447</v>
      </c>
      <c r="BX107" s="3">
        <v>-2803249.5973428539</v>
      </c>
      <c r="BY107" s="3">
        <v>-2912170.4395881118</v>
      </c>
      <c r="BZ107" s="3">
        <v>-3023082.3825232778</v>
      </c>
      <c r="CA107" s="3">
        <v>-3135997.801614237</v>
      </c>
      <c r="CB107" s="3">
        <v>-3250926.5972337015</v>
      </c>
      <c r="CC107" s="3">
        <v>-3367876.6896798401</v>
      </c>
      <c r="CD107" s="3">
        <v>-3367876.6896798401</v>
      </c>
    </row>
    <row r="108" spans="1:82" s="97" customFormat="1" x14ac:dyDescent="0.2">
      <c r="A108" s="2" t="s">
        <v>334</v>
      </c>
      <c r="B108" s="2" t="s">
        <v>456</v>
      </c>
      <c r="C108" s="2" t="s">
        <v>461</v>
      </c>
      <c r="D108" s="2" t="s">
        <v>462</v>
      </c>
      <c r="E108" s="3">
        <v>0</v>
      </c>
      <c r="F108" s="3">
        <v>0</v>
      </c>
      <c r="G108" s="3">
        <v>0</v>
      </c>
      <c r="H108" s="3">
        <v>0</v>
      </c>
      <c r="I108" s="3">
        <v>0</v>
      </c>
      <c r="J108" s="3">
        <v>0</v>
      </c>
      <c r="K108" s="3">
        <v>0</v>
      </c>
      <c r="L108" s="3">
        <v>0</v>
      </c>
      <c r="M108" s="3">
        <v>0</v>
      </c>
      <c r="N108" s="3">
        <v>0</v>
      </c>
      <c r="O108" s="3">
        <v>0</v>
      </c>
      <c r="P108" s="3">
        <v>0</v>
      </c>
      <c r="Q108" s="3">
        <v>0</v>
      </c>
      <c r="R108" s="3">
        <v>0</v>
      </c>
      <c r="S108" s="3">
        <v>0</v>
      </c>
      <c r="T108" s="3">
        <v>0</v>
      </c>
      <c r="U108" s="3">
        <v>0</v>
      </c>
      <c r="V108" s="3">
        <v>0</v>
      </c>
      <c r="W108" s="3">
        <v>-406302.37</v>
      </c>
      <c r="X108" s="3">
        <v>-382378.96</v>
      </c>
      <c r="Y108" s="3">
        <v>-350682.86000000004</v>
      </c>
      <c r="Z108" s="3">
        <v>-329400.37</v>
      </c>
      <c r="AA108" s="3">
        <v>-281530.70999999996</v>
      </c>
      <c r="AB108" s="3">
        <v>-267679.67000000004</v>
      </c>
      <c r="AC108" s="3">
        <v>-216493.27</v>
      </c>
      <c r="AD108" s="3">
        <v>-216493.27</v>
      </c>
      <c r="AE108" s="3">
        <v>-277098.03999999998</v>
      </c>
      <c r="AF108" s="3">
        <v>-274737.52999999997</v>
      </c>
      <c r="AG108" s="3">
        <v>-285161.46999999997</v>
      </c>
      <c r="AH108" s="3">
        <v>-284610.73</v>
      </c>
      <c r="AI108" s="3">
        <v>-278753.07</v>
      </c>
      <c r="AJ108" s="3">
        <v>-276050.69</v>
      </c>
      <c r="AK108" s="3">
        <v>-266832.65999999997</v>
      </c>
      <c r="AL108" s="3">
        <v>-264103.31</v>
      </c>
      <c r="AM108" s="3">
        <v>-235540.51</v>
      </c>
      <c r="AN108" s="3">
        <v>-191652.35</v>
      </c>
      <c r="AO108" s="3">
        <v>-144272.95000000001</v>
      </c>
      <c r="AP108" s="3">
        <v>-89484.150000000009</v>
      </c>
      <c r="AQ108" s="3">
        <v>-89484.150000000009</v>
      </c>
      <c r="AR108" s="3">
        <v>-122140.72</v>
      </c>
      <c r="AS108" s="3">
        <v>-94530.790000000008</v>
      </c>
      <c r="AT108" s="3">
        <v>-72131.799999999988</v>
      </c>
      <c r="AU108" s="3">
        <v>-65000.9</v>
      </c>
      <c r="AV108" s="3">
        <v>-24045.82</v>
      </c>
      <c r="AW108" s="3">
        <v>0</v>
      </c>
      <c r="AX108" s="3">
        <v>0</v>
      </c>
      <c r="AY108" s="3">
        <v>0</v>
      </c>
      <c r="AZ108" s="3">
        <v>0</v>
      </c>
      <c r="BA108" s="3">
        <v>0</v>
      </c>
      <c r="BB108" s="3">
        <v>0</v>
      </c>
      <c r="BC108" s="3">
        <v>0</v>
      </c>
      <c r="BD108" s="3">
        <v>0</v>
      </c>
      <c r="BE108" s="3">
        <v>0</v>
      </c>
      <c r="BF108" s="3">
        <v>0</v>
      </c>
      <c r="BG108" s="3">
        <v>0</v>
      </c>
      <c r="BH108" s="3">
        <v>0</v>
      </c>
      <c r="BI108" s="3">
        <v>0</v>
      </c>
      <c r="BJ108" s="3">
        <v>0</v>
      </c>
      <c r="BK108" s="3">
        <v>0</v>
      </c>
      <c r="BL108" s="3">
        <v>0</v>
      </c>
      <c r="BM108" s="3">
        <v>0</v>
      </c>
      <c r="BN108" s="3">
        <v>0</v>
      </c>
      <c r="BO108" s="3">
        <v>0</v>
      </c>
      <c r="BP108" s="3">
        <v>0</v>
      </c>
      <c r="BQ108" s="3">
        <v>0</v>
      </c>
      <c r="BR108" s="3">
        <v>0</v>
      </c>
      <c r="BS108" s="3">
        <v>0</v>
      </c>
      <c r="BT108" s="3">
        <v>0</v>
      </c>
      <c r="BU108" s="3">
        <v>0</v>
      </c>
      <c r="BV108" s="3">
        <v>0</v>
      </c>
      <c r="BW108" s="3">
        <v>0</v>
      </c>
      <c r="BX108" s="3">
        <v>0</v>
      </c>
      <c r="BY108" s="3">
        <v>0</v>
      </c>
      <c r="BZ108" s="3">
        <v>0</v>
      </c>
      <c r="CA108" s="3">
        <v>0</v>
      </c>
      <c r="CB108" s="3">
        <v>0</v>
      </c>
      <c r="CC108" s="3">
        <v>0</v>
      </c>
      <c r="CD108" s="3">
        <v>0</v>
      </c>
    </row>
    <row r="109" spans="1:82" s="97" customFormat="1" x14ac:dyDescent="0.2">
      <c r="A109" s="2" t="s">
        <v>334</v>
      </c>
      <c r="B109" s="2" t="s">
        <v>107</v>
      </c>
      <c r="C109" s="2" t="s">
        <v>353</v>
      </c>
      <c r="D109" s="2" t="s">
        <v>463</v>
      </c>
      <c r="E109" s="3">
        <v>0</v>
      </c>
      <c r="F109" s="3">
        <v>0</v>
      </c>
      <c r="G109" s="3">
        <v>0</v>
      </c>
      <c r="H109" s="3">
        <v>0</v>
      </c>
      <c r="I109" s="3">
        <v>0</v>
      </c>
      <c r="J109" s="3">
        <v>0</v>
      </c>
      <c r="K109" s="3">
        <v>0</v>
      </c>
      <c r="L109" s="3">
        <v>0</v>
      </c>
      <c r="M109" s="3">
        <v>0</v>
      </c>
      <c r="N109" s="3">
        <v>0</v>
      </c>
      <c r="O109" s="3">
        <v>0</v>
      </c>
      <c r="P109" s="3">
        <v>0</v>
      </c>
      <c r="Q109" s="3">
        <v>0</v>
      </c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3">
        <v>1501789.43</v>
      </c>
      <c r="X109" s="3">
        <v>1566978.19</v>
      </c>
      <c r="Y109" s="3">
        <v>1629970.31</v>
      </c>
      <c r="Z109" s="3">
        <v>1685677.57</v>
      </c>
      <c r="AA109" s="3">
        <v>1692198.3</v>
      </c>
      <c r="AB109" s="3">
        <v>1749814.1700000002</v>
      </c>
      <c r="AC109" s="3">
        <v>1806535.97</v>
      </c>
      <c r="AD109" s="3">
        <v>1806535.97</v>
      </c>
      <c r="AE109" s="3">
        <v>1870872.64</v>
      </c>
      <c r="AF109" s="3">
        <v>1917190.3099999998</v>
      </c>
      <c r="AG109" s="3">
        <v>1961609.16</v>
      </c>
      <c r="AH109" s="3">
        <v>2015480.27</v>
      </c>
      <c r="AI109" s="3">
        <v>2006653.96</v>
      </c>
      <c r="AJ109" s="3">
        <v>925458.39</v>
      </c>
      <c r="AK109" s="3">
        <v>703527.9</v>
      </c>
      <c r="AL109" s="3">
        <v>703614.79</v>
      </c>
      <c r="AM109" s="3">
        <v>708333.11</v>
      </c>
      <c r="AN109" s="3">
        <v>705150.36</v>
      </c>
      <c r="AO109" s="3">
        <v>700292.89</v>
      </c>
      <c r="AP109" s="3">
        <v>703374.27</v>
      </c>
      <c r="AQ109" s="3">
        <v>703374.27</v>
      </c>
      <c r="AR109" s="3">
        <v>679142.22</v>
      </c>
      <c r="AS109" s="3">
        <v>655896.25</v>
      </c>
      <c r="AT109" s="3">
        <v>689043.9</v>
      </c>
      <c r="AU109" s="3">
        <v>668935.05000000005</v>
      </c>
      <c r="AV109" s="3">
        <v>657771.02</v>
      </c>
      <c r="AW109" s="3">
        <v>646103.83000000007</v>
      </c>
      <c r="AX109" s="3">
        <v>633095.90999999992</v>
      </c>
      <c r="AY109" s="3">
        <v>675744.56</v>
      </c>
      <c r="AZ109" s="3">
        <v>683518.16</v>
      </c>
      <c r="BA109" s="3">
        <v>684885.56</v>
      </c>
      <c r="BB109" s="3">
        <v>697313.7300000001</v>
      </c>
      <c r="BC109" s="3">
        <v>690621.15</v>
      </c>
      <c r="BD109" s="3">
        <v>690621.15</v>
      </c>
      <c r="BE109" s="3">
        <v>682537.93110000005</v>
      </c>
      <c r="BF109" s="3">
        <v>659175.73125000007</v>
      </c>
      <c r="BG109" s="3">
        <v>692489.11950000003</v>
      </c>
      <c r="BH109" s="3">
        <v>672279.72525000002</v>
      </c>
      <c r="BI109" s="3">
        <v>661059.87510000006</v>
      </c>
      <c r="BJ109" s="3">
        <v>649334.34915000002</v>
      </c>
      <c r="BK109" s="3">
        <v>636261.38955000008</v>
      </c>
      <c r="BL109" s="3">
        <v>679123.28279999993</v>
      </c>
      <c r="BM109" s="3">
        <v>686935.75080000004</v>
      </c>
      <c r="BN109" s="3">
        <v>688309.9878</v>
      </c>
      <c r="BO109" s="3">
        <v>700800.29865000001</v>
      </c>
      <c r="BP109" s="3">
        <v>694074.25575000001</v>
      </c>
      <c r="BQ109" s="3">
        <v>694074.25575000001</v>
      </c>
      <c r="BR109" s="3">
        <v>632320.48600000003</v>
      </c>
      <c r="BS109" s="3">
        <v>571856.17564000003</v>
      </c>
      <c r="BT109" s="3">
        <v>511618.83788000001</v>
      </c>
      <c r="BU109" s="3">
        <v>453805.35814000003</v>
      </c>
      <c r="BV109" s="3">
        <v>396445.12467000005</v>
      </c>
      <c r="BW109" s="3">
        <v>340628.89669000002</v>
      </c>
      <c r="BX109" s="3">
        <v>285262.45892999996</v>
      </c>
      <c r="BY109" s="3">
        <v>230213.64605999994</v>
      </c>
      <c r="BZ109" s="3">
        <v>175219.91086999991</v>
      </c>
      <c r="CA109" s="3">
        <v>118362.96944999992</v>
      </c>
      <c r="CB109" s="3">
        <v>60690.780870000017</v>
      </c>
      <c r="CC109" s="3">
        <v>9.9999597296118736E-6</v>
      </c>
      <c r="CD109" s="3">
        <v>9.9999597296118736E-6</v>
      </c>
    </row>
    <row r="110" spans="1:82" s="97" customFormat="1" x14ac:dyDescent="0.2">
      <c r="A110" s="2" t="s">
        <v>334</v>
      </c>
      <c r="B110" s="2" t="s">
        <v>107</v>
      </c>
      <c r="C110" s="2" t="s">
        <v>138</v>
      </c>
      <c r="D110" s="2" t="s">
        <v>464</v>
      </c>
      <c r="E110" s="3">
        <v>0</v>
      </c>
      <c r="F110" s="3">
        <v>0</v>
      </c>
      <c r="G110" s="3">
        <v>0</v>
      </c>
      <c r="H110" s="3">
        <v>0</v>
      </c>
      <c r="I110" s="3">
        <v>0</v>
      </c>
      <c r="J110" s="3">
        <v>0</v>
      </c>
      <c r="K110" s="3">
        <v>0</v>
      </c>
      <c r="L110" s="3">
        <v>0</v>
      </c>
      <c r="M110" s="3">
        <v>0</v>
      </c>
      <c r="N110" s="3">
        <v>0</v>
      </c>
      <c r="O110" s="3">
        <v>0</v>
      </c>
      <c r="P110" s="3">
        <v>0</v>
      </c>
      <c r="Q110" s="3">
        <v>0</v>
      </c>
      <c r="R110" s="3">
        <v>0</v>
      </c>
      <c r="S110" s="3">
        <v>0</v>
      </c>
      <c r="T110" s="3">
        <v>0</v>
      </c>
      <c r="U110" s="3">
        <v>0</v>
      </c>
      <c r="V110" s="3">
        <v>0</v>
      </c>
      <c r="W110" s="3">
        <v>0</v>
      </c>
      <c r="X110" s="3">
        <v>0</v>
      </c>
      <c r="Y110" s="3">
        <v>0</v>
      </c>
      <c r="Z110" s="3">
        <v>0</v>
      </c>
      <c r="AA110" s="3">
        <v>0</v>
      </c>
      <c r="AB110" s="3">
        <v>0</v>
      </c>
      <c r="AC110" s="3">
        <v>0</v>
      </c>
      <c r="AD110" s="3">
        <v>0</v>
      </c>
      <c r="AE110" s="3">
        <v>67054.41</v>
      </c>
      <c r="AF110" s="3">
        <v>68394.92</v>
      </c>
      <c r="AG110" s="3">
        <v>68394.92</v>
      </c>
      <c r="AH110" s="3">
        <v>68394.92</v>
      </c>
      <c r="AI110" s="3">
        <v>68394.92</v>
      </c>
      <c r="AJ110" s="3">
        <v>68394.92</v>
      </c>
      <c r="AK110" s="3">
        <v>98612.92</v>
      </c>
      <c r="AL110" s="3">
        <v>98612.92</v>
      </c>
      <c r="AM110" s="3">
        <v>98612.92</v>
      </c>
      <c r="AN110" s="3">
        <v>98612.92</v>
      </c>
      <c r="AO110" s="3">
        <v>98612.92</v>
      </c>
      <c r="AP110" s="3">
        <v>0</v>
      </c>
      <c r="AQ110" s="3">
        <v>0</v>
      </c>
      <c r="AR110" s="3">
        <v>0</v>
      </c>
      <c r="AS110" s="3">
        <v>0</v>
      </c>
      <c r="AT110" s="3">
        <v>0</v>
      </c>
      <c r="AU110" s="3">
        <v>0</v>
      </c>
      <c r="AV110" s="3">
        <v>0</v>
      </c>
      <c r="AW110" s="3">
        <v>0</v>
      </c>
      <c r="AX110" s="3">
        <v>0</v>
      </c>
      <c r="AY110" s="3">
        <v>0</v>
      </c>
      <c r="AZ110" s="3">
        <v>0</v>
      </c>
      <c r="BA110" s="3">
        <v>0</v>
      </c>
      <c r="BB110" s="3">
        <v>0</v>
      </c>
      <c r="BC110" s="3">
        <v>0</v>
      </c>
      <c r="BD110" s="3">
        <v>0</v>
      </c>
      <c r="BE110" s="3">
        <v>0</v>
      </c>
      <c r="BF110" s="3">
        <v>0</v>
      </c>
      <c r="BG110" s="3">
        <v>0</v>
      </c>
      <c r="BH110" s="3">
        <v>0</v>
      </c>
      <c r="BI110" s="3">
        <v>0</v>
      </c>
      <c r="BJ110" s="3">
        <v>0</v>
      </c>
      <c r="BK110" s="3">
        <v>0</v>
      </c>
      <c r="BL110" s="3">
        <v>0</v>
      </c>
      <c r="BM110" s="3">
        <v>0</v>
      </c>
      <c r="BN110" s="3">
        <v>0</v>
      </c>
      <c r="BO110" s="3">
        <v>0</v>
      </c>
      <c r="BP110" s="3">
        <v>0</v>
      </c>
      <c r="BQ110" s="3">
        <v>0</v>
      </c>
      <c r="BR110" s="3">
        <v>0</v>
      </c>
      <c r="BS110" s="3">
        <v>0</v>
      </c>
      <c r="BT110" s="3">
        <v>0</v>
      </c>
      <c r="BU110" s="3">
        <v>0</v>
      </c>
      <c r="BV110" s="3">
        <v>0</v>
      </c>
      <c r="BW110" s="3">
        <v>0</v>
      </c>
      <c r="BX110" s="3">
        <v>0</v>
      </c>
      <c r="BY110" s="3">
        <v>0</v>
      </c>
      <c r="BZ110" s="3">
        <v>0</v>
      </c>
      <c r="CA110" s="3">
        <v>0</v>
      </c>
      <c r="CB110" s="3">
        <v>0</v>
      </c>
      <c r="CC110" s="3">
        <v>0</v>
      </c>
      <c r="CD110" s="3">
        <v>0</v>
      </c>
    </row>
    <row r="113" spans="43:43" x14ac:dyDescent="0.2">
      <c r="AQ113" s="104"/>
    </row>
  </sheetData>
  <autoFilter ref="A6:CD110" xr:uid="{42B764F0-D632-4471-BA65-FDB5047350FA}"/>
  <pageMargins left="0.7" right="0.7" top="0.75" bottom="0.75" header="0.3" footer="0.3"/>
  <pageSetup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00B8D-EA9E-4988-B890-14B5B07158A6}">
  <dimension ref="A1:CG67"/>
  <sheetViews>
    <sheetView zoomScaleNormal="100" workbookViewId="0">
      <pane xSplit="7" ySplit="6" topLeftCell="BT7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ColWidth="9.140625" defaultRowHeight="12" outlineLevelCol="1" x14ac:dyDescent="0.2"/>
  <cols>
    <col min="1" max="1" width="16.5703125" style="16" customWidth="1"/>
    <col min="2" max="2" width="15.85546875" style="16" customWidth="1"/>
    <col min="3" max="3" width="16" style="16" customWidth="1"/>
    <col min="4" max="4" width="11.5703125" style="16" customWidth="1"/>
    <col min="5" max="5" width="19.42578125" style="16" customWidth="1"/>
    <col min="6" max="6" width="16.5703125" style="16" customWidth="1"/>
    <col min="7" max="7" width="39" style="16" customWidth="1"/>
    <col min="8" max="19" width="13.85546875" style="16" hidden="1" customWidth="1" outlineLevel="1"/>
    <col min="20" max="20" width="13.85546875" style="16" customWidth="1" collapsed="1"/>
    <col min="21" max="32" width="13.85546875" style="16" hidden="1" customWidth="1" outlineLevel="1"/>
    <col min="33" max="33" width="13.85546875" style="16" customWidth="1" collapsed="1"/>
    <col min="34" max="45" width="13.85546875" style="16" hidden="1" customWidth="1" outlineLevel="1"/>
    <col min="46" max="46" width="13.85546875" style="16" customWidth="1" collapsed="1"/>
    <col min="47" max="58" width="13.85546875" style="16" hidden="1" customWidth="1" outlineLevel="1"/>
    <col min="59" max="59" width="13.85546875" style="16" customWidth="1" collapsed="1"/>
    <col min="60" max="71" width="13.85546875" style="16" hidden="1" customWidth="1" outlineLevel="1"/>
    <col min="72" max="72" width="13.85546875" style="16" customWidth="1" collapsed="1"/>
    <col min="73" max="84" width="13.85546875" style="16" hidden="1" customWidth="1" outlineLevel="1"/>
    <col min="85" max="85" width="13.85546875" style="16" customWidth="1" collapsed="1"/>
    <col min="86" max="16384" width="9.140625" style="16"/>
  </cols>
  <sheetData>
    <row r="1" spans="1:85" x14ac:dyDescent="0.2">
      <c r="A1" s="16" t="s">
        <v>664</v>
      </c>
    </row>
    <row r="2" spans="1:85" x14ac:dyDescent="0.2">
      <c r="A2" s="16" t="s">
        <v>651</v>
      </c>
    </row>
    <row r="3" spans="1:85" ht="19.5" customHeight="1" thickBot="1" x14ac:dyDescent="0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</row>
    <row r="4" spans="1:85" s="97" customFormat="1" ht="15" customHeight="1" x14ac:dyDescent="0.2">
      <c r="A4" s="4" t="s">
        <v>287</v>
      </c>
    </row>
    <row r="5" spans="1:85" s="97" customFormat="1" ht="12.75" thickBot="1" x14ac:dyDescent="0.25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  <c r="BG5" s="101"/>
      <c r="BH5" s="101"/>
      <c r="BI5" s="101"/>
      <c r="BJ5" s="101"/>
      <c r="BK5" s="101"/>
      <c r="BL5" s="101"/>
      <c r="BM5" s="101"/>
      <c r="BN5" s="101"/>
      <c r="BO5" s="101"/>
      <c r="BP5" s="101"/>
      <c r="BQ5" s="101"/>
      <c r="BR5" s="101"/>
      <c r="BS5" s="101"/>
      <c r="BT5" s="101"/>
      <c r="BU5" s="101"/>
      <c r="BV5" s="101"/>
      <c r="BW5" s="101"/>
      <c r="BX5" s="101"/>
      <c r="BY5" s="101"/>
      <c r="BZ5" s="101"/>
      <c r="CA5" s="101"/>
      <c r="CB5" s="101"/>
      <c r="CC5" s="101"/>
      <c r="CD5" s="101"/>
      <c r="CE5" s="101"/>
      <c r="CF5" s="101"/>
      <c r="CG5" s="101"/>
    </row>
    <row r="6" spans="1:85" s="97" customFormat="1" ht="48.75" thickBot="1" x14ac:dyDescent="0.25">
      <c r="A6" s="1" t="s">
        <v>165</v>
      </c>
      <c r="B6" s="1" t="s">
        <v>166</v>
      </c>
      <c r="C6" s="1" t="s">
        <v>167</v>
      </c>
      <c r="D6" s="1" t="s">
        <v>168</v>
      </c>
      <c r="E6" s="1" t="s">
        <v>169</v>
      </c>
      <c r="F6" s="1" t="s">
        <v>170</v>
      </c>
      <c r="G6" s="1" t="s">
        <v>171</v>
      </c>
      <c r="H6" s="1" t="s">
        <v>172</v>
      </c>
      <c r="I6" s="1" t="s">
        <v>173</v>
      </c>
      <c r="J6" s="1" t="s">
        <v>174</v>
      </c>
      <c r="K6" s="1" t="s">
        <v>175</v>
      </c>
      <c r="L6" s="1" t="s">
        <v>176</v>
      </c>
      <c r="M6" s="1" t="s">
        <v>177</v>
      </c>
      <c r="N6" s="1" t="s">
        <v>178</v>
      </c>
      <c r="O6" s="1" t="s">
        <v>179</v>
      </c>
      <c r="P6" s="1" t="s">
        <v>180</v>
      </c>
      <c r="Q6" s="1" t="s">
        <v>181</v>
      </c>
      <c r="R6" s="1" t="s">
        <v>182</v>
      </c>
      <c r="S6" s="1" t="s">
        <v>183</v>
      </c>
      <c r="T6" s="1" t="s">
        <v>184</v>
      </c>
      <c r="U6" s="1" t="s">
        <v>185</v>
      </c>
      <c r="V6" s="1" t="s">
        <v>186</v>
      </c>
      <c r="W6" s="1" t="s">
        <v>187</v>
      </c>
      <c r="X6" s="1" t="s">
        <v>188</v>
      </c>
      <c r="Y6" s="1" t="s">
        <v>189</v>
      </c>
      <c r="Z6" s="1" t="s">
        <v>190</v>
      </c>
      <c r="AA6" s="1" t="s">
        <v>191</v>
      </c>
      <c r="AB6" s="1" t="s">
        <v>192</v>
      </c>
      <c r="AC6" s="1" t="s">
        <v>193</v>
      </c>
      <c r="AD6" s="1" t="s">
        <v>194</v>
      </c>
      <c r="AE6" s="1" t="s">
        <v>195</v>
      </c>
      <c r="AF6" s="1" t="s">
        <v>196</v>
      </c>
      <c r="AG6" s="1" t="s">
        <v>197</v>
      </c>
      <c r="AH6" s="1" t="s">
        <v>198</v>
      </c>
      <c r="AI6" s="1" t="s">
        <v>199</v>
      </c>
      <c r="AJ6" s="1" t="s">
        <v>200</v>
      </c>
      <c r="AK6" s="1" t="s">
        <v>201</v>
      </c>
      <c r="AL6" s="1" t="s">
        <v>202</v>
      </c>
      <c r="AM6" s="1" t="s">
        <v>203</v>
      </c>
      <c r="AN6" s="1" t="s">
        <v>204</v>
      </c>
      <c r="AO6" s="1" t="s">
        <v>205</v>
      </c>
      <c r="AP6" s="1" t="s">
        <v>206</v>
      </c>
      <c r="AQ6" s="1" t="s">
        <v>288</v>
      </c>
      <c r="AR6" s="1" t="s">
        <v>289</v>
      </c>
      <c r="AS6" s="1" t="s">
        <v>290</v>
      </c>
      <c r="AT6" s="1" t="s">
        <v>291</v>
      </c>
      <c r="AU6" s="1" t="s">
        <v>292</v>
      </c>
      <c r="AV6" s="1" t="s">
        <v>293</v>
      </c>
      <c r="AW6" s="1" t="s">
        <v>294</v>
      </c>
      <c r="AX6" s="1" t="s">
        <v>295</v>
      </c>
      <c r="AY6" s="1" t="s">
        <v>296</v>
      </c>
      <c r="AZ6" s="1" t="s">
        <v>297</v>
      </c>
      <c r="BA6" s="1" t="s">
        <v>298</v>
      </c>
      <c r="BB6" s="1" t="s">
        <v>299</v>
      </c>
      <c r="BC6" s="1" t="s">
        <v>300</v>
      </c>
      <c r="BD6" s="1" t="s">
        <v>301</v>
      </c>
      <c r="BE6" s="1" t="s">
        <v>302</v>
      </c>
      <c r="BF6" s="1" t="s">
        <v>303</v>
      </c>
      <c r="BG6" s="1" t="s">
        <v>304</v>
      </c>
      <c r="BH6" s="1" t="s">
        <v>38</v>
      </c>
      <c r="BI6" s="1" t="s">
        <v>39</v>
      </c>
      <c r="BJ6" s="1" t="s">
        <v>40</v>
      </c>
      <c r="BK6" s="1" t="s">
        <v>41</v>
      </c>
      <c r="BL6" s="1" t="s">
        <v>42</v>
      </c>
      <c r="BM6" s="1" t="s">
        <v>43</v>
      </c>
      <c r="BN6" s="1" t="s">
        <v>44</v>
      </c>
      <c r="BO6" s="1" t="s">
        <v>45</v>
      </c>
      <c r="BP6" s="1" t="s">
        <v>46</v>
      </c>
      <c r="BQ6" s="1" t="s">
        <v>47</v>
      </c>
      <c r="BR6" s="1" t="s">
        <v>48</v>
      </c>
      <c r="BS6" s="1" t="s">
        <v>49</v>
      </c>
      <c r="BT6" s="1" t="s">
        <v>50</v>
      </c>
      <c r="BU6" s="1" t="s">
        <v>51</v>
      </c>
      <c r="BV6" s="1" t="s">
        <v>52</v>
      </c>
      <c r="BW6" s="1" t="s">
        <v>53</v>
      </c>
      <c r="BX6" s="1" t="s">
        <v>54</v>
      </c>
      <c r="BY6" s="1" t="s">
        <v>55</v>
      </c>
      <c r="BZ6" s="1" t="s">
        <v>56</v>
      </c>
      <c r="CA6" s="1" t="s">
        <v>57</v>
      </c>
      <c r="CB6" s="1" t="s">
        <v>58</v>
      </c>
      <c r="CC6" s="1" t="s">
        <v>59</v>
      </c>
      <c r="CD6" s="1" t="s">
        <v>60</v>
      </c>
      <c r="CE6" s="1" t="s">
        <v>61</v>
      </c>
      <c r="CF6" s="1" t="s">
        <v>62</v>
      </c>
      <c r="CG6" s="1" t="s">
        <v>63</v>
      </c>
    </row>
    <row r="7" spans="1:85" s="97" customFormat="1" x14ac:dyDescent="0.2">
      <c r="A7" s="98" t="s">
        <v>286</v>
      </c>
      <c r="B7" s="98" t="s">
        <v>207</v>
      </c>
      <c r="C7" s="99" t="s">
        <v>208</v>
      </c>
      <c r="D7" s="99" t="s">
        <v>209</v>
      </c>
      <c r="E7" s="98" t="s">
        <v>210</v>
      </c>
      <c r="F7" s="2" t="s">
        <v>211</v>
      </c>
      <c r="G7" s="2" t="s">
        <v>212</v>
      </c>
      <c r="H7" s="100">
        <v>0</v>
      </c>
      <c r="I7" s="100">
        <v>0</v>
      </c>
      <c r="J7" s="100">
        <v>0</v>
      </c>
      <c r="K7" s="100">
        <v>0</v>
      </c>
      <c r="L7" s="100">
        <v>0</v>
      </c>
      <c r="M7" s="100">
        <v>0</v>
      </c>
      <c r="N7" s="100">
        <v>0</v>
      </c>
      <c r="O7" s="100">
        <v>0</v>
      </c>
      <c r="P7" s="100">
        <v>0</v>
      </c>
      <c r="Q7" s="100">
        <v>0</v>
      </c>
      <c r="R7" s="100">
        <v>0</v>
      </c>
      <c r="S7" s="100">
        <v>0</v>
      </c>
      <c r="T7" s="100">
        <v>0</v>
      </c>
      <c r="U7" s="100">
        <v>0</v>
      </c>
      <c r="V7" s="100">
        <v>0</v>
      </c>
      <c r="W7" s="100">
        <v>0</v>
      </c>
      <c r="X7" s="100">
        <v>0</v>
      </c>
      <c r="Y7" s="100">
        <v>0</v>
      </c>
      <c r="Z7" s="100">
        <v>0</v>
      </c>
      <c r="AA7" s="100">
        <v>0</v>
      </c>
      <c r="AB7" s="100">
        <v>0</v>
      </c>
      <c r="AC7" s="100">
        <v>0</v>
      </c>
      <c r="AD7" s="100">
        <v>0</v>
      </c>
      <c r="AE7" s="100">
        <v>0</v>
      </c>
      <c r="AF7" s="100">
        <v>0</v>
      </c>
      <c r="AG7" s="100">
        <v>0</v>
      </c>
      <c r="AH7" s="100">
        <v>13440</v>
      </c>
      <c r="AI7" s="100">
        <v>13440</v>
      </c>
      <c r="AJ7" s="100">
        <v>13440</v>
      </c>
      <c r="AK7" s="100">
        <v>13440</v>
      </c>
      <c r="AL7" s="100">
        <v>13440</v>
      </c>
      <c r="AM7" s="100">
        <v>13440</v>
      </c>
      <c r="AN7" s="100">
        <v>13440</v>
      </c>
      <c r="AO7" s="100">
        <v>13440</v>
      </c>
      <c r="AP7" s="100">
        <v>13440</v>
      </c>
      <c r="AQ7" s="100">
        <v>13440</v>
      </c>
      <c r="AR7" s="100">
        <v>13440</v>
      </c>
      <c r="AS7" s="100">
        <v>13440</v>
      </c>
      <c r="AT7" s="100">
        <v>161280</v>
      </c>
      <c r="AU7" s="100">
        <v>16193</v>
      </c>
      <c r="AV7" s="100">
        <v>16193</v>
      </c>
      <c r="AW7" s="100">
        <v>16193</v>
      </c>
      <c r="AX7" s="100">
        <v>16193</v>
      </c>
      <c r="AY7" s="100">
        <v>7572</v>
      </c>
      <c r="AZ7" s="100">
        <v>14469</v>
      </c>
      <c r="BA7" s="100">
        <v>14469</v>
      </c>
      <c r="BB7" s="100">
        <v>14469</v>
      </c>
      <c r="BC7" s="100">
        <v>14469</v>
      </c>
      <c r="BD7" s="100">
        <v>14469</v>
      </c>
      <c r="BE7" s="100">
        <v>14469</v>
      </c>
      <c r="BF7" s="100">
        <v>5522</v>
      </c>
      <c r="BG7" s="100">
        <v>164680</v>
      </c>
      <c r="BH7" s="100">
        <v>15487</v>
      </c>
      <c r="BI7" s="100">
        <v>24444</v>
      </c>
      <c r="BJ7" s="100">
        <v>19965</v>
      </c>
      <c r="BK7" s="100">
        <v>19965</v>
      </c>
      <c r="BL7" s="100">
        <v>19965</v>
      </c>
      <c r="BM7" s="100">
        <v>19965</v>
      </c>
      <c r="BN7" s="100">
        <v>151065</v>
      </c>
      <c r="BO7" s="100">
        <v>19965</v>
      </c>
      <c r="BP7" s="100">
        <v>19965</v>
      </c>
      <c r="BQ7" s="100">
        <v>19965</v>
      </c>
      <c r="BR7" s="100">
        <v>19965</v>
      </c>
      <c r="BS7" s="100">
        <v>19965</v>
      </c>
      <c r="BT7" s="100">
        <v>370681</v>
      </c>
      <c r="BU7" s="100">
        <v>11845</v>
      </c>
      <c r="BV7" s="100">
        <v>11845</v>
      </c>
      <c r="BW7" s="100">
        <v>11845</v>
      </c>
      <c r="BX7" s="100">
        <v>11845</v>
      </c>
      <c r="BY7" s="100">
        <v>11845</v>
      </c>
      <c r="BZ7" s="100">
        <v>11845</v>
      </c>
      <c r="CA7" s="100">
        <v>11845</v>
      </c>
      <c r="CB7" s="100">
        <v>11845</v>
      </c>
      <c r="CC7" s="100">
        <v>11845</v>
      </c>
      <c r="CD7" s="100">
        <v>11845</v>
      </c>
      <c r="CE7" s="100">
        <v>11845</v>
      </c>
      <c r="CF7" s="100">
        <v>11845</v>
      </c>
      <c r="CG7" s="100">
        <v>142140</v>
      </c>
    </row>
    <row r="8" spans="1:85" s="97" customFormat="1" x14ac:dyDescent="0.2">
      <c r="A8" s="98" t="s">
        <v>286</v>
      </c>
      <c r="B8" s="98" t="s">
        <v>207</v>
      </c>
      <c r="C8" s="99" t="s">
        <v>208</v>
      </c>
      <c r="D8" s="99" t="s">
        <v>209</v>
      </c>
      <c r="E8" s="98" t="s">
        <v>210</v>
      </c>
      <c r="F8" s="2" t="s">
        <v>211</v>
      </c>
      <c r="G8" s="2" t="s">
        <v>213</v>
      </c>
      <c r="H8" s="100">
        <v>0</v>
      </c>
      <c r="I8" s="100">
        <v>0</v>
      </c>
      <c r="J8" s="100">
        <v>0</v>
      </c>
      <c r="K8" s="100">
        <v>0</v>
      </c>
      <c r="L8" s="100">
        <v>0</v>
      </c>
      <c r="M8" s="100">
        <v>0</v>
      </c>
      <c r="N8" s="100">
        <v>0</v>
      </c>
      <c r="O8" s="100">
        <v>0</v>
      </c>
      <c r="P8" s="100">
        <v>0</v>
      </c>
      <c r="Q8" s="100">
        <v>0</v>
      </c>
      <c r="R8" s="100">
        <v>0</v>
      </c>
      <c r="S8" s="100">
        <v>0</v>
      </c>
      <c r="T8" s="100">
        <v>0</v>
      </c>
      <c r="U8" s="100">
        <v>0</v>
      </c>
      <c r="V8" s="100">
        <v>0</v>
      </c>
      <c r="W8" s="100">
        <v>0</v>
      </c>
      <c r="X8" s="100">
        <v>0</v>
      </c>
      <c r="Y8" s="100">
        <v>0</v>
      </c>
      <c r="Z8" s="100">
        <v>0</v>
      </c>
      <c r="AA8" s="100">
        <v>0</v>
      </c>
      <c r="AB8" s="100">
        <v>0</v>
      </c>
      <c r="AC8" s="100">
        <v>0</v>
      </c>
      <c r="AD8" s="100">
        <v>0</v>
      </c>
      <c r="AE8" s="100">
        <v>0</v>
      </c>
      <c r="AF8" s="100">
        <v>0</v>
      </c>
      <c r="AG8" s="100">
        <v>0</v>
      </c>
      <c r="AH8" s="100">
        <v>2991</v>
      </c>
      <c r="AI8" s="100">
        <v>2506</v>
      </c>
      <c r="AJ8" s="100">
        <v>5216</v>
      </c>
      <c r="AK8" s="100">
        <v>1989</v>
      </c>
      <c r="AL8" s="100">
        <v>638</v>
      </c>
      <c r="AM8" s="100">
        <v>1845</v>
      </c>
      <c r="AN8" s="100">
        <v>1353</v>
      </c>
      <c r="AO8" s="100">
        <v>796</v>
      </c>
      <c r="AP8" s="100">
        <v>400</v>
      </c>
      <c r="AQ8" s="100">
        <v>2544</v>
      </c>
      <c r="AR8" s="100">
        <v>2358</v>
      </c>
      <c r="AS8" s="100">
        <v>1843</v>
      </c>
      <c r="AT8" s="100">
        <v>24479</v>
      </c>
      <c r="AU8" s="100">
        <v>845</v>
      </c>
      <c r="AV8" s="100">
        <v>491</v>
      </c>
      <c r="AW8" s="100">
        <v>591</v>
      </c>
      <c r="AX8" s="100">
        <v>781</v>
      </c>
      <c r="AY8" s="100">
        <v>1642</v>
      </c>
      <c r="AZ8" s="100">
        <v>2266</v>
      </c>
      <c r="BA8" s="100">
        <v>1461</v>
      </c>
      <c r="BB8" s="100">
        <v>2498</v>
      </c>
      <c r="BC8" s="100">
        <v>1859</v>
      </c>
      <c r="BD8" s="100">
        <v>1654</v>
      </c>
      <c r="BE8" s="100">
        <v>4425</v>
      </c>
      <c r="BF8" s="100">
        <v>3000</v>
      </c>
      <c r="BG8" s="100">
        <v>21513</v>
      </c>
      <c r="BH8" s="100">
        <v>1726</v>
      </c>
      <c r="BI8" s="100">
        <v>1726</v>
      </c>
      <c r="BJ8" s="100">
        <v>1726</v>
      </c>
      <c r="BK8" s="100">
        <v>1726</v>
      </c>
      <c r="BL8" s="100">
        <v>1726</v>
      </c>
      <c r="BM8" s="100">
        <v>1726</v>
      </c>
      <c r="BN8" s="100">
        <v>1726</v>
      </c>
      <c r="BO8" s="100">
        <v>1726</v>
      </c>
      <c r="BP8" s="100">
        <v>1726</v>
      </c>
      <c r="BQ8" s="100">
        <v>1726</v>
      </c>
      <c r="BR8" s="100">
        <v>1726</v>
      </c>
      <c r="BS8" s="100">
        <v>1726</v>
      </c>
      <c r="BT8" s="100">
        <v>20712</v>
      </c>
      <c r="BU8" s="100">
        <v>1726</v>
      </c>
      <c r="BV8" s="100">
        <v>1726</v>
      </c>
      <c r="BW8" s="100">
        <v>1726</v>
      </c>
      <c r="BX8" s="100">
        <v>1726</v>
      </c>
      <c r="BY8" s="100">
        <v>1726</v>
      </c>
      <c r="BZ8" s="100">
        <v>1726</v>
      </c>
      <c r="CA8" s="100">
        <v>1726</v>
      </c>
      <c r="CB8" s="100">
        <v>1726</v>
      </c>
      <c r="CC8" s="100">
        <v>1726</v>
      </c>
      <c r="CD8" s="100">
        <v>1726</v>
      </c>
      <c r="CE8" s="100">
        <v>1726</v>
      </c>
      <c r="CF8" s="100">
        <v>1726</v>
      </c>
      <c r="CG8" s="100">
        <v>20712</v>
      </c>
    </row>
    <row r="9" spans="1:85" s="97" customFormat="1" x14ac:dyDescent="0.2">
      <c r="A9" s="98" t="s">
        <v>286</v>
      </c>
      <c r="B9" s="98" t="s">
        <v>207</v>
      </c>
      <c r="C9" s="99" t="s">
        <v>208</v>
      </c>
      <c r="D9" s="99" t="s">
        <v>209</v>
      </c>
      <c r="E9" s="98" t="s">
        <v>210</v>
      </c>
      <c r="F9" s="2" t="s">
        <v>211</v>
      </c>
      <c r="G9" s="2" t="s">
        <v>214</v>
      </c>
      <c r="H9" s="100">
        <v>0</v>
      </c>
      <c r="I9" s="100">
        <v>0</v>
      </c>
      <c r="J9" s="100">
        <v>0</v>
      </c>
      <c r="K9" s="100">
        <v>0</v>
      </c>
      <c r="L9" s="100">
        <v>0</v>
      </c>
      <c r="M9" s="100">
        <v>0</v>
      </c>
      <c r="N9" s="100">
        <v>0</v>
      </c>
      <c r="O9" s="100">
        <v>0</v>
      </c>
      <c r="P9" s="100">
        <v>0</v>
      </c>
      <c r="Q9" s="100">
        <v>0</v>
      </c>
      <c r="R9" s="100">
        <v>0</v>
      </c>
      <c r="S9" s="100">
        <v>0</v>
      </c>
      <c r="T9" s="100">
        <v>0</v>
      </c>
      <c r="U9" s="100">
        <v>0</v>
      </c>
      <c r="V9" s="100">
        <v>0</v>
      </c>
      <c r="W9" s="100">
        <v>0</v>
      </c>
      <c r="X9" s="100">
        <v>0</v>
      </c>
      <c r="Y9" s="100">
        <v>0</v>
      </c>
      <c r="Z9" s="100">
        <v>0</v>
      </c>
      <c r="AA9" s="100">
        <v>0</v>
      </c>
      <c r="AB9" s="100">
        <v>0</v>
      </c>
      <c r="AC9" s="100">
        <v>0</v>
      </c>
      <c r="AD9" s="100">
        <v>0</v>
      </c>
      <c r="AE9" s="100">
        <v>0</v>
      </c>
      <c r="AF9" s="100">
        <v>0</v>
      </c>
      <c r="AG9" s="100">
        <v>0</v>
      </c>
      <c r="AH9" s="100">
        <v>0</v>
      </c>
      <c r="AI9" s="100">
        <v>0</v>
      </c>
      <c r="AJ9" s="100">
        <v>0</v>
      </c>
      <c r="AK9" s="100">
        <v>0</v>
      </c>
      <c r="AL9" s="100">
        <v>0</v>
      </c>
      <c r="AM9" s="100">
        <v>0</v>
      </c>
      <c r="AN9" s="100">
        <v>0</v>
      </c>
      <c r="AO9" s="100">
        <v>0</v>
      </c>
      <c r="AP9" s="100">
        <v>0</v>
      </c>
      <c r="AQ9" s="100">
        <v>0</v>
      </c>
      <c r="AR9" s="100">
        <v>0</v>
      </c>
      <c r="AS9" s="100">
        <v>0</v>
      </c>
      <c r="AT9" s="100">
        <v>0</v>
      </c>
      <c r="AU9" s="100">
        <v>0</v>
      </c>
      <c r="AV9" s="100">
        <v>-7928</v>
      </c>
      <c r="AW9" s="100">
        <v>7928</v>
      </c>
      <c r="AX9" s="100">
        <v>138601</v>
      </c>
      <c r="AY9" s="100">
        <v>-138601</v>
      </c>
      <c r="AZ9" s="100">
        <v>0</v>
      </c>
      <c r="BA9" s="100">
        <v>0</v>
      </c>
      <c r="BB9" s="100">
        <v>0</v>
      </c>
      <c r="BC9" s="100">
        <v>0</v>
      </c>
      <c r="BD9" s="100">
        <v>0</v>
      </c>
      <c r="BE9" s="100">
        <v>0</v>
      </c>
      <c r="BF9" s="100">
        <v>0</v>
      </c>
      <c r="BG9" s="100">
        <v>0</v>
      </c>
      <c r="BH9" s="100">
        <v>0</v>
      </c>
      <c r="BI9" s="100">
        <v>0</v>
      </c>
      <c r="BJ9" s="100">
        <v>0</v>
      </c>
      <c r="BK9" s="100">
        <v>0</v>
      </c>
      <c r="BL9" s="100">
        <v>0</v>
      </c>
      <c r="BM9" s="100">
        <v>0</v>
      </c>
      <c r="BN9" s="100">
        <v>0</v>
      </c>
      <c r="BO9" s="100">
        <v>0</v>
      </c>
      <c r="BP9" s="100">
        <v>0</v>
      </c>
      <c r="BQ9" s="100">
        <v>0</v>
      </c>
      <c r="BR9" s="100">
        <v>0</v>
      </c>
      <c r="BS9" s="100">
        <v>0</v>
      </c>
      <c r="BT9" s="100">
        <v>0</v>
      </c>
      <c r="BU9" s="100">
        <v>0</v>
      </c>
      <c r="BV9" s="100">
        <v>0</v>
      </c>
      <c r="BW9" s="100">
        <v>0</v>
      </c>
      <c r="BX9" s="100">
        <v>0</v>
      </c>
      <c r="BY9" s="100">
        <v>0</v>
      </c>
      <c r="BZ9" s="100">
        <v>0</v>
      </c>
      <c r="CA9" s="100">
        <v>0</v>
      </c>
      <c r="CB9" s="100">
        <v>0</v>
      </c>
      <c r="CC9" s="100">
        <v>0</v>
      </c>
      <c r="CD9" s="100">
        <v>0</v>
      </c>
      <c r="CE9" s="100">
        <v>0</v>
      </c>
      <c r="CF9" s="100">
        <v>0</v>
      </c>
      <c r="CG9" s="100">
        <v>0</v>
      </c>
    </row>
    <row r="10" spans="1:85" s="97" customFormat="1" x14ac:dyDescent="0.2">
      <c r="A10" s="98" t="s">
        <v>286</v>
      </c>
      <c r="B10" s="98" t="s">
        <v>207</v>
      </c>
      <c r="C10" s="99" t="s">
        <v>208</v>
      </c>
      <c r="D10" s="99" t="s">
        <v>209</v>
      </c>
      <c r="E10" s="98" t="s">
        <v>215</v>
      </c>
      <c r="F10" s="2" t="s">
        <v>211</v>
      </c>
      <c r="G10" s="2" t="s">
        <v>216</v>
      </c>
      <c r="H10" s="100">
        <v>0</v>
      </c>
      <c r="I10" s="100">
        <v>0</v>
      </c>
      <c r="J10" s="100">
        <v>0</v>
      </c>
      <c r="K10" s="100">
        <v>0</v>
      </c>
      <c r="L10" s="100">
        <v>0</v>
      </c>
      <c r="M10" s="100">
        <v>0</v>
      </c>
      <c r="N10" s="100">
        <v>0</v>
      </c>
      <c r="O10" s="100">
        <v>0</v>
      </c>
      <c r="P10" s="100">
        <v>0</v>
      </c>
      <c r="Q10" s="100">
        <v>0</v>
      </c>
      <c r="R10" s="100">
        <v>0</v>
      </c>
      <c r="S10" s="100">
        <v>0</v>
      </c>
      <c r="T10" s="100">
        <v>0</v>
      </c>
      <c r="U10" s="100">
        <v>0</v>
      </c>
      <c r="V10" s="100">
        <v>0</v>
      </c>
      <c r="W10" s="100">
        <v>0</v>
      </c>
      <c r="X10" s="100">
        <v>0</v>
      </c>
      <c r="Y10" s="100">
        <v>0</v>
      </c>
      <c r="Z10" s="100">
        <v>0</v>
      </c>
      <c r="AA10" s="100">
        <v>0</v>
      </c>
      <c r="AB10" s="100">
        <v>0</v>
      </c>
      <c r="AC10" s="100">
        <v>0</v>
      </c>
      <c r="AD10" s="100">
        <v>0</v>
      </c>
      <c r="AE10" s="100">
        <v>0</v>
      </c>
      <c r="AF10" s="100">
        <v>0</v>
      </c>
      <c r="AG10" s="100">
        <v>0</v>
      </c>
      <c r="AH10" s="100">
        <v>0</v>
      </c>
      <c r="AI10" s="100">
        <v>0</v>
      </c>
      <c r="AJ10" s="100">
        <v>0</v>
      </c>
      <c r="AK10" s="100">
        <v>0</v>
      </c>
      <c r="AL10" s="100">
        <v>77989</v>
      </c>
      <c r="AM10" s="100">
        <v>0</v>
      </c>
      <c r="AN10" s="100">
        <v>0</v>
      </c>
      <c r="AO10" s="100">
        <v>0</v>
      </c>
      <c r="AP10" s="100">
        <v>-557309</v>
      </c>
      <c r="AQ10" s="100">
        <v>0</v>
      </c>
      <c r="AR10" s="100">
        <v>0</v>
      </c>
      <c r="AS10" s="100">
        <v>0</v>
      </c>
      <c r="AT10" s="100">
        <v>-479320</v>
      </c>
      <c r="AU10" s="100">
        <v>0</v>
      </c>
      <c r="AV10" s="100">
        <v>0</v>
      </c>
      <c r="AW10" s="100">
        <v>0</v>
      </c>
      <c r="AX10" s="100">
        <v>0</v>
      </c>
      <c r="AY10" s="100">
        <v>0</v>
      </c>
      <c r="AZ10" s="100">
        <v>0</v>
      </c>
      <c r="BA10" s="100">
        <v>0</v>
      </c>
      <c r="BB10" s="100">
        <v>0</v>
      </c>
      <c r="BC10" s="100">
        <v>10131</v>
      </c>
      <c r="BD10" s="100">
        <v>0</v>
      </c>
      <c r="BE10" s="100">
        <v>0</v>
      </c>
      <c r="BF10" s="100">
        <v>0</v>
      </c>
      <c r="BG10" s="100">
        <v>10131</v>
      </c>
      <c r="BH10" s="100">
        <v>0</v>
      </c>
      <c r="BI10" s="100">
        <v>0</v>
      </c>
      <c r="BJ10" s="100">
        <v>0</v>
      </c>
      <c r="BK10" s="100">
        <v>0</v>
      </c>
      <c r="BL10" s="100">
        <v>0</v>
      </c>
      <c r="BM10" s="100">
        <v>0</v>
      </c>
      <c r="BN10" s="100">
        <v>0</v>
      </c>
      <c r="BO10" s="100">
        <v>0</v>
      </c>
      <c r="BP10" s="100">
        <v>0</v>
      </c>
      <c r="BQ10" s="100">
        <v>0</v>
      </c>
      <c r="BR10" s="100">
        <v>0</v>
      </c>
      <c r="BS10" s="100">
        <v>0</v>
      </c>
      <c r="BT10" s="100">
        <v>0</v>
      </c>
      <c r="BU10" s="100">
        <v>0</v>
      </c>
      <c r="BV10" s="100">
        <v>0</v>
      </c>
      <c r="BW10" s="100">
        <v>0</v>
      </c>
      <c r="BX10" s="100">
        <v>0</v>
      </c>
      <c r="BY10" s="100">
        <v>0</v>
      </c>
      <c r="BZ10" s="100">
        <v>0</v>
      </c>
      <c r="CA10" s="100">
        <v>0</v>
      </c>
      <c r="CB10" s="100">
        <v>0</v>
      </c>
      <c r="CC10" s="100">
        <v>0</v>
      </c>
      <c r="CD10" s="100">
        <v>0</v>
      </c>
      <c r="CE10" s="100">
        <v>0</v>
      </c>
      <c r="CF10" s="100">
        <v>0</v>
      </c>
      <c r="CG10" s="100">
        <v>0</v>
      </c>
    </row>
    <row r="11" spans="1:85" s="97" customFormat="1" x14ac:dyDescent="0.2">
      <c r="A11" s="98" t="s">
        <v>286</v>
      </c>
      <c r="B11" s="98" t="s">
        <v>207</v>
      </c>
      <c r="C11" s="99" t="s">
        <v>208</v>
      </c>
      <c r="D11" s="99" t="s">
        <v>217</v>
      </c>
      <c r="E11" s="98" t="s">
        <v>210</v>
      </c>
      <c r="F11" s="2" t="s">
        <v>211</v>
      </c>
      <c r="G11" s="2" t="s">
        <v>218</v>
      </c>
      <c r="H11" s="100">
        <v>0</v>
      </c>
      <c r="I11" s="100">
        <v>0</v>
      </c>
      <c r="J11" s="100">
        <v>0</v>
      </c>
      <c r="K11" s="100">
        <v>0</v>
      </c>
      <c r="L11" s="100">
        <v>0</v>
      </c>
      <c r="M11" s="100">
        <v>0</v>
      </c>
      <c r="N11" s="100">
        <v>0</v>
      </c>
      <c r="O11" s="100">
        <v>0</v>
      </c>
      <c r="P11" s="100">
        <v>0</v>
      </c>
      <c r="Q11" s="100">
        <v>0</v>
      </c>
      <c r="R11" s="100">
        <v>0</v>
      </c>
      <c r="S11" s="100">
        <v>0</v>
      </c>
      <c r="T11" s="100">
        <v>0</v>
      </c>
      <c r="U11" s="100">
        <v>0</v>
      </c>
      <c r="V11" s="100">
        <v>0</v>
      </c>
      <c r="W11" s="100">
        <v>0</v>
      </c>
      <c r="X11" s="100">
        <v>0</v>
      </c>
      <c r="Y11" s="100">
        <v>0</v>
      </c>
      <c r="Z11" s="100">
        <v>0</v>
      </c>
      <c r="AA11" s="100">
        <v>0</v>
      </c>
      <c r="AB11" s="100">
        <v>0</v>
      </c>
      <c r="AC11" s="100">
        <v>0</v>
      </c>
      <c r="AD11" s="100">
        <v>0</v>
      </c>
      <c r="AE11" s="100">
        <v>0</v>
      </c>
      <c r="AF11" s="100">
        <v>0</v>
      </c>
      <c r="AG11" s="100">
        <v>0</v>
      </c>
      <c r="AH11" s="100">
        <v>0</v>
      </c>
      <c r="AI11" s="100">
        <v>0</v>
      </c>
      <c r="AJ11" s="100">
        <v>0</v>
      </c>
      <c r="AK11" s="100">
        <v>0</v>
      </c>
      <c r="AL11" s="100">
        <v>0</v>
      </c>
      <c r="AM11" s="100">
        <v>0</v>
      </c>
      <c r="AN11" s="100">
        <v>0</v>
      </c>
      <c r="AO11" s="100">
        <v>0</v>
      </c>
      <c r="AP11" s="100">
        <v>0</v>
      </c>
      <c r="AQ11" s="100">
        <v>0</v>
      </c>
      <c r="AR11" s="100">
        <v>0</v>
      </c>
      <c r="AS11" s="100">
        <v>0</v>
      </c>
      <c r="AT11" s="100">
        <v>0</v>
      </c>
      <c r="AU11" s="100">
        <v>0</v>
      </c>
      <c r="AV11" s="100">
        <v>0</v>
      </c>
      <c r="AW11" s="100">
        <v>0</v>
      </c>
      <c r="AX11" s="100">
        <v>0</v>
      </c>
      <c r="AY11" s="100">
        <v>0</v>
      </c>
      <c r="AZ11" s="100">
        <v>0</v>
      </c>
      <c r="BA11" s="100">
        <v>0</v>
      </c>
      <c r="BB11" s="100">
        <v>0</v>
      </c>
      <c r="BC11" s="100">
        <v>43</v>
      </c>
      <c r="BD11" s="100">
        <v>0</v>
      </c>
      <c r="BE11" s="100">
        <v>0</v>
      </c>
      <c r="BF11" s="100">
        <v>0</v>
      </c>
      <c r="BG11" s="100">
        <v>43</v>
      </c>
      <c r="BH11" s="100">
        <v>0</v>
      </c>
      <c r="BI11" s="100">
        <v>0</v>
      </c>
      <c r="BJ11" s="100">
        <v>0</v>
      </c>
      <c r="BK11" s="100">
        <v>0</v>
      </c>
      <c r="BL11" s="100">
        <v>0</v>
      </c>
      <c r="BM11" s="100">
        <v>0</v>
      </c>
      <c r="BN11" s="100">
        <v>0</v>
      </c>
      <c r="BO11" s="100">
        <v>0</v>
      </c>
      <c r="BP11" s="100">
        <v>0</v>
      </c>
      <c r="BQ11" s="100">
        <v>0</v>
      </c>
      <c r="BR11" s="100">
        <v>0</v>
      </c>
      <c r="BS11" s="100">
        <v>0</v>
      </c>
      <c r="BT11" s="100">
        <v>0</v>
      </c>
      <c r="BU11" s="100">
        <v>0</v>
      </c>
      <c r="BV11" s="100">
        <v>0</v>
      </c>
      <c r="BW11" s="100">
        <v>0</v>
      </c>
      <c r="BX11" s="100">
        <v>0</v>
      </c>
      <c r="BY11" s="100">
        <v>0</v>
      </c>
      <c r="BZ11" s="100">
        <v>0</v>
      </c>
      <c r="CA11" s="100">
        <v>0</v>
      </c>
      <c r="CB11" s="100">
        <v>0</v>
      </c>
      <c r="CC11" s="100">
        <v>0</v>
      </c>
      <c r="CD11" s="100">
        <v>0</v>
      </c>
      <c r="CE11" s="100">
        <v>0</v>
      </c>
      <c r="CF11" s="100">
        <v>0</v>
      </c>
      <c r="CG11" s="100">
        <v>0</v>
      </c>
    </row>
    <row r="12" spans="1:85" s="97" customFormat="1" x14ac:dyDescent="0.2">
      <c r="A12" s="98" t="s">
        <v>286</v>
      </c>
      <c r="B12" s="98" t="s">
        <v>207</v>
      </c>
      <c r="C12" s="99" t="s">
        <v>208</v>
      </c>
      <c r="D12" s="99" t="s">
        <v>217</v>
      </c>
      <c r="E12" s="98" t="s">
        <v>210</v>
      </c>
      <c r="F12" s="2" t="s">
        <v>211</v>
      </c>
      <c r="G12" s="2" t="s">
        <v>219</v>
      </c>
      <c r="H12" s="100">
        <v>0</v>
      </c>
      <c r="I12" s="100">
        <v>0</v>
      </c>
      <c r="J12" s="100">
        <v>0</v>
      </c>
      <c r="K12" s="100">
        <v>0</v>
      </c>
      <c r="L12" s="100">
        <v>0</v>
      </c>
      <c r="M12" s="100">
        <v>0</v>
      </c>
      <c r="N12" s="100">
        <v>0</v>
      </c>
      <c r="O12" s="100">
        <v>0</v>
      </c>
      <c r="P12" s="100">
        <v>0</v>
      </c>
      <c r="Q12" s="100">
        <v>0</v>
      </c>
      <c r="R12" s="100">
        <v>0</v>
      </c>
      <c r="S12" s="100">
        <v>0</v>
      </c>
      <c r="T12" s="100">
        <v>0</v>
      </c>
      <c r="U12" s="100">
        <v>0</v>
      </c>
      <c r="V12" s="100">
        <v>0</v>
      </c>
      <c r="W12" s="100">
        <v>0</v>
      </c>
      <c r="X12" s="100">
        <v>0</v>
      </c>
      <c r="Y12" s="100">
        <v>0</v>
      </c>
      <c r="Z12" s="100">
        <v>0</v>
      </c>
      <c r="AA12" s="100">
        <v>0</v>
      </c>
      <c r="AB12" s="100">
        <v>0</v>
      </c>
      <c r="AC12" s="100">
        <v>0</v>
      </c>
      <c r="AD12" s="100">
        <v>0</v>
      </c>
      <c r="AE12" s="100">
        <v>0</v>
      </c>
      <c r="AF12" s="100">
        <v>0</v>
      </c>
      <c r="AG12" s="100">
        <v>0</v>
      </c>
      <c r="AH12" s="100">
        <v>0</v>
      </c>
      <c r="AI12" s="100">
        <v>16667</v>
      </c>
      <c r="AJ12" s="100">
        <v>8333</v>
      </c>
      <c r="AK12" s="100">
        <v>8333</v>
      </c>
      <c r="AL12" s="100">
        <v>8333</v>
      </c>
      <c r="AM12" s="100">
        <v>8334</v>
      </c>
      <c r="AN12" s="100">
        <v>8333</v>
      </c>
      <c r="AO12" s="100">
        <v>8333</v>
      </c>
      <c r="AP12" s="100">
        <v>8333</v>
      </c>
      <c r="AQ12" s="100">
        <v>8334</v>
      </c>
      <c r="AR12" s="100">
        <v>8333</v>
      </c>
      <c r="AS12" s="100">
        <v>8333</v>
      </c>
      <c r="AT12" s="100">
        <v>99999</v>
      </c>
      <c r="AU12" s="100">
        <v>0</v>
      </c>
      <c r="AV12" s="100">
        <v>1200</v>
      </c>
      <c r="AW12" s="100">
        <v>0</v>
      </c>
      <c r="AX12" s="100">
        <v>0</v>
      </c>
      <c r="AY12" s="100">
        <v>0</v>
      </c>
      <c r="AZ12" s="100">
        <v>0</v>
      </c>
      <c r="BA12" s="100">
        <v>0</v>
      </c>
      <c r="BB12" s="100">
        <v>0</v>
      </c>
      <c r="BC12" s="100">
        <v>0</v>
      </c>
      <c r="BD12" s="100">
        <v>0</v>
      </c>
      <c r="BE12" s="100">
        <v>0</v>
      </c>
      <c r="BF12" s="100">
        <v>0</v>
      </c>
      <c r="BG12" s="100">
        <v>1200</v>
      </c>
      <c r="BH12" s="100">
        <v>0</v>
      </c>
      <c r="BI12" s="100">
        <v>0</v>
      </c>
      <c r="BJ12" s="100">
        <v>0</v>
      </c>
      <c r="BK12" s="100">
        <v>0</v>
      </c>
      <c r="BL12" s="100">
        <v>0</v>
      </c>
      <c r="BM12" s="100">
        <v>0</v>
      </c>
      <c r="BN12" s="100">
        <v>0</v>
      </c>
      <c r="BO12" s="100">
        <v>0</v>
      </c>
      <c r="BP12" s="100">
        <v>0</v>
      </c>
      <c r="BQ12" s="100">
        <v>0</v>
      </c>
      <c r="BR12" s="100">
        <v>0</v>
      </c>
      <c r="BS12" s="100">
        <v>0</v>
      </c>
      <c r="BT12" s="100">
        <v>0</v>
      </c>
      <c r="BU12" s="100">
        <v>0</v>
      </c>
      <c r="BV12" s="100">
        <v>0</v>
      </c>
      <c r="BW12" s="100">
        <v>0</v>
      </c>
      <c r="BX12" s="100">
        <v>0</v>
      </c>
      <c r="BY12" s="100">
        <v>0</v>
      </c>
      <c r="BZ12" s="100">
        <v>0</v>
      </c>
      <c r="CA12" s="100">
        <v>0</v>
      </c>
      <c r="CB12" s="100">
        <v>0</v>
      </c>
      <c r="CC12" s="100">
        <v>0</v>
      </c>
      <c r="CD12" s="100">
        <v>0</v>
      </c>
      <c r="CE12" s="100">
        <v>0</v>
      </c>
      <c r="CF12" s="100">
        <v>0</v>
      </c>
      <c r="CG12" s="100">
        <v>0</v>
      </c>
    </row>
    <row r="13" spans="1:85" s="97" customFormat="1" x14ac:dyDescent="0.2">
      <c r="A13" s="98" t="s">
        <v>286</v>
      </c>
      <c r="B13" s="98" t="s">
        <v>207</v>
      </c>
      <c r="C13" s="99" t="s">
        <v>220</v>
      </c>
      <c r="D13" s="99" t="s">
        <v>209</v>
      </c>
      <c r="E13" s="98" t="s">
        <v>210</v>
      </c>
      <c r="F13" s="2" t="s">
        <v>305</v>
      </c>
      <c r="G13" s="2" t="s">
        <v>306</v>
      </c>
      <c r="H13" s="100">
        <v>0</v>
      </c>
      <c r="I13" s="100">
        <v>0</v>
      </c>
      <c r="J13" s="100">
        <v>0</v>
      </c>
      <c r="K13" s="100">
        <v>0</v>
      </c>
      <c r="L13" s="100">
        <v>0</v>
      </c>
      <c r="M13" s="100">
        <v>0</v>
      </c>
      <c r="N13" s="100">
        <v>0</v>
      </c>
      <c r="O13" s="100">
        <v>0</v>
      </c>
      <c r="P13" s="100">
        <v>0</v>
      </c>
      <c r="Q13" s="100">
        <v>0</v>
      </c>
      <c r="R13" s="100">
        <v>0</v>
      </c>
      <c r="S13" s="100">
        <v>0</v>
      </c>
      <c r="T13" s="100">
        <v>0</v>
      </c>
      <c r="U13" s="100">
        <v>0</v>
      </c>
      <c r="V13" s="100">
        <v>0</v>
      </c>
      <c r="W13" s="100">
        <v>0</v>
      </c>
      <c r="X13" s="100">
        <v>0</v>
      </c>
      <c r="Y13" s="100">
        <v>0</v>
      </c>
      <c r="Z13" s="100">
        <v>0</v>
      </c>
      <c r="AA13" s="100">
        <v>0</v>
      </c>
      <c r="AB13" s="100">
        <v>0</v>
      </c>
      <c r="AC13" s="100">
        <v>0</v>
      </c>
      <c r="AD13" s="100">
        <v>0</v>
      </c>
      <c r="AE13" s="100">
        <v>0</v>
      </c>
      <c r="AF13" s="100">
        <v>0</v>
      </c>
      <c r="AG13" s="100">
        <v>0</v>
      </c>
      <c r="AH13" s="100">
        <v>15974</v>
      </c>
      <c r="AI13" s="100">
        <v>10264</v>
      </c>
      <c r="AJ13" s="100">
        <v>18599</v>
      </c>
      <c r="AK13" s="100">
        <v>13331</v>
      </c>
      <c r="AL13" s="100">
        <v>13896</v>
      </c>
      <c r="AM13" s="100">
        <v>12966</v>
      </c>
      <c r="AN13" s="100">
        <v>35859</v>
      </c>
      <c r="AO13" s="100">
        <v>38426</v>
      </c>
      <c r="AP13" s="100">
        <v>-133</v>
      </c>
      <c r="AQ13" s="100">
        <v>-13702</v>
      </c>
      <c r="AR13" s="100">
        <v>139919</v>
      </c>
      <c r="AS13" s="100">
        <v>-141813</v>
      </c>
      <c r="AT13" s="100">
        <v>143586</v>
      </c>
      <c r="AU13" s="100">
        <v>188066</v>
      </c>
      <c r="AV13" s="100">
        <v>-528856</v>
      </c>
      <c r="AW13" s="100">
        <v>38123</v>
      </c>
      <c r="AX13" s="100">
        <v>-44611</v>
      </c>
      <c r="AY13" s="100">
        <v>77397</v>
      </c>
      <c r="AZ13" s="100">
        <v>14315</v>
      </c>
      <c r="BA13" s="100">
        <v>-6056</v>
      </c>
      <c r="BB13" s="100">
        <v>-61812</v>
      </c>
      <c r="BC13" s="100">
        <v>37604</v>
      </c>
      <c r="BD13" s="100">
        <v>33807</v>
      </c>
      <c r="BE13" s="100">
        <v>-1826</v>
      </c>
      <c r="BF13" s="100">
        <v>-88429</v>
      </c>
      <c r="BG13" s="100">
        <v>-342278</v>
      </c>
      <c r="BH13" s="100">
        <v>-56274.462610000046</v>
      </c>
      <c r="BI13" s="100">
        <v>-20763.243789999979</v>
      </c>
      <c r="BJ13" s="100">
        <v>-205.53692009998485</v>
      </c>
      <c r="BK13" s="100">
        <v>-43202.514330000035</v>
      </c>
      <c r="BL13" s="100">
        <v>-41055.727809999953</v>
      </c>
      <c r="BM13" s="100">
        <v>-34139.099640000029</v>
      </c>
      <c r="BN13" s="100">
        <v>-35591.456770000048</v>
      </c>
      <c r="BO13" s="100">
        <v>-33245.667029999895</v>
      </c>
      <c r="BP13" s="100">
        <v>-30256.100169999991</v>
      </c>
      <c r="BQ13" s="100">
        <v>-16479.484760000021</v>
      </c>
      <c r="BR13" s="100">
        <v>-3285.4098059999524</v>
      </c>
      <c r="BS13" s="100">
        <v>-22525.886340000026</v>
      </c>
      <c r="BT13" s="100">
        <v>-337024.58997609996</v>
      </c>
      <c r="BU13" s="100">
        <v>-15925.632930000022</v>
      </c>
      <c r="BV13" s="100">
        <v>-29779.146280000044</v>
      </c>
      <c r="BW13" s="100">
        <v>-34495.407690000022</v>
      </c>
      <c r="BX13" s="100">
        <v>-4331.4289499999722</v>
      </c>
      <c r="BY13" s="100">
        <v>-9929.1882279999554</v>
      </c>
      <c r="BZ13" s="100">
        <v>-5096.5947950000991</v>
      </c>
      <c r="CA13" s="100">
        <v>-11127.585999999952</v>
      </c>
      <c r="CB13" s="100">
        <v>-16293.322090000031</v>
      </c>
      <c r="CC13" s="100">
        <v>-16060.451769999985</v>
      </c>
      <c r="CD13" s="100">
        <v>-4042.8636259999475</v>
      </c>
      <c r="CE13" s="100">
        <v>7428.3303699999815</v>
      </c>
      <c r="CF13" s="100">
        <v>-16758.756780000054</v>
      </c>
      <c r="CG13" s="100">
        <v>-156412.0487690001</v>
      </c>
    </row>
    <row r="14" spans="1:85" s="97" customFormat="1" x14ac:dyDescent="0.2">
      <c r="A14" s="98" t="s">
        <v>286</v>
      </c>
      <c r="B14" s="98" t="s">
        <v>207</v>
      </c>
      <c r="C14" s="99" t="s">
        <v>220</v>
      </c>
      <c r="D14" s="99" t="s">
        <v>209</v>
      </c>
      <c r="E14" s="98" t="s">
        <v>210</v>
      </c>
      <c r="F14" s="2" t="s">
        <v>305</v>
      </c>
      <c r="G14" s="2" t="s">
        <v>307</v>
      </c>
      <c r="H14" s="100">
        <v>0</v>
      </c>
      <c r="I14" s="100">
        <v>0</v>
      </c>
      <c r="J14" s="100">
        <v>0</v>
      </c>
      <c r="K14" s="100">
        <v>0</v>
      </c>
      <c r="L14" s="100">
        <v>0</v>
      </c>
      <c r="M14" s="100">
        <v>0</v>
      </c>
      <c r="N14" s="100">
        <v>0</v>
      </c>
      <c r="O14" s="100">
        <v>0</v>
      </c>
      <c r="P14" s="100">
        <v>0</v>
      </c>
      <c r="Q14" s="100">
        <v>0</v>
      </c>
      <c r="R14" s="100">
        <v>0</v>
      </c>
      <c r="S14" s="100">
        <v>0</v>
      </c>
      <c r="T14" s="100">
        <v>0</v>
      </c>
      <c r="U14" s="100">
        <v>0</v>
      </c>
      <c r="V14" s="100">
        <v>0</v>
      </c>
      <c r="W14" s="100">
        <v>0</v>
      </c>
      <c r="X14" s="100">
        <v>0</v>
      </c>
      <c r="Y14" s="100">
        <v>0</v>
      </c>
      <c r="Z14" s="100">
        <v>0</v>
      </c>
      <c r="AA14" s="100">
        <v>0</v>
      </c>
      <c r="AB14" s="100">
        <v>0</v>
      </c>
      <c r="AC14" s="100">
        <v>0</v>
      </c>
      <c r="AD14" s="100">
        <v>0</v>
      </c>
      <c r="AE14" s="100">
        <v>0</v>
      </c>
      <c r="AF14" s="100">
        <v>0</v>
      </c>
      <c r="AG14" s="100">
        <v>0</v>
      </c>
      <c r="AH14" s="100">
        <v>108337</v>
      </c>
      <c r="AI14" s="100">
        <v>108167</v>
      </c>
      <c r="AJ14" s="100">
        <v>-1110823</v>
      </c>
      <c r="AK14" s="100">
        <v>165594</v>
      </c>
      <c r="AL14" s="100">
        <v>118037</v>
      </c>
      <c r="AM14" s="100">
        <v>120593</v>
      </c>
      <c r="AN14" s="100">
        <v>135269</v>
      </c>
      <c r="AO14" s="100">
        <v>122757</v>
      </c>
      <c r="AP14" s="100">
        <v>122679</v>
      </c>
      <c r="AQ14" s="100">
        <v>122757</v>
      </c>
      <c r="AR14" s="100">
        <v>122679</v>
      </c>
      <c r="AS14" s="100">
        <v>120998</v>
      </c>
      <c r="AT14" s="100">
        <v>257044</v>
      </c>
      <c r="AU14" s="100">
        <v>129243</v>
      </c>
      <c r="AV14" s="100">
        <v>130241</v>
      </c>
      <c r="AW14" s="100">
        <v>-1347358</v>
      </c>
      <c r="AX14" s="100">
        <v>173752</v>
      </c>
      <c r="AY14" s="100">
        <v>134113</v>
      </c>
      <c r="AZ14" s="100">
        <v>133878</v>
      </c>
      <c r="BA14" s="100">
        <v>134113</v>
      </c>
      <c r="BB14" s="100">
        <v>134113</v>
      </c>
      <c r="BC14" s="100">
        <v>133878</v>
      </c>
      <c r="BD14" s="100">
        <v>134113</v>
      </c>
      <c r="BE14" s="100">
        <v>133878</v>
      </c>
      <c r="BF14" s="100">
        <v>141821</v>
      </c>
      <c r="BG14" s="100">
        <v>165785</v>
      </c>
      <c r="BH14" s="100">
        <v>111075.52000000002</v>
      </c>
      <c r="BI14" s="100">
        <v>107694.40999999992</v>
      </c>
      <c r="BJ14" s="100">
        <v>-992539.02</v>
      </c>
      <c r="BK14" s="100">
        <v>110718.16000000015</v>
      </c>
      <c r="BL14" s="100">
        <v>120861.03000000003</v>
      </c>
      <c r="BM14" s="100">
        <v>120468.95999999996</v>
      </c>
      <c r="BN14" s="100">
        <v>115975.09999999986</v>
      </c>
      <c r="BO14" s="100">
        <v>125746.98999999999</v>
      </c>
      <c r="BP14" s="100">
        <v>115604.10999999987</v>
      </c>
      <c r="BQ14" s="100">
        <v>115975.10000000009</v>
      </c>
      <c r="BR14" s="100">
        <v>120468.9600000002</v>
      </c>
      <c r="BS14" s="100">
        <v>118951.36999999988</v>
      </c>
      <c r="BT14" s="100">
        <v>291000.68999999994</v>
      </c>
      <c r="BU14" s="100">
        <v>117285.2100000002</v>
      </c>
      <c r="BV14" s="100">
        <v>113582.2100000002</v>
      </c>
      <c r="BW14" s="100">
        <v>-1276760.9400000002</v>
      </c>
      <c r="BX14" s="100">
        <v>116818.19999999995</v>
      </c>
      <c r="BY14" s="100">
        <v>127469.5</v>
      </c>
      <c r="BZ14" s="100">
        <v>126984.66000000015</v>
      </c>
      <c r="CA14" s="100">
        <v>122364.37000000011</v>
      </c>
      <c r="CB14" s="100">
        <v>132530.85999999987</v>
      </c>
      <c r="CC14" s="100">
        <v>121901.43999999994</v>
      </c>
      <c r="CD14" s="100">
        <v>122386.23999999999</v>
      </c>
      <c r="CE14" s="100">
        <v>126984.66000000038</v>
      </c>
      <c r="CF14" s="100">
        <v>124239.77000000002</v>
      </c>
      <c r="CG14" s="100">
        <v>75786.180000000633</v>
      </c>
    </row>
    <row r="15" spans="1:85" s="97" customFormat="1" x14ac:dyDescent="0.2">
      <c r="A15" s="98" t="s">
        <v>286</v>
      </c>
      <c r="B15" s="98" t="s">
        <v>207</v>
      </c>
      <c r="C15" s="99" t="s">
        <v>220</v>
      </c>
      <c r="D15" s="99" t="s">
        <v>209</v>
      </c>
      <c r="E15" s="98" t="s">
        <v>210</v>
      </c>
      <c r="F15" s="2" t="s">
        <v>305</v>
      </c>
      <c r="G15" s="2" t="s">
        <v>308</v>
      </c>
      <c r="H15" s="100">
        <v>0</v>
      </c>
      <c r="I15" s="100">
        <v>0</v>
      </c>
      <c r="J15" s="100">
        <v>0</v>
      </c>
      <c r="K15" s="100">
        <v>0</v>
      </c>
      <c r="L15" s="100">
        <v>0</v>
      </c>
      <c r="M15" s="100">
        <v>0</v>
      </c>
      <c r="N15" s="100">
        <v>0</v>
      </c>
      <c r="O15" s="100">
        <v>0</v>
      </c>
      <c r="P15" s="100">
        <v>0</v>
      </c>
      <c r="Q15" s="100">
        <v>0</v>
      </c>
      <c r="R15" s="100">
        <v>0</v>
      </c>
      <c r="S15" s="100">
        <v>0</v>
      </c>
      <c r="T15" s="100">
        <v>0</v>
      </c>
      <c r="U15" s="100">
        <v>0</v>
      </c>
      <c r="V15" s="100">
        <v>0</v>
      </c>
      <c r="W15" s="100">
        <v>0</v>
      </c>
      <c r="X15" s="100">
        <v>0</v>
      </c>
      <c r="Y15" s="100">
        <v>0</v>
      </c>
      <c r="Z15" s="100">
        <v>0</v>
      </c>
      <c r="AA15" s="100">
        <v>0</v>
      </c>
      <c r="AB15" s="100">
        <v>0</v>
      </c>
      <c r="AC15" s="100">
        <v>0</v>
      </c>
      <c r="AD15" s="100">
        <v>0</v>
      </c>
      <c r="AE15" s="100">
        <v>0</v>
      </c>
      <c r="AF15" s="100">
        <v>0</v>
      </c>
      <c r="AG15" s="100">
        <v>0</v>
      </c>
      <c r="AH15" s="100">
        <v>9000</v>
      </c>
      <c r="AI15" s="100">
        <v>8005</v>
      </c>
      <c r="AJ15" s="100">
        <v>-84423</v>
      </c>
      <c r="AK15" s="100">
        <v>12113</v>
      </c>
      <c r="AL15" s="100">
        <v>9030</v>
      </c>
      <c r="AM15" s="100">
        <v>9225</v>
      </c>
      <c r="AN15" s="100">
        <v>12495</v>
      </c>
      <c r="AO15" s="100">
        <v>9391</v>
      </c>
      <c r="AP15" s="100">
        <v>9385</v>
      </c>
      <c r="AQ15" s="100">
        <v>9391</v>
      </c>
      <c r="AR15" s="100">
        <v>9385</v>
      </c>
      <c r="AS15" s="100">
        <v>11448</v>
      </c>
      <c r="AT15" s="100">
        <v>24445</v>
      </c>
      <c r="AU15" s="100">
        <v>8861</v>
      </c>
      <c r="AV15" s="100">
        <v>8486</v>
      </c>
      <c r="AW15" s="100">
        <v>-100022</v>
      </c>
      <c r="AX15" s="100">
        <v>10241</v>
      </c>
      <c r="AY15" s="100">
        <v>10260</v>
      </c>
      <c r="AZ15" s="100">
        <v>10242</v>
      </c>
      <c r="BA15" s="100">
        <v>10259</v>
      </c>
      <c r="BB15" s="100">
        <v>10260</v>
      </c>
      <c r="BC15" s="100">
        <v>10242</v>
      </c>
      <c r="BD15" s="100">
        <v>10259</v>
      </c>
      <c r="BE15" s="100">
        <v>10242</v>
      </c>
      <c r="BF15" s="100">
        <v>10572</v>
      </c>
      <c r="BG15" s="100">
        <v>9902</v>
      </c>
      <c r="BH15" s="100">
        <v>0</v>
      </c>
      <c r="BI15" s="100">
        <v>0</v>
      </c>
      <c r="BJ15" s="100">
        <v>0</v>
      </c>
      <c r="BK15" s="100">
        <v>0</v>
      </c>
      <c r="BL15" s="100">
        <v>0</v>
      </c>
      <c r="BM15" s="100">
        <v>0</v>
      </c>
      <c r="BN15" s="100">
        <v>0</v>
      </c>
      <c r="BO15" s="100">
        <v>0</v>
      </c>
      <c r="BP15" s="100">
        <v>0</v>
      </c>
      <c r="BQ15" s="100">
        <v>0</v>
      </c>
      <c r="BR15" s="100">
        <v>0</v>
      </c>
      <c r="BS15" s="100">
        <v>0</v>
      </c>
      <c r="BT15" s="100">
        <v>0</v>
      </c>
      <c r="BU15" s="100">
        <v>0</v>
      </c>
      <c r="BV15" s="100">
        <v>0</v>
      </c>
      <c r="BW15" s="100">
        <v>0</v>
      </c>
      <c r="BX15" s="100">
        <v>0</v>
      </c>
      <c r="BY15" s="100">
        <v>0</v>
      </c>
      <c r="BZ15" s="100">
        <v>0</v>
      </c>
      <c r="CA15" s="100">
        <v>0</v>
      </c>
      <c r="CB15" s="100">
        <v>0</v>
      </c>
      <c r="CC15" s="100">
        <v>0</v>
      </c>
      <c r="CD15" s="100">
        <v>0</v>
      </c>
      <c r="CE15" s="100">
        <v>0</v>
      </c>
      <c r="CF15" s="100">
        <v>0</v>
      </c>
      <c r="CG15" s="100">
        <v>0</v>
      </c>
    </row>
    <row r="16" spans="1:85" s="97" customFormat="1" x14ac:dyDescent="0.2">
      <c r="A16" s="98" t="s">
        <v>286</v>
      </c>
      <c r="B16" s="98" t="s">
        <v>207</v>
      </c>
      <c r="C16" s="99" t="s">
        <v>220</v>
      </c>
      <c r="D16" s="99" t="s">
        <v>209</v>
      </c>
      <c r="E16" s="98" t="s">
        <v>210</v>
      </c>
      <c r="F16" s="2" t="s">
        <v>305</v>
      </c>
      <c r="G16" s="2" t="s">
        <v>309</v>
      </c>
      <c r="H16" s="100">
        <v>0</v>
      </c>
      <c r="I16" s="100">
        <v>0</v>
      </c>
      <c r="J16" s="100">
        <v>0</v>
      </c>
      <c r="K16" s="100">
        <v>0</v>
      </c>
      <c r="L16" s="100">
        <v>0</v>
      </c>
      <c r="M16" s="100">
        <v>0</v>
      </c>
      <c r="N16" s="100">
        <v>0</v>
      </c>
      <c r="O16" s="100">
        <v>0</v>
      </c>
      <c r="P16" s="100">
        <v>0</v>
      </c>
      <c r="Q16" s="100">
        <v>0</v>
      </c>
      <c r="R16" s="100">
        <v>0</v>
      </c>
      <c r="S16" s="100">
        <v>0</v>
      </c>
      <c r="T16" s="100">
        <v>0</v>
      </c>
      <c r="U16" s="100">
        <v>0</v>
      </c>
      <c r="V16" s="100">
        <v>0</v>
      </c>
      <c r="W16" s="100">
        <v>0</v>
      </c>
      <c r="X16" s="100">
        <v>0</v>
      </c>
      <c r="Y16" s="100">
        <v>0</v>
      </c>
      <c r="Z16" s="100">
        <v>0</v>
      </c>
      <c r="AA16" s="100">
        <v>0</v>
      </c>
      <c r="AB16" s="100">
        <v>0</v>
      </c>
      <c r="AC16" s="100">
        <v>0</v>
      </c>
      <c r="AD16" s="100">
        <v>0</v>
      </c>
      <c r="AE16" s="100">
        <v>0</v>
      </c>
      <c r="AF16" s="100">
        <v>0</v>
      </c>
      <c r="AG16" s="100">
        <v>0</v>
      </c>
      <c r="AH16" s="100">
        <v>-2000</v>
      </c>
      <c r="AI16" s="100">
        <v>0</v>
      </c>
      <c r="AJ16" s="100">
        <v>0</v>
      </c>
      <c r="AK16" s="100">
        <v>0</v>
      </c>
      <c r="AL16" s="100">
        <v>0</v>
      </c>
      <c r="AM16" s="100">
        <v>-125000</v>
      </c>
      <c r="AN16" s="100">
        <v>0</v>
      </c>
      <c r="AO16" s="100">
        <v>0</v>
      </c>
      <c r="AP16" s="100">
        <v>0</v>
      </c>
      <c r="AQ16" s="100">
        <v>0</v>
      </c>
      <c r="AR16" s="100">
        <v>0</v>
      </c>
      <c r="AS16" s="100">
        <v>1000</v>
      </c>
      <c r="AT16" s="100">
        <v>-126000</v>
      </c>
      <c r="AU16" s="100">
        <v>0</v>
      </c>
      <c r="AV16" s="100">
        <v>0</v>
      </c>
      <c r="AW16" s="100">
        <v>0</v>
      </c>
      <c r="AX16" s="100">
        <v>0</v>
      </c>
      <c r="AY16" s="100">
        <v>0</v>
      </c>
      <c r="AZ16" s="100">
        <v>-4000</v>
      </c>
      <c r="BA16" s="100">
        <v>0</v>
      </c>
      <c r="BB16" s="100">
        <v>0</v>
      </c>
      <c r="BC16" s="100">
        <v>0</v>
      </c>
      <c r="BD16" s="100">
        <v>0</v>
      </c>
      <c r="BE16" s="100">
        <v>3000</v>
      </c>
      <c r="BF16" s="100">
        <v>0</v>
      </c>
      <c r="BG16" s="100">
        <v>-1000</v>
      </c>
      <c r="BH16" s="100">
        <v>1239.999600000001</v>
      </c>
      <c r="BI16" s="100">
        <v>0</v>
      </c>
      <c r="BJ16" s="100">
        <v>0</v>
      </c>
      <c r="BK16" s="100">
        <v>0</v>
      </c>
      <c r="BL16" s="100">
        <v>0</v>
      </c>
      <c r="BM16" s="100">
        <v>-4080.0000000000009</v>
      </c>
      <c r="BN16" s="100">
        <v>0</v>
      </c>
      <c r="BO16" s="100">
        <v>0</v>
      </c>
      <c r="BP16" s="100">
        <v>0</v>
      </c>
      <c r="BQ16" s="100">
        <v>0</v>
      </c>
      <c r="BR16" s="100">
        <v>3059.9999999999991</v>
      </c>
      <c r="BS16" s="100">
        <v>0</v>
      </c>
      <c r="BT16" s="100">
        <v>219.99960000000101</v>
      </c>
      <c r="BU16" s="100">
        <v>1264.7995919999994</v>
      </c>
      <c r="BV16" s="100">
        <v>0</v>
      </c>
      <c r="BW16" s="100">
        <v>0</v>
      </c>
      <c r="BX16" s="100">
        <v>0</v>
      </c>
      <c r="BY16" s="100">
        <v>0</v>
      </c>
      <c r="BZ16" s="100">
        <v>-4161.6000000000004</v>
      </c>
      <c r="CA16" s="100">
        <v>0</v>
      </c>
      <c r="CB16" s="100">
        <v>0</v>
      </c>
      <c r="CC16" s="100">
        <v>0</v>
      </c>
      <c r="CD16" s="100">
        <v>0</v>
      </c>
      <c r="CE16" s="100">
        <v>3121.2000000000007</v>
      </c>
      <c r="CF16" s="100">
        <v>0</v>
      </c>
      <c r="CG16" s="100">
        <v>224.39959199999976</v>
      </c>
    </row>
    <row r="17" spans="1:85" s="97" customFormat="1" x14ac:dyDescent="0.2">
      <c r="A17" s="98" t="s">
        <v>286</v>
      </c>
      <c r="B17" s="98" t="s">
        <v>207</v>
      </c>
      <c r="C17" s="99" t="s">
        <v>220</v>
      </c>
      <c r="D17" s="99" t="s">
        <v>209</v>
      </c>
      <c r="E17" s="98" t="s">
        <v>210</v>
      </c>
      <c r="F17" s="2" t="s">
        <v>305</v>
      </c>
      <c r="G17" s="2" t="s">
        <v>310</v>
      </c>
      <c r="H17" s="100">
        <v>0</v>
      </c>
      <c r="I17" s="100">
        <v>0</v>
      </c>
      <c r="J17" s="100">
        <v>0</v>
      </c>
      <c r="K17" s="100">
        <v>0</v>
      </c>
      <c r="L17" s="100">
        <v>0</v>
      </c>
      <c r="M17" s="100">
        <v>0</v>
      </c>
      <c r="N17" s="100">
        <v>0</v>
      </c>
      <c r="O17" s="100">
        <v>0</v>
      </c>
      <c r="P17" s="100">
        <v>0</v>
      </c>
      <c r="Q17" s="100">
        <v>0</v>
      </c>
      <c r="R17" s="100">
        <v>0</v>
      </c>
      <c r="S17" s="100">
        <v>0</v>
      </c>
      <c r="T17" s="100">
        <v>0</v>
      </c>
      <c r="U17" s="100">
        <v>0</v>
      </c>
      <c r="V17" s="100">
        <v>0</v>
      </c>
      <c r="W17" s="100">
        <v>0</v>
      </c>
      <c r="X17" s="100">
        <v>0</v>
      </c>
      <c r="Y17" s="100">
        <v>0</v>
      </c>
      <c r="Z17" s="100">
        <v>0</v>
      </c>
      <c r="AA17" s="100">
        <v>0</v>
      </c>
      <c r="AB17" s="100">
        <v>0</v>
      </c>
      <c r="AC17" s="100">
        <v>0</v>
      </c>
      <c r="AD17" s="100">
        <v>0</v>
      </c>
      <c r="AE17" s="100">
        <v>0</v>
      </c>
      <c r="AF17" s="100">
        <v>0</v>
      </c>
      <c r="AG17" s="100">
        <v>0</v>
      </c>
      <c r="AH17" s="100">
        <v>-1300</v>
      </c>
      <c r="AI17" s="100">
        <v>-1302</v>
      </c>
      <c r="AJ17" s="100">
        <v>-1302</v>
      </c>
      <c r="AK17" s="100">
        <v>-1302</v>
      </c>
      <c r="AL17" s="100">
        <v>-1302</v>
      </c>
      <c r="AM17" s="100">
        <v>-1302</v>
      </c>
      <c r="AN17" s="100">
        <v>-1302</v>
      </c>
      <c r="AO17" s="100">
        <v>-1302</v>
      </c>
      <c r="AP17" s="100">
        <v>-1302</v>
      </c>
      <c r="AQ17" s="100">
        <v>-1302</v>
      </c>
      <c r="AR17" s="100">
        <v>-1302</v>
      </c>
      <c r="AS17" s="100">
        <v>-1302</v>
      </c>
      <c r="AT17" s="100">
        <v>-15622</v>
      </c>
      <c r="AU17" s="100">
        <v>-1198</v>
      </c>
      <c r="AV17" s="100">
        <v>-1192</v>
      </c>
      <c r="AW17" s="100">
        <v>-1192</v>
      </c>
      <c r="AX17" s="100">
        <v>-1192</v>
      </c>
      <c r="AY17" s="100">
        <v>-1192</v>
      </c>
      <c r="AZ17" s="100">
        <v>-1192</v>
      </c>
      <c r="BA17" s="100">
        <v>-1192</v>
      </c>
      <c r="BB17" s="100">
        <v>-1192</v>
      </c>
      <c r="BC17" s="100">
        <v>-1192</v>
      </c>
      <c r="BD17" s="100">
        <v>-1192</v>
      </c>
      <c r="BE17" s="100">
        <v>-1192</v>
      </c>
      <c r="BF17" s="100">
        <v>-1192</v>
      </c>
      <c r="BG17" s="100">
        <v>-14310</v>
      </c>
      <c r="BH17" s="100">
        <v>1100.6399999999994</v>
      </c>
      <c r="BI17" s="100">
        <v>1103</v>
      </c>
      <c r="BJ17" s="100">
        <v>1103</v>
      </c>
      <c r="BK17" s="100">
        <v>1103</v>
      </c>
      <c r="BL17" s="100">
        <v>1103</v>
      </c>
      <c r="BM17" s="100">
        <v>1103</v>
      </c>
      <c r="BN17" s="100">
        <v>1103</v>
      </c>
      <c r="BO17" s="100">
        <v>1103</v>
      </c>
      <c r="BP17" s="100">
        <v>1103</v>
      </c>
      <c r="BQ17" s="100">
        <v>1103</v>
      </c>
      <c r="BR17" s="100">
        <v>1103</v>
      </c>
      <c r="BS17" s="100">
        <v>1103</v>
      </c>
      <c r="BT17" s="100">
        <v>13233.64</v>
      </c>
      <c r="BU17" s="100">
        <v>2487.0799999999981</v>
      </c>
      <c r="BV17" s="100">
        <v>2487.08</v>
      </c>
      <c r="BW17" s="100">
        <v>2487.08</v>
      </c>
      <c r="BX17" s="100">
        <v>2487.0799999999981</v>
      </c>
      <c r="BY17" s="100">
        <v>2487.0800000000017</v>
      </c>
      <c r="BZ17" s="100">
        <v>2487.0800000000017</v>
      </c>
      <c r="CA17" s="100">
        <v>2487.1033333000046</v>
      </c>
      <c r="CB17" s="100">
        <v>2487.083333</v>
      </c>
      <c r="CC17" s="100">
        <v>2487.0833329999996</v>
      </c>
      <c r="CD17" s="100">
        <v>2487.0833330000005</v>
      </c>
      <c r="CE17" s="100">
        <v>2487.0833330000005</v>
      </c>
      <c r="CF17" s="100">
        <v>2487.0833330000005</v>
      </c>
      <c r="CG17" s="100">
        <v>29844.999998300005</v>
      </c>
    </row>
    <row r="18" spans="1:85" s="97" customFormat="1" x14ac:dyDescent="0.2">
      <c r="A18" s="98" t="s">
        <v>286</v>
      </c>
      <c r="B18" s="98" t="s">
        <v>207</v>
      </c>
      <c r="C18" s="99" t="s">
        <v>220</v>
      </c>
      <c r="D18" s="99" t="s">
        <v>209</v>
      </c>
      <c r="E18" s="98" t="s">
        <v>210</v>
      </c>
      <c r="F18" s="2" t="s">
        <v>305</v>
      </c>
      <c r="G18" s="2" t="s">
        <v>311</v>
      </c>
      <c r="H18" s="100">
        <v>0</v>
      </c>
      <c r="I18" s="100">
        <v>0</v>
      </c>
      <c r="J18" s="100">
        <v>0</v>
      </c>
      <c r="K18" s="100">
        <v>0</v>
      </c>
      <c r="L18" s="100">
        <v>0</v>
      </c>
      <c r="M18" s="100">
        <v>0</v>
      </c>
      <c r="N18" s="100">
        <v>0</v>
      </c>
      <c r="O18" s="100">
        <v>0</v>
      </c>
      <c r="P18" s="100">
        <v>0</v>
      </c>
      <c r="Q18" s="100">
        <v>0</v>
      </c>
      <c r="R18" s="100">
        <v>0</v>
      </c>
      <c r="S18" s="100">
        <v>0</v>
      </c>
      <c r="T18" s="100">
        <v>0</v>
      </c>
      <c r="U18" s="100">
        <v>0</v>
      </c>
      <c r="V18" s="100">
        <v>0</v>
      </c>
      <c r="W18" s="100">
        <v>0</v>
      </c>
      <c r="X18" s="100">
        <v>0</v>
      </c>
      <c r="Y18" s="100">
        <v>0</v>
      </c>
      <c r="Z18" s="100">
        <v>0</v>
      </c>
      <c r="AA18" s="100">
        <v>0</v>
      </c>
      <c r="AB18" s="100">
        <v>0</v>
      </c>
      <c r="AC18" s="100">
        <v>0</v>
      </c>
      <c r="AD18" s="100">
        <v>0</v>
      </c>
      <c r="AE18" s="100">
        <v>0</v>
      </c>
      <c r="AF18" s="100">
        <v>0</v>
      </c>
      <c r="AG18" s="100">
        <v>0</v>
      </c>
      <c r="AH18" s="100">
        <v>0</v>
      </c>
      <c r="AI18" s="100">
        <v>0</v>
      </c>
      <c r="AJ18" s="100">
        <v>0</v>
      </c>
      <c r="AK18" s="100">
        <v>0</v>
      </c>
      <c r="AL18" s="100">
        <v>0</v>
      </c>
      <c r="AM18" s="100">
        <v>0</v>
      </c>
      <c r="AN18" s="100">
        <v>0</v>
      </c>
      <c r="AO18" s="100">
        <v>0</v>
      </c>
      <c r="AP18" s="100">
        <v>0</v>
      </c>
      <c r="AQ18" s="100">
        <v>0</v>
      </c>
      <c r="AR18" s="100">
        <v>0</v>
      </c>
      <c r="AS18" s="100">
        <v>0</v>
      </c>
      <c r="AT18" s="100">
        <v>0</v>
      </c>
      <c r="AU18" s="100">
        <v>0</v>
      </c>
      <c r="AV18" s="100">
        <v>0</v>
      </c>
      <c r="AW18" s="100">
        <v>0</v>
      </c>
      <c r="AX18" s="100">
        <v>0</v>
      </c>
      <c r="AY18" s="100">
        <v>0</v>
      </c>
      <c r="AZ18" s="100">
        <v>0</v>
      </c>
      <c r="BA18" s="100">
        <v>0</v>
      </c>
      <c r="BB18" s="100">
        <v>-19171</v>
      </c>
      <c r="BC18" s="100">
        <v>216</v>
      </c>
      <c r="BD18" s="100">
        <v>0</v>
      </c>
      <c r="BE18" s="100">
        <v>0</v>
      </c>
      <c r="BF18" s="100">
        <v>163</v>
      </c>
      <c r="BG18" s="100">
        <v>-18792</v>
      </c>
      <c r="BH18" s="100">
        <v>0</v>
      </c>
      <c r="BI18" s="100">
        <v>0</v>
      </c>
      <c r="BJ18" s="100">
        <v>0</v>
      </c>
      <c r="BK18" s="100">
        <v>0</v>
      </c>
      <c r="BL18" s="100">
        <v>0</v>
      </c>
      <c r="BM18" s="100">
        <v>0</v>
      </c>
      <c r="BN18" s="100">
        <v>0</v>
      </c>
      <c r="BO18" s="100">
        <v>-20065.580000000002</v>
      </c>
      <c r="BP18" s="100">
        <v>0</v>
      </c>
      <c r="BQ18" s="100">
        <v>0</v>
      </c>
      <c r="BR18" s="100">
        <v>0</v>
      </c>
      <c r="BS18" s="100">
        <v>0</v>
      </c>
      <c r="BT18" s="100">
        <v>-20065.580000000002</v>
      </c>
      <c r="BU18" s="100">
        <v>0</v>
      </c>
      <c r="BV18" s="100">
        <v>0</v>
      </c>
      <c r="BW18" s="100">
        <v>0</v>
      </c>
      <c r="BX18" s="100">
        <v>0</v>
      </c>
      <c r="BY18" s="100">
        <v>0</v>
      </c>
      <c r="BZ18" s="100">
        <v>0</v>
      </c>
      <c r="CA18" s="100">
        <v>0</v>
      </c>
      <c r="CB18" s="100">
        <v>0</v>
      </c>
      <c r="CC18" s="100">
        <v>0</v>
      </c>
      <c r="CD18" s="100">
        <v>0</v>
      </c>
      <c r="CE18" s="100">
        <v>0</v>
      </c>
      <c r="CF18" s="100">
        <v>0</v>
      </c>
      <c r="CG18" s="100">
        <v>0</v>
      </c>
    </row>
    <row r="19" spans="1:85" s="97" customFormat="1" x14ac:dyDescent="0.2">
      <c r="A19" s="98" t="s">
        <v>286</v>
      </c>
      <c r="B19" s="98" t="s">
        <v>207</v>
      </c>
      <c r="C19" s="99" t="s">
        <v>220</v>
      </c>
      <c r="D19" s="99" t="s">
        <v>209</v>
      </c>
      <c r="E19" s="98" t="s">
        <v>210</v>
      </c>
      <c r="F19" s="2" t="s">
        <v>305</v>
      </c>
      <c r="G19" s="2" t="s">
        <v>312</v>
      </c>
      <c r="H19" s="100">
        <v>0</v>
      </c>
      <c r="I19" s="100">
        <v>0</v>
      </c>
      <c r="J19" s="100">
        <v>0</v>
      </c>
      <c r="K19" s="100">
        <v>0</v>
      </c>
      <c r="L19" s="100">
        <v>0</v>
      </c>
      <c r="M19" s="100">
        <v>0</v>
      </c>
      <c r="N19" s="100">
        <v>0</v>
      </c>
      <c r="O19" s="100">
        <v>0</v>
      </c>
      <c r="P19" s="100">
        <v>0</v>
      </c>
      <c r="Q19" s="100">
        <v>0</v>
      </c>
      <c r="R19" s="100">
        <v>0</v>
      </c>
      <c r="S19" s="100">
        <v>0</v>
      </c>
      <c r="T19" s="100">
        <v>0</v>
      </c>
      <c r="U19" s="100">
        <v>0</v>
      </c>
      <c r="V19" s="100">
        <v>0</v>
      </c>
      <c r="W19" s="100">
        <v>0</v>
      </c>
      <c r="X19" s="100">
        <v>0</v>
      </c>
      <c r="Y19" s="100">
        <v>0</v>
      </c>
      <c r="Z19" s="100">
        <v>0</v>
      </c>
      <c r="AA19" s="100">
        <v>0</v>
      </c>
      <c r="AB19" s="100">
        <v>0</v>
      </c>
      <c r="AC19" s="100">
        <v>0</v>
      </c>
      <c r="AD19" s="100">
        <v>0</v>
      </c>
      <c r="AE19" s="100">
        <v>0</v>
      </c>
      <c r="AF19" s="100">
        <v>0</v>
      </c>
      <c r="AG19" s="100">
        <v>0</v>
      </c>
      <c r="AH19" s="100">
        <v>0</v>
      </c>
      <c r="AI19" s="100">
        <v>0</v>
      </c>
      <c r="AJ19" s="100">
        <v>20000</v>
      </c>
      <c r="AK19" s="100">
        <v>0</v>
      </c>
      <c r="AL19" s="100">
        <v>5000</v>
      </c>
      <c r="AM19" s="100">
        <v>-5000</v>
      </c>
      <c r="AN19" s="100">
        <v>5000</v>
      </c>
      <c r="AO19" s="100">
        <v>0</v>
      </c>
      <c r="AP19" s="100">
        <v>0</v>
      </c>
      <c r="AQ19" s="100">
        <v>-10000</v>
      </c>
      <c r="AR19" s="100">
        <v>0</v>
      </c>
      <c r="AS19" s="100">
        <v>0</v>
      </c>
      <c r="AT19" s="100">
        <v>15000</v>
      </c>
      <c r="AU19" s="100">
        <v>0</v>
      </c>
      <c r="AV19" s="100">
        <v>0</v>
      </c>
      <c r="AW19" s="100">
        <v>0</v>
      </c>
      <c r="AX19" s="100">
        <v>7500</v>
      </c>
      <c r="AY19" s="100">
        <v>0</v>
      </c>
      <c r="AZ19" s="100">
        <v>0</v>
      </c>
      <c r="BA19" s="100">
        <v>-22500</v>
      </c>
      <c r="BB19" s="100">
        <v>0</v>
      </c>
      <c r="BC19" s="100">
        <v>0</v>
      </c>
      <c r="BD19" s="100">
        <v>0</v>
      </c>
      <c r="BE19" s="100">
        <v>0</v>
      </c>
      <c r="BF19" s="100">
        <v>0</v>
      </c>
      <c r="BG19" s="100">
        <v>-15000</v>
      </c>
      <c r="BH19" s="100">
        <v>0</v>
      </c>
      <c r="BI19" s="100">
        <v>0</v>
      </c>
      <c r="BJ19" s="100">
        <v>0</v>
      </c>
      <c r="BK19" s="100">
        <v>0</v>
      </c>
      <c r="BL19" s="100">
        <v>0</v>
      </c>
      <c r="BM19" s="100">
        <v>0</v>
      </c>
      <c r="BN19" s="100">
        <v>0</v>
      </c>
      <c r="BO19" s="100">
        <v>0</v>
      </c>
      <c r="BP19" s="100">
        <v>0</v>
      </c>
      <c r="BQ19" s="100">
        <v>0</v>
      </c>
      <c r="BR19" s="100">
        <v>0</v>
      </c>
      <c r="BS19" s="100">
        <v>0</v>
      </c>
      <c r="BT19" s="100">
        <v>0</v>
      </c>
      <c r="BU19" s="100">
        <v>0</v>
      </c>
      <c r="BV19" s="100">
        <v>0</v>
      </c>
      <c r="BW19" s="100">
        <v>0</v>
      </c>
      <c r="BX19" s="100">
        <v>0</v>
      </c>
      <c r="BY19" s="100">
        <v>0</v>
      </c>
      <c r="BZ19" s="100">
        <v>0</v>
      </c>
      <c r="CA19" s="100">
        <v>0</v>
      </c>
      <c r="CB19" s="100">
        <v>0</v>
      </c>
      <c r="CC19" s="100">
        <v>0</v>
      </c>
      <c r="CD19" s="100">
        <v>0</v>
      </c>
      <c r="CE19" s="100">
        <v>0</v>
      </c>
      <c r="CF19" s="100">
        <v>0</v>
      </c>
      <c r="CG19" s="100">
        <v>0</v>
      </c>
    </row>
    <row r="20" spans="1:85" s="97" customFormat="1" x14ac:dyDescent="0.2">
      <c r="A20" s="98" t="s">
        <v>286</v>
      </c>
      <c r="B20" s="98" t="s">
        <v>207</v>
      </c>
      <c r="C20" s="99" t="s">
        <v>220</v>
      </c>
      <c r="D20" s="99" t="s">
        <v>209</v>
      </c>
      <c r="E20" s="98" t="s">
        <v>210</v>
      </c>
      <c r="F20" s="2" t="s">
        <v>305</v>
      </c>
      <c r="G20" s="2" t="s">
        <v>313</v>
      </c>
      <c r="H20" s="100">
        <v>0</v>
      </c>
      <c r="I20" s="100">
        <v>0</v>
      </c>
      <c r="J20" s="100">
        <v>0</v>
      </c>
      <c r="K20" s="100">
        <v>0</v>
      </c>
      <c r="L20" s="100">
        <v>0</v>
      </c>
      <c r="M20" s="100">
        <v>0</v>
      </c>
      <c r="N20" s="100">
        <v>0</v>
      </c>
      <c r="O20" s="100">
        <v>0</v>
      </c>
      <c r="P20" s="100">
        <v>0</v>
      </c>
      <c r="Q20" s="100">
        <v>0</v>
      </c>
      <c r="R20" s="100">
        <v>0</v>
      </c>
      <c r="S20" s="100">
        <v>0</v>
      </c>
      <c r="T20" s="100">
        <v>0</v>
      </c>
      <c r="U20" s="100">
        <v>0</v>
      </c>
      <c r="V20" s="100">
        <v>0</v>
      </c>
      <c r="W20" s="100">
        <v>0</v>
      </c>
      <c r="X20" s="100">
        <v>0</v>
      </c>
      <c r="Y20" s="100">
        <v>0</v>
      </c>
      <c r="Z20" s="100">
        <v>0</v>
      </c>
      <c r="AA20" s="100">
        <v>0</v>
      </c>
      <c r="AB20" s="100">
        <v>0</v>
      </c>
      <c r="AC20" s="100">
        <v>0</v>
      </c>
      <c r="AD20" s="100">
        <v>0</v>
      </c>
      <c r="AE20" s="100">
        <v>0</v>
      </c>
      <c r="AF20" s="100">
        <v>0</v>
      </c>
      <c r="AG20" s="100">
        <v>0</v>
      </c>
      <c r="AH20" s="100">
        <v>0</v>
      </c>
      <c r="AI20" s="100">
        <v>0</v>
      </c>
      <c r="AJ20" s="100">
        <v>0</v>
      </c>
      <c r="AK20" s="100">
        <v>0</v>
      </c>
      <c r="AL20" s="100">
        <v>0</v>
      </c>
      <c r="AM20" s="100">
        <v>0</v>
      </c>
      <c r="AN20" s="100">
        <v>0</v>
      </c>
      <c r="AO20" s="100">
        <v>0</v>
      </c>
      <c r="AP20" s="100">
        <v>0</v>
      </c>
      <c r="AQ20" s="100">
        <v>0</v>
      </c>
      <c r="AR20" s="100">
        <v>0</v>
      </c>
      <c r="AS20" s="100">
        <v>0</v>
      </c>
      <c r="AT20" s="100">
        <v>0</v>
      </c>
      <c r="AU20" s="100">
        <v>0</v>
      </c>
      <c r="AV20" s="100">
        <v>0</v>
      </c>
      <c r="AW20" s="100">
        <v>0</v>
      </c>
      <c r="AX20" s="100">
        <v>0</v>
      </c>
      <c r="AY20" s="100">
        <v>0</v>
      </c>
      <c r="AZ20" s="100">
        <v>8237200</v>
      </c>
      <c r="BA20" s="100">
        <v>0</v>
      </c>
      <c r="BB20" s="100">
        <v>-87284</v>
      </c>
      <c r="BC20" s="100">
        <v>-43853</v>
      </c>
      <c r="BD20" s="100">
        <v>-43993</v>
      </c>
      <c r="BE20" s="100">
        <v>-44134</v>
      </c>
      <c r="BF20" s="100">
        <v>-44276</v>
      </c>
      <c r="BG20" s="100">
        <v>7973660</v>
      </c>
      <c r="BH20" s="100">
        <v>0</v>
      </c>
      <c r="BI20" s="100">
        <v>0</v>
      </c>
      <c r="BJ20" s="100">
        <v>0</v>
      </c>
      <c r="BK20" s="100">
        <v>0</v>
      </c>
      <c r="BL20" s="100">
        <v>0</v>
      </c>
      <c r="BM20" s="100">
        <v>0</v>
      </c>
      <c r="BN20" s="100">
        <v>0</v>
      </c>
      <c r="BO20" s="100">
        <v>0</v>
      </c>
      <c r="BP20" s="100">
        <v>0</v>
      </c>
      <c r="BQ20" s="100">
        <v>0</v>
      </c>
      <c r="BR20" s="100">
        <v>0</v>
      </c>
      <c r="BS20" s="100">
        <v>0</v>
      </c>
      <c r="BT20" s="100">
        <v>0</v>
      </c>
      <c r="BU20" s="100">
        <v>0</v>
      </c>
      <c r="BV20" s="100">
        <v>0</v>
      </c>
      <c r="BW20" s="100">
        <v>0</v>
      </c>
      <c r="BX20" s="100">
        <v>0</v>
      </c>
      <c r="BY20" s="100">
        <v>0</v>
      </c>
      <c r="BZ20" s="100">
        <v>0</v>
      </c>
      <c r="CA20" s="100">
        <v>0</v>
      </c>
      <c r="CB20" s="100">
        <v>0</v>
      </c>
      <c r="CC20" s="100">
        <v>0</v>
      </c>
      <c r="CD20" s="100">
        <v>0</v>
      </c>
      <c r="CE20" s="100">
        <v>0</v>
      </c>
      <c r="CF20" s="100">
        <v>0</v>
      </c>
      <c r="CG20" s="100">
        <v>0</v>
      </c>
    </row>
    <row r="21" spans="1:85" s="97" customFormat="1" x14ac:dyDescent="0.2">
      <c r="A21" s="98" t="s">
        <v>286</v>
      </c>
      <c r="B21" s="98" t="s">
        <v>207</v>
      </c>
      <c r="C21" s="99" t="s">
        <v>220</v>
      </c>
      <c r="D21" s="99" t="s">
        <v>209</v>
      </c>
      <c r="E21" s="98" t="s">
        <v>210</v>
      </c>
      <c r="F21" s="2" t="s">
        <v>305</v>
      </c>
      <c r="G21" s="2" t="s">
        <v>314</v>
      </c>
      <c r="H21" s="100">
        <v>0</v>
      </c>
      <c r="I21" s="100">
        <v>0</v>
      </c>
      <c r="J21" s="100">
        <v>0</v>
      </c>
      <c r="K21" s="100">
        <v>0</v>
      </c>
      <c r="L21" s="100">
        <v>0</v>
      </c>
      <c r="M21" s="100">
        <v>0</v>
      </c>
      <c r="N21" s="100">
        <v>0</v>
      </c>
      <c r="O21" s="100">
        <v>0</v>
      </c>
      <c r="P21" s="100">
        <v>0</v>
      </c>
      <c r="Q21" s="100">
        <v>0</v>
      </c>
      <c r="R21" s="100">
        <v>0</v>
      </c>
      <c r="S21" s="100">
        <v>0</v>
      </c>
      <c r="T21" s="100">
        <v>0</v>
      </c>
      <c r="U21" s="100">
        <v>0</v>
      </c>
      <c r="V21" s="100">
        <v>0</v>
      </c>
      <c r="W21" s="100">
        <v>0</v>
      </c>
      <c r="X21" s="100">
        <v>0</v>
      </c>
      <c r="Y21" s="100">
        <v>0</v>
      </c>
      <c r="Z21" s="100">
        <v>0</v>
      </c>
      <c r="AA21" s="100">
        <v>0</v>
      </c>
      <c r="AB21" s="100">
        <v>0</v>
      </c>
      <c r="AC21" s="100">
        <v>0</v>
      </c>
      <c r="AD21" s="100">
        <v>0</v>
      </c>
      <c r="AE21" s="100">
        <v>0</v>
      </c>
      <c r="AF21" s="100">
        <v>0</v>
      </c>
      <c r="AG21" s="100">
        <v>0</v>
      </c>
      <c r="AH21" s="100">
        <v>-13058</v>
      </c>
      <c r="AI21" s="100">
        <v>-696</v>
      </c>
      <c r="AJ21" s="100">
        <v>-10970</v>
      </c>
      <c r="AK21" s="100">
        <v>7381</v>
      </c>
      <c r="AL21" s="100">
        <v>11123</v>
      </c>
      <c r="AM21" s="100">
        <v>-14246</v>
      </c>
      <c r="AN21" s="100">
        <v>5870</v>
      </c>
      <c r="AO21" s="100">
        <v>-10557</v>
      </c>
      <c r="AP21" s="100">
        <v>4791</v>
      </c>
      <c r="AQ21" s="100">
        <v>15794</v>
      </c>
      <c r="AR21" s="100">
        <v>-15949</v>
      </c>
      <c r="AS21" s="100">
        <v>42728</v>
      </c>
      <c r="AT21" s="100">
        <v>22211</v>
      </c>
      <c r="AU21" s="100">
        <v>-16644</v>
      </c>
      <c r="AV21" s="100">
        <v>2087</v>
      </c>
      <c r="AW21" s="100">
        <v>-20311</v>
      </c>
      <c r="AX21" s="100">
        <v>40976</v>
      </c>
      <c r="AY21" s="100">
        <v>-15732</v>
      </c>
      <c r="AZ21" s="100">
        <v>2123</v>
      </c>
      <c r="BA21" s="100">
        <v>9915</v>
      </c>
      <c r="BB21" s="100">
        <v>-18857</v>
      </c>
      <c r="BC21" s="100">
        <v>23001</v>
      </c>
      <c r="BD21" s="100">
        <v>5127</v>
      </c>
      <c r="BE21" s="100">
        <v>-20052</v>
      </c>
      <c r="BF21" s="100">
        <v>23893</v>
      </c>
      <c r="BG21" s="100">
        <v>15526</v>
      </c>
      <c r="BH21" s="100">
        <v>0</v>
      </c>
      <c r="BI21" s="100">
        <v>0</v>
      </c>
      <c r="BJ21" s="100">
        <v>0</v>
      </c>
      <c r="BK21" s="100">
        <v>0</v>
      </c>
      <c r="BL21" s="100">
        <v>0</v>
      </c>
      <c r="BM21" s="100">
        <v>0</v>
      </c>
      <c r="BN21" s="100">
        <v>0</v>
      </c>
      <c r="BO21" s="100">
        <v>0</v>
      </c>
      <c r="BP21" s="100">
        <v>0</v>
      </c>
      <c r="BQ21" s="100">
        <v>0</v>
      </c>
      <c r="BR21" s="100">
        <v>0</v>
      </c>
      <c r="BS21" s="100">
        <v>0</v>
      </c>
      <c r="BT21" s="100">
        <v>0</v>
      </c>
      <c r="BU21" s="100">
        <v>0</v>
      </c>
      <c r="BV21" s="100">
        <v>0</v>
      </c>
      <c r="BW21" s="100">
        <v>0</v>
      </c>
      <c r="BX21" s="100">
        <v>0</v>
      </c>
      <c r="BY21" s="100">
        <v>0</v>
      </c>
      <c r="BZ21" s="100">
        <v>0</v>
      </c>
      <c r="CA21" s="100">
        <v>0</v>
      </c>
      <c r="CB21" s="100">
        <v>0</v>
      </c>
      <c r="CC21" s="100">
        <v>0</v>
      </c>
      <c r="CD21" s="100">
        <v>0</v>
      </c>
      <c r="CE21" s="100">
        <v>0</v>
      </c>
      <c r="CF21" s="100">
        <v>0</v>
      </c>
      <c r="CG21" s="100">
        <v>0</v>
      </c>
    </row>
    <row r="22" spans="1:85" s="97" customFormat="1" x14ac:dyDescent="0.2">
      <c r="A22" s="98" t="s">
        <v>286</v>
      </c>
      <c r="B22" s="98" t="s">
        <v>207</v>
      </c>
      <c r="C22" s="99" t="s">
        <v>220</v>
      </c>
      <c r="D22" s="99" t="s">
        <v>209</v>
      </c>
      <c r="E22" s="98" t="s">
        <v>210</v>
      </c>
      <c r="F22" s="2" t="s">
        <v>315</v>
      </c>
      <c r="G22" s="2" t="s">
        <v>316</v>
      </c>
      <c r="H22" s="100">
        <v>0</v>
      </c>
      <c r="I22" s="100">
        <v>0</v>
      </c>
      <c r="J22" s="100">
        <v>0</v>
      </c>
      <c r="K22" s="100">
        <v>0</v>
      </c>
      <c r="L22" s="100">
        <v>0</v>
      </c>
      <c r="M22" s="100">
        <v>0</v>
      </c>
      <c r="N22" s="100">
        <v>0</v>
      </c>
      <c r="O22" s="100">
        <v>0</v>
      </c>
      <c r="P22" s="100">
        <v>0</v>
      </c>
      <c r="Q22" s="100">
        <v>0</v>
      </c>
      <c r="R22" s="100">
        <v>0</v>
      </c>
      <c r="S22" s="100">
        <v>0</v>
      </c>
      <c r="T22" s="100">
        <v>0</v>
      </c>
      <c r="U22" s="100">
        <v>0</v>
      </c>
      <c r="V22" s="100">
        <v>0</v>
      </c>
      <c r="W22" s="100">
        <v>0</v>
      </c>
      <c r="X22" s="100">
        <v>0</v>
      </c>
      <c r="Y22" s="100">
        <v>0</v>
      </c>
      <c r="Z22" s="100">
        <v>0</v>
      </c>
      <c r="AA22" s="100">
        <v>0</v>
      </c>
      <c r="AB22" s="100">
        <v>0</v>
      </c>
      <c r="AC22" s="100">
        <v>0</v>
      </c>
      <c r="AD22" s="100">
        <v>0</v>
      </c>
      <c r="AE22" s="100">
        <v>0</v>
      </c>
      <c r="AF22" s="100">
        <v>0</v>
      </c>
      <c r="AG22" s="100">
        <v>0</v>
      </c>
      <c r="AH22" s="100">
        <v>5397</v>
      </c>
      <c r="AI22" s="100">
        <v>30198</v>
      </c>
      <c r="AJ22" s="100">
        <v>110282</v>
      </c>
      <c r="AK22" s="100">
        <v>126540</v>
      </c>
      <c r="AL22" s="100">
        <v>118413</v>
      </c>
      <c r="AM22" s="100">
        <v>65538</v>
      </c>
      <c r="AN22" s="100">
        <v>155230</v>
      </c>
      <c r="AO22" s="100">
        <v>61077</v>
      </c>
      <c r="AP22" s="100">
        <v>60688</v>
      </c>
      <c r="AQ22" s="100">
        <v>99019</v>
      </c>
      <c r="AR22" s="100">
        <v>144455</v>
      </c>
      <c r="AS22" s="100">
        <v>99806</v>
      </c>
      <c r="AT22" s="100">
        <v>1076643</v>
      </c>
      <c r="AU22" s="100">
        <v>182106</v>
      </c>
      <c r="AV22" s="100">
        <v>20386</v>
      </c>
      <c r="AW22" s="100">
        <v>856449</v>
      </c>
      <c r="AX22" s="100">
        <v>248046</v>
      </c>
      <c r="AY22" s="100">
        <v>89257</v>
      </c>
      <c r="AZ22" s="100">
        <v>231279</v>
      </c>
      <c r="BA22" s="100">
        <v>385401</v>
      </c>
      <c r="BB22" s="100">
        <v>1116333</v>
      </c>
      <c r="BC22" s="100">
        <v>1245097</v>
      </c>
      <c r="BD22" s="100">
        <v>346210</v>
      </c>
      <c r="BE22" s="100">
        <v>46457</v>
      </c>
      <c r="BF22" s="100">
        <v>37476</v>
      </c>
      <c r="BG22" s="100">
        <v>4804497</v>
      </c>
      <c r="BH22" s="100">
        <v>164062</v>
      </c>
      <c r="BI22" s="100">
        <v>164062</v>
      </c>
      <c r="BJ22" s="100">
        <v>164062</v>
      </c>
      <c r="BK22" s="100">
        <v>164062</v>
      </c>
      <c r="BL22" s="100">
        <v>164062</v>
      </c>
      <c r="BM22" s="100">
        <v>164062</v>
      </c>
      <c r="BN22" s="100">
        <v>164062</v>
      </c>
      <c r="BO22" s="100">
        <v>164062</v>
      </c>
      <c r="BP22" s="100">
        <v>164062</v>
      </c>
      <c r="BQ22" s="100">
        <v>164062</v>
      </c>
      <c r="BR22" s="100">
        <v>164062</v>
      </c>
      <c r="BS22" s="100">
        <v>164062</v>
      </c>
      <c r="BT22" s="100">
        <v>1968744</v>
      </c>
      <c r="BU22" s="100">
        <v>164062</v>
      </c>
      <c r="BV22" s="100">
        <v>164062</v>
      </c>
      <c r="BW22" s="100">
        <v>164062</v>
      </c>
      <c r="BX22" s="100">
        <v>164062</v>
      </c>
      <c r="BY22" s="100">
        <v>164062</v>
      </c>
      <c r="BZ22" s="100">
        <v>164062</v>
      </c>
      <c r="CA22" s="100">
        <v>164062</v>
      </c>
      <c r="CB22" s="100">
        <v>164062</v>
      </c>
      <c r="CC22" s="100">
        <v>164062</v>
      </c>
      <c r="CD22" s="100">
        <v>164062</v>
      </c>
      <c r="CE22" s="100">
        <v>164062</v>
      </c>
      <c r="CF22" s="100">
        <v>164062</v>
      </c>
      <c r="CG22" s="100">
        <v>1968744</v>
      </c>
    </row>
    <row r="23" spans="1:85" s="97" customFormat="1" x14ac:dyDescent="0.2">
      <c r="A23" s="98" t="s">
        <v>286</v>
      </c>
      <c r="B23" s="98" t="s">
        <v>207</v>
      </c>
      <c r="C23" s="99" t="s">
        <v>220</v>
      </c>
      <c r="D23" s="99" t="s">
        <v>209</v>
      </c>
      <c r="E23" s="98" t="s">
        <v>210</v>
      </c>
      <c r="F23" s="2" t="s">
        <v>315</v>
      </c>
      <c r="G23" s="2" t="s">
        <v>317</v>
      </c>
      <c r="H23" s="100">
        <v>0</v>
      </c>
      <c r="I23" s="100">
        <v>0</v>
      </c>
      <c r="J23" s="100">
        <v>0</v>
      </c>
      <c r="K23" s="100">
        <v>0</v>
      </c>
      <c r="L23" s="100">
        <v>0</v>
      </c>
      <c r="M23" s="100">
        <v>0</v>
      </c>
      <c r="N23" s="100">
        <v>0</v>
      </c>
      <c r="O23" s="100">
        <v>0</v>
      </c>
      <c r="P23" s="100">
        <v>0</v>
      </c>
      <c r="Q23" s="100">
        <v>0</v>
      </c>
      <c r="R23" s="100">
        <v>0</v>
      </c>
      <c r="S23" s="100">
        <v>0</v>
      </c>
      <c r="T23" s="100">
        <v>0</v>
      </c>
      <c r="U23" s="100">
        <v>0</v>
      </c>
      <c r="V23" s="100">
        <v>0</v>
      </c>
      <c r="W23" s="100">
        <v>0</v>
      </c>
      <c r="X23" s="100">
        <v>0</v>
      </c>
      <c r="Y23" s="100">
        <v>0</v>
      </c>
      <c r="Z23" s="100">
        <v>0</v>
      </c>
      <c r="AA23" s="100">
        <v>0</v>
      </c>
      <c r="AB23" s="100">
        <v>0</v>
      </c>
      <c r="AC23" s="100">
        <v>0</v>
      </c>
      <c r="AD23" s="100">
        <v>0</v>
      </c>
      <c r="AE23" s="100">
        <v>0</v>
      </c>
      <c r="AF23" s="100">
        <v>0</v>
      </c>
      <c r="AG23" s="100">
        <v>0</v>
      </c>
      <c r="AH23" s="100">
        <v>-1361436</v>
      </c>
      <c r="AI23" s="100">
        <v>-1361436</v>
      </c>
      <c r="AJ23" s="100">
        <v>-1361436</v>
      </c>
      <c r="AK23" s="100">
        <v>-1361436</v>
      </c>
      <c r="AL23" s="100">
        <v>-1186195</v>
      </c>
      <c r="AM23" s="100">
        <v>-1186195</v>
      </c>
      <c r="AN23" s="100">
        <v>-1186195</v>
      </c>
      <c r="AO23" s="100">
        <v>-1186195</v>
      </c>
      <c r="AP23" s="100">
        <v>-1186195</v>
      </c>
      <c r="AQ23" s="100">
        <v>-1186195</v>
      </c>
      <c r="AR23" s="100">
        <v>-1186195</v>
      </c>
      <c r="AS23" s="100">
        <v>-1640003</v>
      </c>
      <c r="AT23" s="100">
        <v>-15389112</v>
      </c>
      <c r="AU23" s="100">
        <v>-1678719</v>
      </c>
      <c r="AV23" s="100">
        <v>-1678719</v>
      </c>
      <c r="AW23" s="100">
        <v>-1678719</v>
      </c>
      <c r="AX23" s="100">
        <v>-1678719</v>
      </c>
      <c r="AY23" s="100">
        <v>-1678719</v>
      </c>
      <c r="AZ23" s="100">
        <v>-1678719</v>
      </c>
      <c r="BA23" s="100">
        <v>-1328994</v>
      </c>
      <c r="BB23" s="100">
        <v>-1328994</v>
      </c>
      <c r="BC23" s="100">
        <v>-1328994</v>
      </c>
      <c r="BD23" s="100">
        <v>-1328994</v>
      </c>
      <c r="BE23" s="100">
        <v>-1328994</v>
      </c>
      <c r="BF23" s="100">
        <v>-1299059</v>
      </c>
      <c r="BG23" s="100">
        <v>-18016343</v>
      </c>
      <c r="BH23" s="100">
        <v>-1655492.5570441417</v>
      </c>
      <c r="BI23" s="100">
        <v>-1655492.5570441417</v>
      </c>
      <c r="BJ23" s="100">
        <v>-1655492.5570441417</v>
      </c>
      <c r="BK23" s="100">
        <v>-1655492.5570441417</v>
      </c>
      <c r="BL23" s="100">
        <v>-1655492.5570441417</v>
      </c>
      <c r="BM23" s="100">
        <v>-1655492.5570441417</v>
      </c>
      <c r="BN23" s="100">
        <v>-1655492.5570441417</v>
      </c>
      <c r="BO23" s="100">
        <v>-1655492.5570441417</v>
      </c>
      <c r="BP23" s="100">
        <v>-1655492.5570441417</v>
      </c>
      <c r="BQ23" s="100">
        <v>-1655492.5570441417</v>
      </c>
      <c r="BR23" s="100">
        <v>-1655492.5570441417</v>
      </c>
      <c r="BS23" s="100">
        <v>-1655492.5570441417</v>
      </c>
      <c r="BT23" s="100">
        <v>-19865910.684529696</v>
      </c>
      <c r="BU23" s="100">
        <v>-1947006.2218149372</v>
      </c>
      <c r="BV23" s="100">
        <v>-1947006.2218149372</v>
      </c>
      <c r="BW23" s="100">
        <v>-1947006.2218149372</v>
      </c>
      <c r="BX23" s="100">
        <v>-1947006.2218149372</v>
      </c>
      <c r="BY23" s="100">
        <v>-1947006.2218149372</v>
      </c>
      <c r="BZ23" s="100">
        <v>-1947006.2218149372</v>
      </c>
      <c r="CA23" s="100">
        <v>-1947006.2218149372</v>
      </c>
      <c r="CB23" s="100">
        <v>-1947006.2218149372</v>
      </c>
      <c r="CC23" s="100">
        <v>-1947006.2218149372</v>
      </c>
      <c r="CD23" s="100">
        <v>-1947006.2218149372</v>
      </c>
      <c r="CE23" s="100">
        <v>-1947006.2218149372</v>
      </c>
      <c r="CF23" s="100">
        <v>-1947006.2218149372</v>
      </c>
      <c r="CG23" s="100">
        <v>-23364074.661779251</v>
      </c>
    </row>
    <row r="24" spans="1:85" s="97" customFormat="1" x14ac:dyDescent="0.2">
      <c r="A24" s="98" t="s">
        <v>286</v>
      </c>
      <c r="B24" s="98" t="s">
        <v>207</v>
      </c>
      <c r="C24" s="99" t="s">
        <v>220</v>
      </c>
      <c r="D24" s="99" t="s">
        <v>209</v>
      </c>
      <c r="E24" s="98" t="s">
        <v>210</v>
      </c>
      <c r="F24" s="2" t="s">
        <v>315</v>
      </c>
      <c r="G24" s="2" t="s">
        <v>318</v>
      </c>
      <c r="H24" s="100">
        <v>0</v>
      </c>
      <c r="I24" s="100">
        <v>0</v>
      </c>
      <c r="J24" s="100">
        <v>0</v>
      </c>
      <c r="K24" s="100">
        <v>0</v>
      </c>
      <c r="L24" s="100">
        <v>0</v>
      </c>
      <c r="M24" s="100">
        <v>0</v>
      </c>
      <c r="N24" s="100">
        <v>0</v>
      </c>
      <c r="O24" s="100">
        <v>0</v>
      </c>
      <c r="P24" s="100">
        <v>0</v>
      </c>
      <c r="Q24" s="100">
        <v>0</v>
      </c>
      <c r="R24" s="100">
        <v>0</v>
      </c>
      <c r="S24" s="100">
        <v>0</v>
      </c>
      <c r="T24" s="100">
        <v>0</v>
      </c>
      <c r="U24" s="100">
        <v>0</v>
      </c>
      <c r="V24" s="100">
        <v>0</v>
      </c>
      <c r="W24" s="100">
        <v>0</v>
      </c>
      <c r="X24" s="100">
        <v>0</v>
      </c>
      <c r="Y24" s="100">
        <v>0</v>
      </c>
      <c r="Z24" s="100">
        <v>0</v>
      </c>
      <c r="AA24" s="100">
        <v>0</v>
      </c>
      <c r="AB24" s="100">
        <v>0</v>
      </c>
      <c r="AC24" s="100">
        <v>0</v>
      </c>
      <c r="AD24" s="100">
        <v>0</v>
      </c>
      <c r="AE24" s="100">
        <v>0</v>
      </c>
      <c r="AF24" s="100">
        <v>0</v>
      </c>
      <c r="AG24" s="100">
        <v>0</v>
      </c>
      <c r="AH24" s="100">
        <v>1091530</v>
      </c>
      <c r="AI24" s="100">
        <v>1103331</v>
      </c>
      <c r="AJ24" s="100">
        <v>1118845</v>
      </c>
      <c r="AK24" s="100">
        <v>1126657</v>
      </c>
      <c r="AL24" s="100">
        <v>1134083</v>
      </c>
      <c r="AM24" s="100">
        <v>1156663</v>
      </c>
      <c r="AN24" s="100">
        <v>1177829</v>
      </c>
      <c r="AO24" s="100">
        <v>1187996</v>
      </c>
      <c r="AP24" s="100">
        <v>1196166</v>
      </c>
      <c r="AQ24" s="100">
        <v>1204536</v>
      </c>
      <c r="AR24" s="100">
        <v>1214755</v>
      </c>
      <c r="AS24" s="100">
        <v>1176263</v>
      </c>
      <c r="AT24" s="100">
        <v>13888654</v>
      </c>
      <c r="AU24" s="100">
        <v>1179475</v>
      </c>
      <c r="AV24" s="100">
        <v>1171242</v>
      </c>
      <c r="AW24" s="100">
        <v>835953</v>
      </c>
      <c r="AX24" s="100">
        <v>1359580</v>
      </c>
      <c r="AY24" s="100">
        <v>1239045</v>
      </c>
      <c r="AZ24" s="100">
        <v>1246507</v>
      </c>
      <c r="BA24" s="100">
        <v>1257109</v>
      </c>
      <c r="BB24" s="100">
        <v>1264397</v>
      </c>
      <c r="BC24" s="100">
        <v>1268654</v>
      </c>
      <c r="BD24" s="100">
        <v>1272958</v>
      </c>
      <c r="BE24" s="100">
        <v>1267690</v>
      </c>
      <c r="BF24" s="100">
        <v>1379068</v>
      </c>
      <c r="BG24" s="100">
        <v>14741678</v>
      </c>
      <c r="BH24" s="100">
        <v>1293678.293777281</v>
      </c>
      <c r="BI24" s="100">
        <v>1301049.8096996679</v>
      </c>
      <c r="BJ24" s="100">
        <v>1308924.6642884829</v>
      </c>
      <c r="BK24" s="100">
        <v>1317450.9568327982</v>
      </c>
      <c r="BL24" s="100">
        <v>1326417.3088279646</v>
      </c>
      <c r="BM24" s="100">
        <v>1335775.2892846996</v>
      </c>
      <c r="BN24" s="100">
        <v>1345429.504992957</v>
      </c>
      <c r="BO24" s="100">
        <v>1355372.4048422521</v>
      </c>
      <c r="BP24" s="100">
        <v>1365699.4133783577</v>
      </c>
      <c r="BQ24" s="100">
        <v>1376209.8465608757</v>
      </c>
      <c r="BR24" s="100">
        <v>1386739.7918282356</v>
      </c>
      <c r="BS24" s="100">
        <v>1397736.2492990436</v>
      </c>
      <c r="BT24" s="100">
        <v>16110483.533612616</v>
      </c>
      <c r="BU24" s="100">
        <v>1408221.4823565295</v>
      </c>
      <c r="BV24" s="100">
        <v>1420983.1370453103</v>
      </c>
      <c r="BW24" s="100">
        <v>1483374.4156400301</v>
      </c>
      <c r="BX24" s="100">
        <v>1543456.6525527295</v>
      </c>
      <c r="BY24" s="100">
        <v>1554232.6082125127</v>
      </c>
      <c r="BZ24" s="100">
        <v>1564383.7961567165</v>
      </c>
      <c r="CA24" s="100">
        <v>1574468.454948728</v>
      </c>
      <c r="CB24" s="100">
        <v>1584536.2106348262</v>
      </c>
      <c r="CC24" s="100">
        <v>1594683.3156251656</v>
      </c>
      <c r="CD24" s="100">
        <v>1605066.079850937</v>
      </c>
      <c r="CE24" s="100">
        <v>1615643.0132991245</v>
      </c>
      <c r="CF24" s="100">
        <v>1626194.5373059104</v>
      </c>
      <c r="CG24" s="100">
        <v>18575243.703628518</v>
      </c>
    </row>
    <row r="25" spans="1:85" s="97" customFormat="1" x14ac:dyDescent="0.2">
      <c r="A25" s="98" t="s">
        <v>286</v>
      </c>
      <c r="B25" s="98" t="s">
        <v>207</v>
      </c>
      <c r="C25" s="99" t="s">
        <v>220</v>
      </c>
      <c r="D25" s="99" t="s">
        <v>209</v>
      </c>
      <c r="E25" s="98" t="s">
        <v>210</v>
      </c>
      <c r="F25" s="2" t="s">
        <v>315</v>
      </c>
      <c r="G25" s="2" t="s">
        <v>319</v>
      </c>
      <c r="H25" s="100">
        <v>0</v>
      </c>
      <c r="I25" s="100">
        <v>0</v>
      </c>
      <c r="J25" s="100">
        <v>0</v>
      </c>
      <c r="K25" s="100">
        <v>0</v>
      </c>
      <c r="L25" s="100">
        <v>0</v>
      </c>
      <c r="M25" s="100">
        <v>0</v>
      </c>
      <c r="N25" s="100">
        <v>0</v>
      </c>
      <c r="O25" s="100">
        <v>0</v>
      </c>
      <c r="P25" s="100">
        <v>0</v>
      </c>
      <c r="Q25" s="100">
        <v>0</v>
      </c>
      <c r="R25" s="100">
        <v>0</v>
      </c>
      <c r="S25" s="100">
        <v>0</v>
      </c>
      <c r="T25" s="100">
        <v>0</v>
      </c>
      <c r="U25" s="100">
        <v>0</v>
      </c>
      <c r="V25" s="100">
        <v>0</v>
      </c>
      <c r="W25" s="100">
        <v>0</v>
      </c>
      <c r="X25" s="100">
        <v>0</v>
      </c>
      <c r="Y25" s="100">
        <v>0</v>
      </c>
      <c r="Z25" s="100">
        <v>0</v>
      </c>
      <c r="AA25" s="100">
        <v>0</v>
      </c>
      <c r="AB25" s="100">
        <v>0</v>
      </c>
      <c r="AC25" s="100">
        <v>0</v>
      </c>
      <c r="AD25" s="100">
        <v>0</v>
      </c>
      <c r="AE25" s="100">
        <v>0</v>
      </c>
      <c r="AF25" s="100">
        <v>0</v>
      </c>
      <c r="AG25" s="100">
        <v>0</v>
      </c>
      <c r="AH25" s="100">
        <v>-158810</v>
      </c>
      <c r="AI25" s="100">
        <v>-6804</v>
      </c>
      <c r="AJ25" s="100">
        <v>-13000</v>
      </c>
      <c r="AK25" s="100">
        <v>-61878</v>
      </c>
      <c r="AL25" s="100">
        <v>-1545068</v>
      </c>
      <c r="AM25" s="100">
        <v>-20644</v>
      </c>
      <c r="AN25" s="100">
        <v>8217</v>
      </c>
      <c r="AO25" s="100">
        <v>-321818</v>
      </c>
      <c r="AP25" s="100">
        <v>-87814</v>
      </c>
      <c r="AQ25" s="100">
        <v>-30337</v>
      </c>
      <c r="AR25" s="100">
        <v>-27102</v>
      </c>
      <c r="AS25" s="100">
        <v>8068</v>
      </c>
      <c r="AT25" s="100">
        <v>-2256990</v>
      </c>
      <c r="AU25" s="100">
        <v>-12882</v>
      </c>
      <c r="AV25" s="100">
        <v>-566378</v>
      </c>
      <c r="AW25" s="100">
        <v>-114240</v>
      </c>
      <c r="AX25" s="100">
        <v>-30004</v>
      </c>
      <c r="AY25" s="100">
        <v>-48176</v>
      </c>
      <c r="AZ25" s="100">
        <v>-33978</v>
      </c>
      <c r="BA25" s="100">
        <v>-87486</v>
      </c>
      <c r="BB25" s="100">
        <v>-2345</v>
      </c>
      <c r="BC25" s="100">
        <v>-23948</v>
      </c>
      <c r="BD25" s="100">
        <v>-14814</v>
      </c>
      <c r="BE25" s="100">
        <v>-556980</v>
      </c>
      <c r="BF25" s="100">
        <v>-42672</v>
      </c>
      <c r="BG25" s="100">
        <v>-1533903</v>
      </c>
      <c r="BH25" s="100">
        <v>-127825.25</v>
      </c>
      <c r="BI25" s="100">
        <v>-127825.25</v>
      </c>
      <c r="BJ25" s="100">
        <v>-127825.25</v>
      </c>
      <c r="BK25" s="100">
        <v>-127825.25</v>
      </c>
      <c r="BL25" s="100">
        <v>-127825.25</v>
      </c>
      <c r="BM25" s="100">
        <v>-127825.25</v>
      </c>
      <c r="BN25" s="100">
        <v>-127825.25</v>
      </c>
      <c r="BO25" s="100">
        <v>-127825.25</v>
      </c>
      <c r="BP25" s="100">
        <v>-127825.25</v>
      </c>
      <c r="BQ25" s="100">
        <v>-127825.25</v>
      </c>
      <c r="BR25" s="100">
        <v>-127825.25</v>
      </c>
      <c r="BS25" s="100">
        <v>-127825.25</v>
      </c>
      <c r="BT25" s="100">
        <v>-1533903</v>
      </c>
      <c r="BU25" s="100">
        <v>-127825.25</v>
      </c>
      <c r="BV25" s="100">
        <v>-127825.25</v>
      </c>
      <c r="BW25" s="100">
        <v>-127825.25</v>
      </c>
      <c r="BX25" s="100">
        <v>-127825.25</v>
      </c>
      <c r="BY25" s="100">
        <v>-127825.25</v>
      </c>
      <c r="BZ25" s="100">
        <v>-127825.25</v>
      </c>
      <c r="CA25" s="100">
        <v>-127825.25</v>
      </c>
      <c r="CB25" s="100">
        <v>-127825.25</v>
      </c>
      <c r="CC25" s="100">
        <v>-127825.25</v>
      </c>
      <c r="CD25" s="100">
        <v>-127825.25</v>
      </c>
      <c r="CE25" s="100">
        <v>-127825.25</v>
      </c>
      <c r="CF25" s="100">
        <v>-127825.25</v>
      </c>
      <c r="CG25" s="100">
        <v>-1533903</v>
      </c>
    </row>
    <row r="26" spans="1:85" s="97" customFormat="1" x14ac:dyDescent="0.2">
      <c r="A26" s="98" t="s">
        <v>286</v>
      </c>
      <c r="B26" s="98" t="s">
        <v>207</v>
      </c>
      <c r="C26" s="99" t="s">
        <v>220</v>
      </c>
      <c r="D26" s="99" t="s">
        <v>209</v>
      </c>
      <c r="E26" s="98" t="s">
        <v>210</v>
      </c>
      <c r="F26" s="2" t="s">
        <v>315</v>
      </c>
      <c r="G26" s="2" t="s">
        <v>320</v>
      </c>
      <c r="H26" s="100">
        <v>0</v>
      </c>
      <c r="I26" s="100">
        <v>0</v>
      </c>
      <c r="J26" s="100">
        <v>0</v>
      </c>
      <c r="K26" s="100">
        <v>0</v>
      </c>
      <c r="L26" s="100">
        <v>0</v>
      </c>
      <c r="M26" s="100">
        <v>0</v>
      </c>
      <c r="N26" s="100">
        <v>0</v>
      </c>
      <c r="O26" s="100">
        <v>0</v>
      </c>
      <c r="P26" s="100">
        <v>0</v>
      </c>
      <c r="Q26" s="100">
        <v>0</v>
      </c>
      <c r="R26" s="100">
        <v>0</v>
      </c>
      <c r="S26" s="100">
        <v>0</v>
      </c>
      <c r="T26" s="100">
        <v>0</v>
      </c>
      <c r="U26" s="100">
        <v>0</v>
      </c>
      <c r="V26" s="100">
        <v>0</v>
      </c>
      <c r="W26" s="100">
        <v>0</v>
      </c>
      <c r="X26" s="100">
        <v>0</v>
      </c>
      <c r="Y26" s="100">
        <v>0</v>
      </c>
      <c r="Z26" s="100">
        <v>0</v>
      </c>
      <c r="AA26" s="100">
        <v>0</v>
      </c>
      <c r="AB26" s="100">
        <v>0</v>
      </c>
      <c r="AC26" s="100">
        <v>0</v>
      </c>
      <c r="AD26" s="100">
        <v>0</v>
      </c>
      <c r="AE26" s="100">
        <v>0</v>
      </c>
      <c r="AF26" s="100">
        <v>0</v>
      </c>
      <c r="AG26" s="100">
        <v>0</v>
      </c>
      <c r="AH26" s="100">
        <v>9852</v>
      </c>
      <c r="AI26" s="100">
        <v>12353</v>
      </c>
      <c r="AJ26" s="100">
        <v>13719</v>
      </c>
      <c r="AK26" s="100">
        <v>14136</v>
      </c>
      <c r="AL26" s="100">
        <v>17791</v>
      </c>
      <c r="AM26" s="100">
        <v>28104</v>
      </c>
      <c r="AN26" s="100">
        <v>16429</v>
      </c>
      <c r="AO26" s="100">
        <v>16975</v>
      </c>
      <c r="AP26" s="100">
        <v>13471</v>
      </c>
      <c r="AQ26" s="100">
        <v>12238</v>
      </c>
      <c r="AR26" s="100">
        <v>9742</v>
      </c>
      <c r="AS26" s="100">
        <v>14982</v>
      </c>
      <c r="AT26" s="100">
        <v>179792</v>
      </c>
      <c r="AU26" s="100">
        <v>12063</v>
      </c>
      <c r="AV26" s="100">
        <v>13267</v>
      </c>
      <c r="AW26" s="100">
        <v>15285</v>
      </c>
      <c r="AX26" s="100">
        <v>16978</v>
      </c>
      <c r="AY26" s="100">
        <v>370</v>
      </c>
      <c r="AZ26" s="100">
        <v>13347</v>
      </c>
      <c r="BA26" s="100">
        <v>13290</v>
      </c>
      <c r="BB26" s="100">
        <v>16237</v>
      </c>
      <c r="BC26" s="100">
        <v>12181</v>
      </c>
      <c r="BD26" s="100">
        <v>11475</v>
      </c>
      <c r="BE26" s="100">
        <v>10245</v>
      </c>
      <c r="BF26" s="100">
        <v>10376</v>
      </c>
      <c r="BG26" s="100">
        <v>145114</v>
      </c>
      <c r="BH26" s="100">
        <v>10165</v>
      </c>
      <c r="BI26" s="100">
        <v>10165</v>
      </c>
      <c r="BJ26" s="100">
        <v>10165</v>
      </c>
      <c r="BK26" s="100">
        <v>10165</v>
      </c>
      <c r="BL26" s="100">
        <v>10165</v>
      </c>
      <c r="BM26" s="100">
        <v>10165</v>
      </c>
      <c r="BN26" s="100">
        <v>10165</v>
      </c>
      <c r="BO26" s="100">
        <v>10165</v>
      </c>
      <c r="BP26" s="100">
        <v>10165</v>
      </c>
      <c r="BQ26" s="100">
        <v>10165</v>
      </c>
      <c r="BR26" s="100">
        <v>10165</v>
      </c>
      <c r="BS26" s="100">
        <v>10165</v>
      </c>
      <c r="BT26" s="100">
        <v>121980</v>
      </c>
      <c r="BU26" s="100">
        <v>10165</v>
      </c>
      <c r="BV26" s="100">
        <v>10165</v>
      </c>
      <c r="BW26" s="100">
        <v>10165</v>
      </c>
      <c r="BX26" s="100">
        <v>10165</v>
      </c>
      <c r="BY26" s="100">
        <v>10165</v>
      </c>
      <c r="BZ26" s="100">
        <v>10165</v>
      </c>
      <c r="CA26" s="100">
        <v>10165</v>
      </c>
      <c r="CB26" s="100">
        <v>10165</v>
      </c>
      <c r="CC26" s="100">
        <v>10165</v>
      </c>
      <c r="CD26" s="100">
        <v>10165</v>
      </c>
      <c r="CE26" s="100">
        <v>10165</v>
      </c>
      <c r="CF26" s="100">
        <v>10165</v>
      </c>
      <c r="CG26" s="100">
        <v>121980</v>
      </c>
    </row>
    <row r="27" spans="1:85" s="97" customFormat="1" x14ac:dyDescent="0.2">
      <c r="A27" s="98" t="s">
        <v>286</v>
      </c>
      <c r="B27" s="98" t="s">
        <v>207</v>
      </c>
      <c r="C27" s="99" t="s">
        <v>220</v>
      </c>
      <c r="D27" s="99" t="s">
        <v>209</v>
      </c>
      <c r="E27" s="98" t="s">
        <v>210</v>
      </c>
      <c r="F27" s="2" t="s">
        <v>315</v>
      </c>
      <c r="G27" s="2" t="s">
        <v>321</v>
      </c>
      <c r="H27" s="100">
        <v>0</v>
      </c>
      <c r="I27" s="100">
        <v>0</v>
      </c>
      <c r="J27" s="100">
        <v>0</v>
      </c>
      <c r="K27" s="100">
        <v>0</v>
      </c>
      <c r="L27" s="100">
        <v>0</v>
      </c>
      <c r="M27" s="100">
        <v>0</v>
      </c>
      <c r="N27" s="100">
        <v>0</v>
      </c>
      <c r="O27" s="100">
        <v>0</v>
      </c>
      <c r="P27" s="100">
        <v>0</v>
      </c>
      <c r="Q27" s="100">
        <v>0</v>
      </c>
      <c r="R27" s="100"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0">
        <v>0</v>
      </c>
      <c r="Z27" s="100">
        <v>0</v>
      </c>
      <c r="AA27" s="100">
        <v>0</v>
      </c>
      <c r="AB27" s="100">
        <v>0</v>
      </c>
      <c r="AC27" s="100">
        <v>0</v>
      </c>
      <c r="AD27" s="100">
        <v>0</v>
      </c>
      <c r="AE27" s="100">
        <v>0</v>
      </c>
      <c r="AF27" s="100">
        <v>0</v>
      </c>
      <c r="AG27" s="100">
        <v>0</v>
      </c>
      <c r="AH27" s="100">
        <v>5276</v>
      </c>
      <c r="AI27" s="100">
        <v>98057</v>
      </c>
      <c r="AJ27" s="100">
        <v>88011</v>
      </c>
      <c r="AK27" s="100">
        <v>76881</v>
      </c>
      <c r="AL27" s="100">
        <v>45843</v>
      </c>
      <c r="AM27" s="100">
        <v>72576</v>
      </c>
      <c r="AN27" s="100">
        <v>121737</v>
      </c>
      <c r="AO27" s="100">
        <v>95761</v>
      </c>
      <c r="AP27" s="100">
        <v>123976</v>
      </c>
      <c r="AQ27" s="100">
        <v>130886</v>
      </c>
      <c r="AR27" s="100">
        <v>85476</v>
      </c>
      <c r="AS27" s="100">
        <v>140576</v>
      </c>
      <c r="AT27" s="100">
        <v>1085056</v>
      </c>
      <c r="AU27" s="100">
        <v>133454</v>
      </c>
      <c r="AV27" s="100">
        <v>95291</v>
      </c>
      <c r="AW27" s="100">
        <v>132302</v>
      </c>
      <c r="AX27" s="100">
        <v>106860</v>
      </c>
      <c r="AY27" s="100">
        <v>27143</v>
      </c>
      <c r="AZ27" s="100">
        <v>63867</v>
      </c>
      <c r="BA27" s="100">
        <v>62508</v>
      </c>
      <c r="BB27" s="100">
        <v>71625</v>
      </c>
      <c r="BC27" s="100">
        <v>68260</v>
      </c>
      <c r="BD27" s="100">
        <v>90588</v>
      </c>
      <c r="BE27" s="100">
        <v>60654</v>
      </c>
      <c r="BF27" s="100">
        <v>91651</v>
      </c>
      <c r="BG27" s="100">
        <v>1004203</v>
      </c>
      <c r="BH27" s="100">
        <v>0</v>
      </c>
      <c r="BI27" s="100">
        <v>0</v>
      </c>
      <c r="BJ27" s="100">
        <v>0</v>
      </c>
      <c r="BK27" s="100">
        <v>0</v>
      </c>
      <c r="BL27" s="100">
        <v>0</v>
      </c>
      <c r="BM27" s="100">
        <v>0</v>
      </c>
      <c r="BN27" s="100">
        <v>0</v>
      </c>
      <c r="BO27" s="100">
        <v>0</v>
      </c>
      <c r="BP27" s="100">
        <v>0</v>
      </c>
      <c r="BQ27" s="100">
        <v>0</v>
      </c>
      <c r="BR27" s="100">
        <v>0</v>
      </c>
      <c r="BS27" s="100">
        <v>0</v>
      </c>
      <c r="BT27" s="100">
        <v>0</v>
      </c>
      <c r="BU27" s="100">
        <v>0</v>
      </c>
      <c r="BV27" s="100">
        <v>0</v>
      </c>
      <c r="BW27" s="100">
        <v>0</v>
      </c>
      <c r="BX27" s="100">
        <v>0</v>
      </c>
      <c r="BY27" s="100">
        <v>0</v>
      </c>
      <c r="BZ27" s="100">
        <v>0</v>
      </c>
      <c r="CA27" s="100">
        <v>0</v>
      </c>
      <c r="CB27" s="100">
        <v>0</v>
      </c>
      <c r="CC27" s="100">
        <v>0</v>
      </c>
      <c r="CD27" s="100">
        <v>0</v>
      </c>
      <c r="CE27" s="100">
        <v>0</v>
      </c>
      <c r="CF27" s="100">
        <v>0</v>
      </c>
      <c r="CG27" s="100">
        <v>0</v>
      </c>
    </row>
    <row r="28" spans="1:85" s="97" customFormat="1" x14ac:dyDescent="0.2">
      <c r="A28" s="98" t="s">
        <v>286</v>
      </c>
      <c r="B28" s="98" t="s">
        <v>207</v>
      </c>
      <c r="C28" s="99" t="s">
        <v>220</v>
      </c>
      <c r="D28" s="99" t="s">
        <v>209</v>
      </c>
      <c r="E28" s="98" t="s">
        <v>210</v>
      </c>
      <c r="F28" s="2" t="s">
        <v>315</v>
      </c>
      <c r="G28" s="2" t="s">
        <v>322</v>
      </c>
      <c r="H28" s="100">
        <v>0</v>
      </c>
      <c r="I28" s="100">
        <v>0</v>
      </c>
      <c r="J28" s="100">
        <v>0</v>
      </c>
      <c r="K28" s="100">
        <v>0</v>
      </c>
      <c r="L28" s="100">
        <v>0</v>
      </c>
      <c r="M28" s="100">
        <v>0</v>
      </c>
      <c r="N28" s="100">
        <v>0</v>
      </c>
      <c r="O28" s="100">
        <v>0</v>
      </c>
      <c r="P28" s="100">
        <v>0</v>
      </c>
      <c r="Q28" s="100">
        <v>0</v>
      </c>
      <c r="R28" s="100">
        <v>0</v>
      </c>
      <c r="S28" s="100">
        <v>0</v>
      </c>
      <c r="T28" s="100">
        <v>0</v>
      </c>
      <c r="U28" s="100">
        <v>0</v>
      </c>
      <c r="V28" s="100">
        <v>0</v>
      </c>
      <c r="W28" s="100">
        <v>0</v>
      </c>
      <c r="X28" s="100">
        <v>0</v>
      </c>
      <c r="Y28" s="100">
        <v>0</v>
      </c>
      <c r="Z28" s="100">
        <v>0</v>
      </c>
      <c r="AA28" s="100">
        <v>0</v>
      </c>
      <c r="AB28" s="100">
        <v>0</v>
      </c>
      <c r="AC28" s="100">
        <v>0</v>
      </c>
      <c r="AD28" s="100">
        <v>0</v>
      </c>
      <c r="AE28" s="100">
        <v>0</v>
      </c>
      <c r="AF28" s="100">
        <v>0</v>
      </c>
      <c r="AG28" s="100">
        <v>0</v>
      </c>
      <c r="AH28" s="100">
        <v>-88781</v>
      </c>
      <c r="AI28" s="100">
        <v>-126605</v>
      </c>
      <c r="AJ28" s="100">
        <v>-137363</v>
      </c>
      <c r="AK28" s="100">
        <v>-223507</v>
      </c>
      <c r="AL28" s="100">
        <v>-108331</v>
      </c>
      <c r="AM28" s="100">
        <v>-196095</v>
      </c>
      <c r="AN28" s="100">
        <v>-20314</v>
      </c>
      <c r="AO28" s="100">
        <v>-70782</v>
      </c>
      <c r="AP28" s="100">
        <v>-33805</v>
      </c>
      <c r="AQ28" s="100">
        <v>-19462</v>
      </c>
      <c r="AR28" s="100">
        <v>-49867</v>
      </c>
      <c r="AS28" s="100">
        <v>-313513</v>
      </c>
      <c r="AT28" s="100">
        <v>-1388425</v>
      </c>
      <c r="AU28" s="100">
        <v>-20076</v>
      </c>
      <c r="AV28" s="100">
        <v>-47163</v>
      </c>
      <c r="AW28" s="100">
        <v>-723065</v>
      </c>
      <c r="AX28" s="100">
        <v>-100846</v>
      </c>
      <c r="AY28" s="100">
        <v>-430110</v>
      </c>
      <c r="AZ28" s="100">
        <v>-130214</v>
      </c>
      <c r="BA28" s="100">
        <v>-301754</v>
      </c>
      <c r="BB28" s="100">
        <v>-410319</v>
      </c>
      <c r="BC28" s="100">
        <v>496841</v>
      </c>
      <c r="BD28" s="100">
        <v>-55137</v>
      </c>
      <c r="BE28" s="100">
        <v>133131</v>
      </c>
      <c r="BF28" s="100">
        <v>-703156</v>
      </c>
      <c r="BG28" s="100">
        <v>-2291868</v>
      </c>
      <c r="BH28" s="100">
        <v>-124999.99875000001</v>
      </c>
      <c r="BI28" s="100">
        <v>-124999.99875000001</v>
      </c>
      <c r="BJ28" s="100">
        <v>-124999.99875000001</v>
      </c>
      <c r="BK28" s="100">
        <v>-124999.99875000001</v>
      </c>
      <c r="BL28" s="100">
        <v>-124999.99875000001</v>
      </c>
      <c r="BM28" s="100">
        <v>-124999.99875000001</v>
      </c>
      <c r="BN28" s="100">
        <v>-124999.99875000001</v>
      </c>
      <c r="BO28" s="100">
        <v>-124999.99875000001</v>
      </c>
      <c r="BP28" s="100">
        <v>-124999.99875000001</v>
      </c>
      <c r="BQ28" s="100">
        <v>-124999.99875000001</v>
      </c>
      <c r="BR28" s="100">
        <v>-124999.99875000001</v>
      </c>
      <c r="BS28" s="100">
        <v>-124999.99875000001</v>
      </c>
      <c r="BT28" s="100">
        <v>-1499999.9850000001</v>
      </c>
      <c r="BU28" s="100">
        <v>-129204.16541666667</v>
      </c>
      <c r="BV28" s="100">
        <v>-129204.16541666667</v>
      </c>
      <c r="BW28" s="100">
        <v>-129204.16541666667</v>
      </c>
      <c r="BX28" s="100">
        <v>-129204.16541666667</v>
      </c>
      <c r="BY28" s="100">
        <v>-129204.16541666667</v>
      </c>
      <c r="BZ28" s="100">
        <v>-129204.16541666667</v>
      </c>
      <c r="CA28" s="100">
        <v>-129204.16541666667</v>
      </c>
      <c r="CB28" s="100">
        <v>-129204.16541666667</v>
      </c>
      <c r="CC28" s="100">
        <v>-129204.16541666667</v>
      </c>
      <c r="CD28" s="100">
        <v>-129204.16541666667</v>
      </c>
      <c r="CE28" s="100">
        <v>-129204.16541666667</v>
      </c>
      <c r="CF28" s="100">
        <v>-129204.16541666667</v>
      </c>
      <c r="CG28" s="100">
        <v>-1550449.9850000003</v>
      </c>
    </row>
    <row r="29" spans="1:85" s="97" customFormat="1" x14ac:dyDescent="0.2">
      <c r="A29" s="98" t="s">
        <v>286</v>
      </c>
      <c r="B29" s="98" t="s">
        <v>207</v>
      </c>
      <c r="C29" s="99" t="s">
        <v>220</v>
      </c>
      <c r="D29" s="99" t="s">
        <v>209</v>
      </c>
      <c r="E29" s="98" t="s">
        <v>210</v>
      </c>
      <c r="F29" s="2" t="s">
        <v>315</v>
      </c>
      <c r="G29" s="2" t="s">
        <v>323</v>
      </c>
      <c r="H29" s="100">
        <v>0</v>
      </c>
      <c r="I29" s="100">
        <v>0</v>
      </c>
      <c r="J29" s="100">
        <v>0</v>
      </c>
      <c r="K29" s="100">
        <v>0</v>
      </c>
      <c r="L29" s="100">
        <v>0</v>
      </c>
      <c r="M29" s="100">
        <v>0</v>
      </c>
      <c r="N29" s="100">
        <v>0</v>
      </c>
      <c r="O29" s="100">
        <v>0</v>
      </c>
      <c r="P29" s="100">
        <v>0</v>
      </c>
      <c r="Q29" s="100">
        <v>0</v>
      </c>
      <c r="R29" s="100">
        <v>0</v>
      </c>
      <c r="S29" s="100">
        <v>0</v>
      </c>
      <c r="T29" s="100">
        <v>0</v>
      </c>
      <c r="U29" s="100">
        <v>0</v>
      </c>
      <c r="V29" s="100">
        <v>0</v>
      </c>
      <c r="W29" s="100">
        <v>0</v>
      </c>
      <c r="X29" s="100">
        <v>0</v>
      </c>
      <c r="Y29" s="100">
        <v>0</v>
      </c>
      <c r="Z29" s="100">
        <v>0</v>
      </c>
      <c r="AA29" s="100">
        <v>0</v>
      </c>
      <c r="AB29" s="100">
        <v>0</v>
      </c>
      <c r="AC29" s="100">
        <v>0</v>
      </c>
      <c r="AD29" s="100">
        <v>0</v>
      </c>
      <c r="AE29" s="100">
        <v>0</v>
      </c>
      <c r="AF29" s="100">
        <v>0</v>
      </c>
      <c r="AG29" s="100">
        <v>0</v>
      </c>
      <c r="AH29" s="100">
        <v>-32843</v>
      </c>
      <c r="AI29" s="100">
        <v>-32843</v>
      </c>
      <c r="AJ29" s="100">
        <v>-32843</v>
      </c>
      <c r="AK29" s="100">
        <v>-32843</v>
      </c>
      <c r="AL29" s="100">
        <v>-52662</v>
      </c>
      <c r="AM29" s="100">
        <v>-52662</v>
      </c>
      <c r="AN29" s="100">
        <v>-52662</v>
      </c>
      <c r="AO29" s="100">
        <v>-52662</v>
      </c>
      <c r="AP29" s="100">
        <v>-52662</v>
      </c>
      <c r="AQ29" s="100">
        <v>-52662</v>
      </c>
      <c r="AR29" s="100">
        <v>-52662</v>
      </c>
      <c r="AS29" s="100">
        <v>122395</v>
      </c>
      <c r="AT29" s="100">
        <v>-377611</v>
      </c>
      <c r="AU29" s="100">
        <v>-27216</v>
      </c>
      <c r="AV29" s="100">
        <v>-27216</v>
      </c>
      <c r="AW29" s="100">
        <v>-27216</v>
      </c>
      <c r="AX29" s="100">
        <v>-27216</v>
      </c>
      <c r="AY29" s="100">
        <v>-27216</v>
      </c>
      <c r="AZ29" s="100">
        <v>-27216</v>
      </c>
      <c r="BA29" s="100">
        <v>-314828</v>
      </c>
      <c r="BB29" s="100">
        <v>-314828</v>
      </c>
      <c r="BC29" s="100">
        <v>-314828</v>
      </c>
      <c r="BD29" s="100">
        <v>-314828</v>
      </c>
      <c r="BE29" s="100">
        <v>-314828</v>
      </c>
      <c r="BF29" s="100">
        <v>-263964</v>
      </c>
      <c r="BG29" s="100">
        <v>-2001400</v>
      </c>
      <c r="BH29" s="100">
        <v>-20419.120825272708</v>
      </c>
      <c r="BI29" s="100">
        <v>-20419.120825272708</v>
      </c>
      <c r="BJ29" s="100">
        <v>-20419.120825272708</v>
      </c>
      <c r="BK29" s="100">
        <v>-20419.120825272708</v>
      </c>
      <c r="BL29" s="100">
        <v>-20419.120825272708</v>
      </c>
      <c r="BM29" s="100">
        <v>-20419.120825272708</v>
      </c>
      <c r="BN29" s="100">
        <v>-20419.120825272708</v>
      </c>
      <c r="BO29" s="100">
        <v>-20419.120825272708</v>
      </c>
      <c r="BP29" s="100">
        <v>-20419.120825272708</v>
      </c>
      <c r="BQ29" s="100">
        <v>-20419.120825272708</v>
      </c>
      <c r="BR29" s="100">
        <v>-20419.120825272708</v>
      </c>
      <c r="BS29" s="100">
        <v>-20419.120825272708</v>
      </c>
      <c r="BT29" s="100">
        <v>-245029.44990327244</v>
      </c>
      <c r="BU29" s="100">
        <v>-29260.653156073062</v>
      </c>
      <c r="BV29" s="100">
        <v>-29260.653156073062</v>
      </c>
      <c r="BW29" s="100">
        <v>-29260.653156073062</v>
      </c>
      <c r="BX29" s="100">
        <v>-29260.653156073062</v>
      </c>
      <c r="BY29" s="100">
        <v>-29260.653156073062</v>
      </c>
      <c r="BZ29" s="100">
        <v>-29260.653156073062</v>
      </c>
      <c r="CA29" s="100">
        <v>-29260.653156073062</v>
      </c>
      <c r="CB29" s="100">
        <v>-29260.653156073062</v>
      </c>
      <c r="CC29" s="100">
        <v>-29260.653156073062</v>
      </c>
      <c r="CD29" s="100">
        <v>-29260.653156073062</v>
      </c>
      <c r="CE29" s="100">
        <v>-29260.653156073062</v>
      </c>
      <c r="CF29" s="100">
        <v>-29260.653156073062</v>
      </c>
      <c r="CG29" s="100">
        <v>-351127.83787287673</v>
      </c>
    </row>
    <row r="30" spans="1:85" s="97" customFormat="1" x14ac:dyDescent="0.2">
      <c r="A30" s="98" t="s">
        <v>286</v>
      </c>
      <c r="B30" s="98" t="s">
        <v>207</v>
      </c>
      <c r="C30" s="99" t="s">
        <v>220</v>
      </c>
      <c r="D30" s="99" t="s">
        <v>209</v>
      </c>
      <c r="E30" s="98" t="s">
        <v>210</v>
      </c>
      <c r="F30" s="2" t="s">
        <v>315</v>
      </c>
      <c r="G30" s="2" t="s">
        <v>324</v>
      </c>
      <c r="H30" s="100">
        <v>0</v>
      </c>
      <c r="I30" s="100">
        <v>0</v>
      </c>
      <c r="J30" s="100">
        <v>0</v>
      </c>
      <c r="K30" s="100">
        <v>0</v>
      </c>
      <c r="L30" s="100">
        <v>0</v>
      </c>
      <c r="M30" s="100">
        <v>0</v>
      </c>
      <c r="N30" s="100">
        <v>0</v>
      </c>
      <c r="O30" s="100">
        <v>0</v>
      </c>
      <c r="P30" s="100">
        <v>0</v>
      </c>
      <c r="Q30" s="100">
        <v>0</v>
      </c>
      <c r="R30" s="100">
        <v>0</v>
      </c>
      <c r="S30" s="100">
        <v>0</v>
      </c>
      <c r="T30" s="100">
        <v>0</v>
      </c>
      <c r="U30" s="100">
        <v>0</v>
      </c>
      <c r="V30" s="100">
        <v>0</v>
      </c>
      <c r="W30" s="100">
        <v>0</v>
      </c>
      <c r="X30" s="100">
        <v>0</v>
      </c>
      <c r="Y30" s="100">
        <v>0</v>
      </c>
      <c r="Z30" s="100">
        <v>0</v>
      </c>
      <c r="AA30" s="100">
        <v>0</v>
      </c>
      <c r="AB30" s="100">
        <v>0</v>
      </c>
      <c r="AC30" s="100">
        <v>0</v>
      </c>
      <c r="AD30" s="100">
        <v>0</v>
      </c>
      <c r="AE30" s="100">
        <v>0</v>
      </c>
      <c r="AF30" s="100">
        <v>0</v>
      </c>
      <c r="AG30" s="100">
        <v>0</v>
      </c>
      <c r="AH30" s="100">
        <v>-9481</v>
      </c>
      <c r="AI30" s="100">
        <v>-9481</v>
      </c>
      <c r="AJ30" s="100">
        <v>-9481</v>
      </c>
      <c r="AK30" s="100">
        <v>-9481</v>
      </c>
      <c r="AL30" s="100">
        <v>-9481</v>
      </c>
      <c r="AM30" s="100">
        <v>-9473</v>
      </c>
      <c r="AN30" s="100">
        <v>0</v>
      </c>
      <c r="AO30" s="100">
        <v>0</v>
      </c>
      <c r="AP30" s="100">
        <v>0</v>
      </c>
      <c r="AQ30" s="100">
        <v>0</v>
      </c>
      <c r="AR30" s="100">
        <v>0</v>
      </c>
      <c r="AS30" s="100">
        <v>0</v>
      </c>
      <c r="AT30" s="100">
        <v>-56878</v>
      </c>
      <c r="AU30" s="100">
        <v>0</v>
      </c>
      <c r="AV30" s="100">
        <v>0</v>
      </c>
      <c r="AW30" s="100">
        <v>0</v>
      </c>
      <c r="AX30" s="100">
        <v>0</v>
      </c>
      <c r="AY30" s="100">
        <v>0</v>
      </c>
      <c r="AZ30" s="100">
        <v>0</v>
      </c>
      <c r="BA30" s="100">
        <v>0</v>
      </c>
      <c r="BB30" s="100">
        <v>0</v>
      </c>
      <c r="BC30" s="100">
        <v>0</v>
      </c>
      <c r="BD30" s="100">
        <v>0</v>
      </c>
      <c r="BE30" s="100">
        <v>0</v>
      </c>
      <c r="BF30" s="100">
        <v>0</v>
      </c>
      <c r="BG30" s="100">
        <v>0</v>
      </c>
      <c r="BH30" s="100">
        <v>0</v>
      </c>
      <c r="BI30" s="100">
        <v>0</v>
      </c>
      <c r="BJ30" s="100">
        <v>0</v>
      </c>
      <c r="BK30" s="100">
        <v>0</v>
      </c>
      <c r="BL30" s="100">
        <v>0</v>
      </c>
      <c r="BM30" s="100">
        <v>0</v>
      </c>
      <c r="BN30" s="100">
        <v>0</v>
      </c>
      <c r="BO30" s="100">
        <v>0</v>
      </c>
      <c r="BP30" s="100">
        <v>0</v>
      </c>
      <c r="BQ30" s="100">
        <v>0</v>
      </c>
      <c r="BR30" s="100">
        <v>0</v>
      </c>
      <c r="BS30" s="100">
        <v>0</v>
      </c>
      <c r="BT30" s="100">
        <v>0</v>
      </c>
      <c r="BU30" s="100">
        <v>0</v>
      </c>
      <c r="BV30" s="100">
        <v>0</v>
      </c>
      <c r="BW30" s="100">
        <v>0</v>
      </c>
      <c r="BX30" s="100">
        <v>0</v>
      </c>
      <c r="BY30" s="100">
        <v>0</v>
      </c>
      <c r="BZ30" s="100">
        <v>0</v>
      </c>
      <c r="CA30" s="100">
        <v>0</v>
      </c>
      <c r="CB30" s="100">
        <v>0</v>
      </c>
      <c r="CC30" s="100">
        <v>0</v>
      </c>
      <c r="CD30" s="100">
        <v>0</v>
      </c>
      <c r="CE30" s="100">
        <v>0</v>
      </c>
      <c r="CF30" s="100">
        <v>0</v>
      </c>
      <c r="CG30" s="100">
        <v>0</v>
      </c>
    </row>
    <row r="31" spans="1:85" s="97" customFormat="1" x14ac:dyDescent="0.2">
      <c r="A31" s="98" t="s">
        <v>286</v>
      </c>
      <c r="B31" s="98" t="s">
        <v>207</v>
      </c>
      <c r="C31" s="99" t="s">
        <v>220</v>
      </c>
      <c r="D31" s="99" t="s">
        <v>209</v>
      </c>
      <c r="E31" s="98" t="s">
        <v>210</v>
      </c>
      <c r="F31" s="2" t="s">
        <v>325</v>
      </c>
      <c r="G31" s="2" t="s">
        <v>326</v>
      </c>
      <c r="H31" s="100">
        <v>0</v>
      </c>
      <c r="I31" s="100">
        <v>0</v>
      </c>
      <c r="J31" s="100">
        <v>0</v>
      </c>
      <c r="K31" s="100">
        <v>0</v>
      </c>
      <c r="L31" s="100">
        <v>0</v>
      </c>
      <c r="M31" s="100">
        <v>0</v>
      </c>
      <c r="N31" s="100">
        <v>0</v>
      </c>
      <c r="O31" s="100">
        <v>0</v>
      </c>
      <c r="P31" s="100">
        <v>0</v>
      </c>
      <c r="Q31" s="100">
        <v>0</v>
      </c>
      <c r="R31" s="100">
        <v>0</v>
      </c>
      <c r="S31" s="100">
        <v>0</v>
      </c>
      <c r="T31" s="100">
        <v>0</v>
      </c>
      <c r="U31" s="100">
        <v>0</v>
      </c>
      <c r="V31" s="100">
        <v>0</v>
      </c>
      <c r="W31" s="100">
        <v>0</v>
      </c>
      <c r="X31" s="100">
        <v>0</v>
      </c>
      <c r="Y31" s="100">
        <v>0</v>
      </c>
      <c r="Z31" s="100">
        <v>0</v>
      </c>
      <c r="AA31" s="100">
        <v>0</v>
      </c>
      <c r="AB31" s="100">
        <v>0</v>
      </c>
      <c r="AC31" s="100">
        <v>0</v>
      </c>
      <c r="AD31" s="100">
        <v>0</v>
      </c>
      <c r="AE31" s="100">
        <v>0</v>
      </c>
      <c r="AF31" s="100">
        <v>0</v>
      </c>
      <c r="AG31" s="100">
        <v>0</v>
      </c>
      <c r="AH31" s="100">
        <v>14129</v>
      </c>
      <c r="AI31" s="100">
        <v>19129</v>
      </c>
      <c r="AJ31" s="100">
        <v>-1401</v>
      </c>
      <c r="AK31" s="100">
        <v>5722</v>
      </c>
      <c r="AL31" s="100">
        <v>16528</v>
      </c>
      <c r="AM31" s="100">
        <v>15078</v>
      </c>
      <c r="AN31" s="100">
        <v>-4421</v>
      </c>
      <c r="AO31" s="100">
        <v>25478</v>
      </c>
      <c r="AP31" s="100">
        <v>15621</v>
      </c>
      <c r="AQ31" s="100">
        <v>19462</v>
      </c>
      <c r="AR31" s="100">
        <v>14330</v>
      </c>
      <c r="AS31" s="100">
        <v>-2983521</v>
      </c>
      <c r="AT31" s="100">
        <v>-2843866</v>
      </c>
      <c r="AU31" s="100">
        <v>68628</v>
      </c>
      <c r="AV31" s="100">
        <v>19078</v>
      </c>
      <c r="AW31" s="100">
        <v>33703</v>
      </c>
      <c r="AX31" s="100">
        <v>40798</v>
      </c>
      <c r="AY31" s="100">
        <v>24166</v>
      </c>
      <c r="AZ31" s="100">
        <v>34714</v>
      </c>
      <c r="BA31" s="100">
        <v>35235</v>
      </c>
      <c r="BB31" s="100">
        <v>38366</v>
      </c>
      <c r="BC31" s="100">
        <v>40949</v>
      </c>
      <c r="BD31" s="100">
        <v>34696</v>
      </c>
      <c r="BE31" s="100">
        <v>40396</v>
      </c>
      <c r="BF31" s="100">
        <v>34096</v>
      </c>
      <c r="BG31" s="100">
        <v>444825</v>
      </c>
      <c r="BH31" s="100">
        <v>40396.087083329912</v>
      </c>
      <c r="BI31" s="100">
        <v>40396.087083329912</v>
      </c>
      <c r="BJ31" s="100">
        <v>40396.087083329912</v>
      </c>
      <c r="BK31" s="100">
        <v>40396.087083330378</v>
      </c>
      <c r="BL31" s="100">
        <v>40396.087083329912</v>
      </c>
      <c r="BM31" s="100">
        <v>40396.087083329912</v>
      </c>
      <c r="BN31" s="100">
        <v>40396.087083329912</v>
      </c>
      <c r="BO31" s="100">
        <v>40396.087083329912</v>
      </c>
      <c r="BP31" s="100">
        <v>40396.087083330378</v>
      </c>
      <c r="BQ31" s="100">
        <v>38290.087083329912</v>
      </c>
      <c r="BR31" s="100">
        <v>38290.087083329912</v>
      </c>
      <c r="BS31" s="100">
        <v>38290.087083329912</v>
      </c>
      <c r="BT31" s="100">
        <v>478435.04499995988</v>
      </c>
      <c r="BU31" s="100">
        <v>38290.087083329912</v>
      </c>
      <c r="BV31" s="100">
        <v>38290.087083329912</v>
      </c>
      <c r="BW31" s="100">
        <v>38290.087083330378</v>
      </c>
      <c r="BX31" s="100">
        <v>38290.087083329912</v>
      </c>
      <c r="BY31" s="100">
        <v>38290.087083329912</v>
      </c>
      <c r="BZ31" s="100">
        <v>38290.087083329912</v>
      </c>
      <c r="CA31" s="100">
        <v>38290.087083329912</v>
      </c>
      <c r="CB31" s="100">
        <v>38290.087083329912</v>
      </c>
      <c r="CC31" s="100">
        <v>38290.087083330378</v>
      </c>
      <c r="CD31" s="100">
        <v>35386.087083329912</v>
      </c>
      <c r="CE31" s="100">
        <v>35386.087083329912</v>
      </c>
      <c r="CF31" s="100">
        <v>35386.087083330378</v>
      </c>
      <c r="CG31" s="100">
        <v>450769.04499996034</v>
      </c>
    </row>
    <row r="32" spans="1:85" s="97" customFormat="1" x14ac:dyDescent="0.2">
      <c r="A32" s="98" t="s">
        <v>286</v>
      </c>
      <c r="B32" s="98" t="s">
        <v>207</v>
      </c>
      <c r="C32" s="99" t="s">
        <v>220</v>
      </c>
      <c r="D32" s="99" t="s">
        <v>209</v>
      </c>
      <c r="E32" s="98" t="s">
        <v>210</v>
      </c>
      <c r="F32" s="2" t="s">
        <v>325</v>
      </c>
      <c r="G32" s="2" t="s">
        <v>327</v>
      </c>
      <c r="H32" s="100">
        <v>0</v>
      </c>
      <c r="I32" s="100">
        <v>0</v>
      </c>
      <c r="J32" s="100">
        <v>0</v>
      </c>
      <c r="K32" s="100">
        <v>0</v>
      </c>
      <c r="L32" s="100">
        <v>0</v>
      </c>
      <c r="M32" s="100">
        <v>0</v>
      </c>
      <c r="N32" s="100">
        <v>0</v>
      </c>
      <c r="O32" s="100">
        <v>0</v>
      </c>
      <c r="P32" s="100">
        <v>0</v>
      </c>
      <c r="Q32" s="100">
        <v>0</v>
      </c>
      <c r="R32" s="100">
        <v>0</v>
      </c>
      <c r="S32" s="100">
        <v>0</v>
      </c>
      <c r="T32" s="100">
        <v>0</v>
      </c>
      <c r="U32" s="100">
        <v>0</v>
      </c>
      <c r="V32" s="100">
        <v>0</v>
      </c>
      <c r="W32" s="100">
        <v>0</v>
      </c>
      <c r="X32" s="100">
        <v>0</v>
      </c>
      <c r="Y32" s="100">
        <v>0</v>
      </c>
      <c r="Z32" s="100">
        <v>0</v>
      </c>
      <c r="AA32" s="100">
        <v>0</v>
      </c>
      <c r="AB32" s="100">
        <v>0</v>
      </c>
      <c r="AC32" s="100">
        <v>0</v>
      </c>
      <c r="AD32" s="100">
        <v>0</v>
      </c>
      <c r="AE32" s="100">
        <v>0</v>
      </c>
      <c r="AF32" s="100">
        <v>0</v>
      </c>
      <c r="AG32" s="100">
        <v>0</v>
      </c>
      <c r="AH32" s="100">
        <v>25453</v>
      </c>
      <c r="AI32" s="100">
        <v>25454</v>
      </c>
      <c r="AJ32" s="100">
        <v>25453</v>
      </c>
      <c r="AK32" s="100">
        <v>25454</v>
      </c>
      <c r="AL32" s="100">
        <v>25453</v>
      </c>
      <c r="AM32" s="100">
        <v>25454</v>
      </c>
      <c r="AN32" s="100">
        <v>25453</v>
      </c>
      <c r="AO32" s="100">
        <v>25454</v>
      </c>
      <c r="AP32" s="100">
        <v>25453</v>
      </c>
      <c r="AQ32" s="100">
        <v>25454</v>
      </c>
      <c r="AR32" s="100">
        <v>25453</v>
      </c>
      <c r="AS32" s="100">
        <v>25453</v>
      </c>
      <c r="AT32" s="100">
        <v>305441</v>
      </c>
      <c r="AU32" s="100">
        <v>25453</v>
      </c>
      <c r="AV32" s="100">
        <v>25454</v>
      </c>
      <c r="AW32" s="100">
        <v>25453</v>
      </c>
      <c r="AX32" s="100">
        <v>25454</v>
      </c>
      <c r="AY32" s="100">
        <v>25453</v>
      </c>
      <c r="AZ32" s="100">
        <v>25454</v>
      </c>
      <c r="BA32" s="100">
        <v>25453</v>
      </c>
      <c r="BB32" s="100">
        <v>25454</v>
      </c>
      <c r="BC32" s="100">
        <v>25453</v>
      </c>
      <c r="BD32" s="100">
        <v>35811</v>
      </c>
      <c r="BE32" s="100">
        <v>-4240</v>
      </c>
      <c r="BF32" s="100">
        <v>-17847</v>
      </c>
      <c r="BG32" s="100">
        <v>242805</v>
      </c>
      <c r="BH32" s="100">
        <v>-77042.680000000008</v>
      </c>
      <c r="BI32" s="100">
        <v>-154538.81</v>
      </c>
      <c r="BJ32" s="100">
        <v>-234034.94000000006</v>
      </c>
      <c r="BK32" s="100">
        <v>-234034.93999999989</v>
      </c>
      <c r="BL32" s="100">
        <v>-192537.25999999995</v>
      </c>
      <c r="BM32" s="100">
        <v>-190992.26</v>
      </c>
      <c r="BN32" s="100">
        <v>-195992.26</v>
      </c>
      <c r="BO32" s="100">
        <v>-167993.81000000006</v>
      </c>
      <c r="BP32" s="100">
        <v>-118496.12999999989</v>
      </c>
      <c r="BQ32" s="100">
        <v>-186193.81000000029</v>
      </c>
      <c r="BR32" s="100">
        <v>-38998.449999999953</v>
      </c>
      <c r="BS32" s="100">
        <v>0</v>
      </c>
      <c r="BT32" s="100">
        <v>-1790855.35</v>
      </c>
      <c r="BU32" s="100">
        <v>0</v>
      </c>
      <c r="BV32" s="100">
        <v>0</v>
      </c>
      <c r="BW32" s="100">
        <v>0</v>
      </c>
      <c r="BX32" s="100">
        <v>0</v>
      </c>
      <c r="BY32" s="100">
        <v>0</v>
      </c>
      <c r="BZ32" s="100">
        <v>0</v>
      </c>
      <c r="CA32" s="100">
        <v>0</v>
      </c>
      <c r="CB32" s="100">
        <v>0</v>
      </c>
      <c r="CC32" s="100">
        <v>0</v>
      </c>
      <c r="CD32" s="100">
        <v>0</v>
      </c>
      <c r="CE32" s="100">
        <v>0</v>
      </c>
      <c r="CF32" s="100">
        <v>0</v>
      </c>
      <c r="CG32" s="100">
        <v>0</v>
      </c>
    </row>
    <row r="33" spans="1:85" s="97" customFormat="1" x14ac:dyDescent="0.2">
      <c r="A33" s="98" t="s">
        <v>286</v>
      </c>
      <c r="B33" s="98" t="s">
        <v>207</v>
      </c>
      <c r="C33" s="99" t="s">
        <v>220</v>
      </c>
      <c r="D33" s="99" t="s">
        <v>209</v>
      </c>
      <c r="E33" s="98" t="s">
        <v>210</v>
      </c>
      <c r="F33" s="2" t="s">
        <v>325</v>
      </c>
      <c r="G33" s="2" t="s">
        <v>328</v>
      </c>
      <c r="H33" s="100">
        <v>0</v>
      </c>
      <c r="I33" s="100">
        <v>0</v>
      </c>
      <c r="J33" s="100">
        <v>0</v>
      </c>
      <c r="K33" s="100">
        <v>0</v>
      </c>
      <c r="L33" s="100">
        <v>0</v>
      </c>
      <c r="M33" s="100">
        <v>0</v>
      </c>
      <c r="N33" s="100">
        <v>0</v>
      </c>
      <c r="O33" s="100">
        <v>0</v>
      </c>
      <c r="P33" s="100">
        <v>0</v>
      </c>
      <c r="Q33" s="100">
        <v>0</v>
      </c>
      <c r="R33" s="100">
        <v>0</v>
      </c>
      <c r="S33" s="100">
        <v>0</v>
      </c>
      <c r="T33" s="100">
        <v>0</v>
      </c>
      <c r="U33" s="100">
        <v>0</v>
      </c>
      <c r="V33" s="100">
        <v>0</v>
      </c>
      <c r="W33" s="100">
        <v>0</v>
      </c>
      <c r="X33" s="100">
        <v>0</v>
      </c>
      <c r="Y33" s="100">
        <v>0</v>
      </c>
      <c r="Z33" s="100">
        <v>0</v>
      </c>
      <c r="AA33" s="100">
        <v>0</v>
      </c>
      <c r="AB33" s="100">
        <v>0</v>
      </c>
      <c r="AC33" s="100">
        <v>0</v>
      </c>
      <c r="AD33" s="100">
        <v>0</v>
      </c>
      <c r="AE33" s="100">
        <v>0</v>
      </c>
      <c r="AF33" s="100">
        <v>0</v>
      </c>
      <c r="AG33" s="100">
        <v>0</v>
      </c>
      <c r="AH33" s="100">
        <v>-56315</v>
      </c>
      <c r="AI33" s="100">
        <v>-56310</v>
      </c>
      <c r="AJ33" s="100">
        <v>-56310</v>
      </c>
      <c r="AK33" s="100">
        <v>-336986</v>
      </c>
      <c r="AL33" s="100">
        <v>-56310</v>
      </c>
      <c r="AM33" s="100">
        <v>-56310</v>
      </c>
      <c r="AN33" s="100">
        <v>-56310</v>
      </c>
      <c r="AO33" s="100">
        <v>-56310</v>
      </c>
      <c r="AP33" s="100">
        <v>-56310</v>
      </c>
      <c r="AQ33" s="100">
        <v>-56310</v>
      </c>
      <c r="AR33" s="100">
        <v>-56310</v>
      </c>
      <c r="AS33" s="100">
        <v>-56310</v>
      </c>
      <c r="AT33" s="100">
        <v>-956401</v>
      </c>
      <c r="AU33" s="100">
        <v>-81086</v>
      </c>
      <c r="AV33" s="100">
        <v>-81091</v>
      </c>
      <c r="AW33" s="100">
        <v>-81091</v>
      </c>
      <c r="AX33" s="100">
        <v>-81091</v>
      </c>
      <c r="AY33" s="100">
        <v>-81091</v>
      </c>
      <c r="AZ33" s="100">
        <v>-81091</v>
      </c>
      <c r="BA33" s="100">
        <v>-81091</v>
      </c>
      <c r="BB33" s="100">
        <v>-81091</v>
      </c>
      <c r="BC33" s="100">
        <v>-81091</v>
      </c>
      <c r="BD33" s="100">
        <v>-81091</v>
      </c>
      <c r="BE33" s="100">
        <v>-81091</v>
      </c>
      <c r="BF33" s="100">
        <v>-81091</v>
      </c>
      <c r="BG33" s="100">
        <v>-973087</v>
      </c>
      <c r="BH33" s="100">
        <v>-110207.33000000007</v>
      </c>
      <c r="BI33" s="100">
        <v>-110213</v>
      </c>
      <c r="BJ33" s="100">
        <v>-110213</v>
      </c>
      <c r="BK33" s="100">
        <v>-110213</v>
      </c>
      <c r="BL33" s="100">
        <v>-110213</v>
      </c>
      <c r="BM33" s="100">
        <v>-110213</v>
      </c>
      <c r="BN33" s="100">
        <v>-110213</v>
      </c>
      <c r="BO33" s="100">
        <v>-110213</v>
      </c>
      <c r="BP33" s="100">
        <v>-110213</v>
      </c>
      <c r="BQ33" s="100">
        <v>-110213</v>
      </c>
      <c r="BR33" s="100">
        <v>-110213</v>
      </c>
      <c r="BS33" s="100">
        <v>-110213</v>
      </c>
      <c r="BT33" s="100">
        <v>-1322550.33</v>
      </c>
      <c r="BU33" s="100">
        <v>-113100.97890000045</v>
      </c>
      <c r="BV33" s="100">
        <v>-113100.97889999952</v>
      </c>
      <c r="BW33" s="100">
        <v>-113100.97889999952</v>
      </c>
      <c r="BX33" s="100">
        <v>-113100.97890000045</v>
      </c>
      <c r="BY33" s="100">
        <v>-113100.97890000045</v>
      </c>
      <c r="BZ33" s="100">
        <v>-113100.97889999952</v>
      </c>
      <c r="CA33" s="100">
        <v>-113100.97889999952</v>
      </c>
      <c r="CB33" s="100">
        <v>-113100.97890000045</v>
      </c>
      <c r="CC33" s="100">
        <v>-113100.97890000045</v>
      </c>
      <c r="CD33" s="100">
        <v>-113100.97889999952</v>
      </c>
      <c r="CE33" s="100">
        <v>-113100.97889999952</v>
      </c>
      <c r="CF33" s="100">
        <v>-113100.97890000045</v>
      </c>
      <c r="CG33" s="100">
        <v>-1357211.7467999998</v>
      </c>
    </row>
    <row r="34" spans="1:85" s="97" customFormat="1" x14ac:dyDescent="0.2">
      <c r="A34" s="98" t="s">
        <v>286</v>
      </c>
      <c r="B34" s="98" t="s">
        <v>207</v>
      </c>
      <c r="C34" s="99" t="s">
        <v>220</v>
      </c>
      <c r="D34" s="99" t="s">
        <v>209</v>
      </c>
      <c r="E34" s="98" t="s">
        <v>210</v>
      </c>
      <c r="F34" s="2" t="s">
        <v>325</v>
      </c>
      <c r="G34" s="2" t="s">
        <v>329</v>
      </c>
      <c r="H34" s="100">
        <v>0</v>
      </c>
      <c r="I34" s="100">
        <v>0</v>
      </c>
      <c r="J34" s="100">
        <v>0</v>
      </c>
      <c r="K34" s="100">
        <v>0</v>
      </c>
      <c r="L34" s="100">
        <v>0</v>
      </c>
      <c r="M34" s="100">
        <v>0</v>
      </c>
      <c r="N34" s="100">
        <v>0</v>
      </c>
      <c r="O34" s="100">
        <v>0</v>
      </c>
      <c r="P34" s="100">
        <v>0</v>
      </c>
      <c r="Q34" s="100">
        <v>0</v>
      </c>
      <c r="R34" s="100">
        <v>0</v>
      </c>
      <c r="S34" s="100">
        <v>0</v>
      </c>
      <c r="T34" s="100">
        <v>0</v>
      </c>
      <c r="U34" s="100">
        <v>0</v>
      </c>
      <c r="V34" s="100">
        <v>0</v>
      </c>
      <c r="W34" s="100">
        <v>0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0">
        <v>0</v>
      </c>
      <c r="AD34" s="100">
        <v>0</v>
      </c>
      <c r="AE34" s="100">
        <v>0</v>
      </c>
      <c r="AF34" s="100">
        <v>0</v>
      </c>
      <c r="AG34" s="100">
        <v>0</v>
      </c>
      <c r="AH34" s="100">
        <v>19791</v>
      </c>
      <c r="AI34" s="100">
        <v>9895</v>
      </c>
      <c r="AJ34" s="100">
        <v>9895</v>
      </c>
      <c r="AK34" s="100">
        <v>9895</v>
      </c>
      <c r="AL34" s="100">
        <v>9896</v>
      </c>
      <c r="AM34" s="100">
        <v>9895</v>
      </c>
      <c r="AN34" s="100">
        <v>9895</v>
      </c>
      <c r="AO34" s="100">
        <v>9895</v>
      </c>
      <c r="AP34" s="100">
        <v>9896</v>
      </c>
      <c r="AQ34" s="100">
        <v>9895</v>
      </c>
      <c r="AR34" s="100">
        <v>9895</v>
      </c>
      <c r="AS34" s="100">
        <v>9895</v>
      </c>
      <c r="AT34" s="100">
        <v>128638</v>
      </c>
      <c r="AU34" s="100">
        <v>9895</v>
      </c>
      <c r="AV34" s="100">
        <v>9896</v>
      </c>
      <c r="AW34" s="100">
        <v>9895</v>
      </c>
      <c r="AX34" s="100">
        <v>9895</v>
      </c>
      <c r="AY34" s="100">
        <v>9895</v>
      </c>
      <c r="AZ34" s="100">
        <v>9896</v>
      </c>
      <c r="BA34" s="100">
        <v>9895</v>
      </c>
      <c r="BB34" s="100">
        <v>9895</v>
      </c>
      <c r="BC34" s="100">
        <v>9895</v>
      </c>
      <c r="BD34" s="100">
        <v>9896</v>
      </c>
      <c r="BE34" s="100">
        <v>9895</v>
      </c>
      <c r="BF34" s="100">
        <v>9895</v>
      </c>
      <c r="BG34" s="100">
        <v>118743</v>
      </c>
      <c r="BH34" s="100">
        <v>9895.25</v>
      </c>
      <c r="BI34" s="100">
        <v>9895.25</v>
      </c>
      <c r="BJ34" s="100">
        <v>9895.25</v>
      </c>
      <c r="BK34" s="100">
        <v>9895.25</v>
      </c>
      <c r="BL34" s="100">
        <v>9895.25</v>
      </c>
      <c r="BM34" s="100">
        <v>9895.25</v>
      </c>
      <c r="BN34" s="100">
        <v>9895.25</v>
      </c>
      <c r="BO34" s="100">
        <v>9895.25</v>
      </c>
      <c r="BP34" s="100">
        <v>9895.25</v>
      </c>
      <c r="BQ34" s="100">
        <v>9895.25</v>
      </c>
      <c r="BR34" s="100">
        <v>9895.25</v>
      </c>
      <c r="BS34" s="100">
        <v>9895.25</v>
      </c>
      <c r="BT34" s="100">
        <v>118743</v>
      </c>
      <c r="BU34" s="100">
        <v>9895.25</v>
      </c>
      <c r="BV34" s="100">
        <v>9895.25</v>
      </c>
      <c r="BW34" s="100">
        <v>0</v>
      </c>
      <c r="BX34" s="100">
        <v>0</v>
      </c>
      <c r="BY34" s="100">
        <v>0</v>
      </c>
      <c r="BZ34" s="100">
        <v>0</v>
      </c>
      <c r="CA34" s="100">
        <v>0</v>
      </c>
      <c r="CB34" s="100">
        <v>0</v>
      </c>
      <c r="CC34" s="100">
        <v>0</v>
      </c>
      <c r="CD34" s="100">
        <v>0</v>
      </c>
      <c r="CE34" s="100">
        <v>0</v>
      </c>
      <c r="CF34" s="100">
        <v>0</v>
      </c>
      <c r="CG34" s="100">
        <v>19790.5</v>
      </c>
    </row>
    <row r="35" spans="1:85" s="97" customFormat="1" x14ac:dyDescent="0.2">
      <c r="A35" s="98" t="s">
        <v>286</v>
      </c>
      <c r="B35" s="98" t="s">
        <v>207</v>
      </c>
      <c r="C35" s="99" t="s">
        <v>220</v>
      </c>
      <c r="D35" s="99" t="s">
        <v>209</v>
      </c>
      <c r="E35" s="98" t="s">
        <v>210</v>
      </c>
      <c r="F35" s="2" t="s">
        <v>325</v>
      </c>
      <c r="G35" s="2" t="s">
        <v>330</v>
      </c>
      <c r="H35" s="100">
        <v>0</v>
      </c>
      <c r="I35" s="100">
        <v>0</v>
      </c>
      <c r="J35" s="100">
        <v>0</v>
      </c>
      <c r="K35" s="100">
        <v>0</v>
      </c>
      <c r="L35" s="100">
        <v>0</v>
      </c>
      <c r="M35" s="100">
        <v>0</v>
      </c>
      <c r="N35" s="100">
        <v>0</v>
      </c>
      <c r="O35" s="100">
        <v>0</v>
      </c>
      <c r="P35" s="100">
        <v>0</v>
      </c>
      <c r="Q35" s="100">
        <v>0</v>
      </c>
      <c r="R35" s="100">
        <v>0</v>
      </c>
      <c r="S35" s="100">
        <v>0</v>
      </c>
      <c r="T35" s="100">
        <v>0</v>
      </c>
      <c r="U35" s="100">
        <v>0</v>
      </c>
      <c r="V35" s="100">
        <v>0</v>
      </c>
      <c r="W35" s="100">
        <v>0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100">
        <v>0</v>
      </c>
      <c r="AD35" s="100">
        <v>0</v>
      </c>
      <c r="AE35" s="100">
        <v>0</v>
      </c>
      <c r="AF35" s="100">
        <v>0</v>
      </c>
      <c r="AG35" s="100">
        <v>0</v>
      </c>
      <c r="AH35" s="100">
        <v>0</v>
      </c>
      <c r="AI35" s="100">
        <v>0</v>
      </c>
      <c r="AJ35" s="100">
        <v>0</v>
      </c>
      <c r="AK35" s="100">
        <v>0</v>
      </c>
      <c r="AL35" s="100">
        <v>0</v>
      </c>
      <c r="AM35" s="100">
        <v>0</v>
      </c>
      <c r="AN35" s="100">
        <v>0</v>
      </c>
      <c r="AO35" s="100">
        <v>0</v>
      </c>
      <c r="AP35" s="100">
        <v>0</v>
      </c>
      <c r="AQ35" s="100">
        <v>0</v>
      </c>
      <c r="AR35" s="100">
        <v>0</v>
      </c>
      <c r="AS35" s="100">
        <v>0</v>
      </c>
      <c r="AT35" s="100">
        <v>0</v>
      </c>
      <c r="AU35" s="100">
        <v>0</v>
      </c>
      <c r="AV35" s="100">
        <v>0</v>
      </c>
      <c r="AW35" s="100">
        <v>0</v>
      </c>
      <c r="AX35" s="100">
        <v>0</v>
      </c>
      <c r="AY35" s="100">
        <v>0</v>
      </c>
      <c r="AZ35" s="100">
        <v>-8237200</v>
      </c>
      <c r="BA35" s="100">
        <v>0</v>
      </c>
      <c r="BB35" s="100">
        <v>87284</v>
      </c>
      <c r="BC35" s="100">
        <v>43853</v>
      </c>
      <c r="BD35" s="100">
        <v>43993</v>
      </c>
      <c r="BE35" s="100">
        <v>44134</v>
      </c>
      <c r="BF35" s="100">
        <v>44276</v>
      </c>
      <c r="BG35" s="100">
        <v>-7973660</v>
      </c>
      <c r="BH35" s="100">
        <v>0</v>
      </c>
      <c r="BI35" s="100">
        <v>0</v>
      </c>
      <c r="BJ35" s="100">
        <v>0</v>
      </c>
      <c r="BK35" s="100">
        <v>0</v>
      </c>
      <c r="BL35" s="100">
        <v>0</v>
      </c>
      <c r="BM35" s="100">
        <v>0</v>
      </c>
      <c r="BN35" s="100">
        <v>0</v>
      </c>
      <c r="BO35" s="100">
        <v>0</v>
      </c>
      <c r="BP35" s="100">
        <v>0</v>
      </c>
      <c r="BQ35" s="100">
        <v>0</v>
      </c>
      <c r="BR35" s="100">
        <v>0</v>
      </c>
      <c r="BS35" s="100">
        <v>0</v>
      </c>
      <c r="BT35" s="100">
        <v>0</v>
      </c>
      <c r="BU35" s="100">
        <v>0</v>
      </c>
      <c r="BV35" s="100">
        <v>0</v>
      </c>
      <c r="BW35" s="100">
        <v>0</v>
      </c>
      <c r="BX35" s="100">
        <v>0</v>
      </c>
      <c r="BY35" s="100">
        <v>0</v>
      </c>
      <c r="BZ35" s="100">
        <v>0</v>
      </c>
      <c r="CA35" s="100">
        <v>0</v>
      </c>
      <c r="CB35" s="100">
        <v>0</v>
      </c>
      <c r="CC35" s="100">
        <v>0</v>
      </c>
      <c r="CD35" s="100">
        <v>0</v>
      </c>
      <c r="CE35" s="100">
        <v>0</v>
      </c>
      <c r="CF35" s="100">
        <v>0</v>
      </c>
      <c r="CG35" s="100">
        <v>0</v>
      </c>
    </row>
    <row r="36" spans="1:85" s="97" customFormat="1" x14ac:dyDescent="0.2">
      <c r="A36" s="98" t="s">
        <v>286</v>
      </c>
      <c r="B36" s="98" t="s">
        <v>207</v>
      </c>
      <c r="C36" s="99" t="s">
        <v>220</v>
      </c>
      <c r="D36" s="99" t="s">
        <v>209</v>
      </c>
      <c r="E36" s="98" t="s">
        <v>210</v>
      </c>
      <c r="F36" s="2" t="s">
        <v>325</v>
      </c>
      <c r="G36" s="2" t="s">
        <v>331</v>
      </c>
      <c r="H36" s="100">
        <v>0</v>
      </c>
      <c r="I36" s="100">
        <v>0</v>
      </c>
      <c r="J36" s="100">
        <v>0</v>
      </c>
      <c r="K36" s="100">
        <v>0</v>
      </c>
      <c r="L36" s="100">
        <v>0</v>
      </c>
      <c r="M36" s="100">
        <v>0</v>
      </c>
      <c r="N36" s="100">
        <v>0</v>
      </c>
      <c r="O36" s="100">
        <v>0</v>
      </c>
      <c r="P36" s="100">
        <v>0</v>
      </c>
      <c r="Q36" s="100">
        <v>0</v>
      </c>
      <c r="R36" s="100">
        <v>0</v>
      </c>
      <c r="S36" s="100">
        <v>0</v>
      </c>
      <c r="T36" s="100">
        <v>0</v>
      </c>
      <c r="U36" s="100">
        <v>0</v>
      </c>
      <c r="V36" s="100">
        <v>0</v>
      </c>
      <c r="W36" s="100">
        <v>0</v>
      </c>
      <c r="X36" s="100">
        <v>0</v>
      </c>
      <c r="Y36" s="100">
        <v>0</v>
      </c>
      <c r="Z36" s="100">
        <v>0</v>
      </c>
      <c r="AA36" s="100">
        <v>0</v>
      </c>
      <c r="AB36" s="100">
        <v>0</v>
      </c>
      <c r="AC36" s="100">
        <v>0</v>
      </c>
      <c r="AD36" s="100">
        <v>0</v>
      </c>
      <c r="AE36" s="100">
        <v>0</v>
      </c>
      <c r="AF36" s="100">
        <v>0</v>
      </c>
      <c r="AG36" s="100">
        <v>0</v>
      </c>
      <c r="AH36" s="100">
        <v>-43835</v>
      </c>
      <c r="AI36" s="100">
        <v>4792</v>
      </c>
      <c r="AJ36" s="100">
        <v>4792</v>
      </c>
      <c r="AK36" s="100">
        <v>4791</v>
      </c>
      <c r="AL36" s="100">
        <v>4792</v>
      </c>
      <c r="AM36" s="100">
        <v>4792</v>
      </c>
      <c r="AN36" s="100">
        <v>4791</v>
      </c>
      <c r="AO36" s="100">
        <v>4792</v>
      </c>
      <c r="AP36" s="100">
        <v>4792</v>
      </c>
      <c r="AQ36" s="100">
        <v>4791</v>
      </c>
      <c r="AR36" s="100">
        <v>4792</v>
      </c>
      <c r="AS36" s="100">
        <v>4792</v>
      </c>
      <c r="AT36" s="100">
        <v>8874</v>
      </c>
      <c r="AU36" s="100">
        <v>4792</v>
      </c>
      <c r="AV36" s="100">
        <v>4791</v>
      </c>
      <c r="AW36" s="100">
        <v>4792</v>
      </c>
      <c r="AX36" s="100">
        <v>4792</v>
      </c>
      <c r="AY36" s="100">
        <v>4791</v>
      </c>
      <c r="AZ36" s="100">
        <v>4792</v>
      </c>
      <c r="BA36" s="100">
        <v>4792</v>
      </c>
      <c r="BB36" s="100">
        <v>-4709</v>
      </c>
      <c r="BC36" s="100">
        <v>4792</v>
      </c>
      <c r="BD36" s="100">
        <v>4792</v>
      </c>
      <c r="BE36" s="100">
        <v>4791</v>
      </c>
      <c r="BF36" s="100">
        <v>4792</v>
      </c>
      <c r="BG36" s="100">
        <v>48000</v>
      </c>
      <c r="BH36" s="100">
        <v>4791.6700000000128</v>
      </c>
      <c r="BI36" s="100">
        <v>4791.6700000000128</v>
      </c>
      <c r="BJ36" s="100">
        <v>4791.6699999999837</v>
      </c>
      <c r="BK36" s="100">
        <v>4791.6700000000128</v>
      </c>
      <c r="BL36" s="100">
        <v>4791.6699999999837</v>
      </c>
      <c r="BM36" s="100">
        <v>4791.6700000000128</v>
      </c>
      <c r="BN36" s="100">
        <v>4791.6699999999837</v>
      </c>
      <c r="BO36" s="100">
        <v>4791.6700000000128</v>
      </c>
      <c r="BP36" s="100">
        <v>4791.6699999999837</v>
      </c>
      <c r="BQ36" s="100">
        <v>4791.6700000000128</v>
      </c>
      <c r="BR36" s="100">
        <v>4791.6699999999837</v>
      </c>
      <c r="BS36" s="100">
        <v>4791.6700000000128</v>
      </c>
      <c r="BT36" s="100">
        <v>57500.040000000008</v>
      </c>
      <c r="BU36" s="100">
        <v>4791.6699999999837</v>
      </c>
      <c r="BV36" s="100">
        <v>4791.6700000000128</v>
      </c>
      <c r="BW36" s="100">
        <v>4791.6700000000128</v>
      </c>
      <c r="BX36" s="100">
        <v>4791.6699999999837</v>
      </c>
      <c r="BY36" s="100">
        <v>4791.6699999999837</v>
      </c>
      <c r="BZ36" s="100">
        <v>4791.6700000000128</v>
      </c>
      <c r="CA36" s="100">
        <v>4791.6700000000128</v>
      </c>
      <c r="CB36" s="100">
        <v>4791.6699999999837</v>
      </c>
      <c r="CC36" s="100">
        <v>4791.6699999999837</v>
      </c>
      <c r="CD36" s="100">
        <v>4791.6700000000128</v>
      </c>
      <c r="CE36" s="100">
        <v>4791.6700000000128</v>
      </c>
      <c r="CF36" s="100">
        <v>4791.6699999999837</v>
      </c>
      <c r="CG36" s="100">
        <v>57500.039999999979</v>
      </c>
    </row>
    <row r="37" spans="1:85" s="97" customFormat="1" x14ac:dyDescent="0.2">
      <c r="A37" s="98" t="s">
        <v>286</v>
      </c>
      <c r="B37" s="98" t="s">
        <v>221</v>
      </c>
      <c r="C37" s="99" t="s">
        <v>208</v>
      </c>
      <c r="D37" s="99" t="s">
        <v>209</v>
      </c>
      <c r="E37" s="98" t="s">
        <v>210</v>
      </c>
      <c r="F37" s="2" t="s">
        <v>211</v>
      </c>
      <c r="G37" s="2" t="s">
        <v>212</v>
      </c>
      <c r="H37" s="100">
        <v>0</v>
      </c>
      <c r="I37" s="100">
        <v>0</v>
      </c>
      <c r="J37" s="100">
        <v>0</v>
      </c>
      <c r="K37" s="100">
        <v>0</v>
      </c>
      <c r="L37" s="100">
        <v>0</v>
      </c>
      <c r="M37" s="100">
        <v>0</v>
      </c>
      <c r="N37" s="100">
        <v>0</v>
      </c>
      <c r="O37" s="100">
        <v>0</v>
      </c>
      <c r="P37" s="100">
        <v>0</v>
      </c>
      <c r="Q37" s="100">
        <v>0</v>
      </c>
      <c r="R37" s="100">
        <v>0</v>
      </c>
      <c r="S37" s="100">
        <v>0</v>
      </c>
      <c r="T37" s="100">
        <v>0</v>
      </c>
      <c r="U37" s="100">
        <v>0</v>
      </c>
      <c r="V37" s="100">
        <v>0</v>
      </c>
      <c r="W37" s="100">
        <v>0</v>
      </c>
      <c r="X37" s="100">
        <v>0</v>
      </c>
      <c r="Y37" s="100">
        <v>0</v>
      </c>
      <c r="Z37" s="100">
        <v>0</v>
      </c>
      <c r="AA37" s="100">
        <v>0</v>
      </c>
      <c r="AB37" s="100">
        <v>0</v>
      </c>
      <c r="AC37" s="100">
        <v>0</v>
      </c>
      <c r="AD37" s="100">
        <v>0</v>
      </c>
      <c r="AE37" s="100">
        <v>0</v>
      </c>
      <c r="AF37" s="100">
        <v>0</v>
      </c>
      <c r="AG37" s="100">
        <v>0</v>
      </c>
      <c r="AH37" s="100">
        <v>13440</v>
      </c>
      <c r="AI37" s="100">
        <v>13440</v>
      </c>
      <c r="AJ37" s="100">
        <v>13440</v>
      </c>
      <c r="AK37" s="100">
        <v>13440</v>
      </c>
      <c r="AL37" s="100">
        <v>13440</v>
      </c>
      <c r="AM37" s="100">
        <v>13440</v>
      </c>
      <c r="AN37" s="100">
        <v>13440</v>
      </c>
      <c r="AO37" s="100">
        <v>13440</v>
      </c>
      <c r="AP37" s="100">
        <v>13440</v>
      </c>
      <c r="AQ37" s="100">
        <v>13440</v>
      </c>
      <c r="AR37" s="100">
        <v>13440</v>
      </c>
      <c r="AS37" s="100">
        <v>13440</v>
      </c>
      <c r="AT37" s="100">
        <v>161280</v>
      </c>
      <c r="AU37" s="100">
        <v>16193</v>
      </c>
      <c r="AV37" s="100">
        <v>16193</v>
      </c>
      <c r="AW37" s="100">
        <v>16193</v>
      </c>
      <c r="AX37" s="100">
        <v>16193</v>
      </c>
      <c r="AY37" s="100">
        <v>7572</v>
      </c>
      <c r="AZ37" s="100">
        <v>14469</v>
      </c>
      <c r="BA37" s="100">
        <v>14469</v>
      </c>
      <c r="BB37" s="100">
        <v>14469</v>
      </c>
      <c r="BC37" s="100">
        <v>14469</v>
      </c>
      <c r="BD37" s="100">
        <v>14469</v>
      </c>
      <c r="BE37" s="100">
        <v>14469</v>
      </c>
      <c r="BF37" s="100">
        <v>5522</v>
      </c>
      <c r="BG37" s="100">
        <v>164680</v>
      </c>
      <c r="BH37" s="100">
        <v>15487</v>
      </c>
      <c r="BI37" s="100">
        <v>24444</v>
      </c>
      <c r="BJ37" s="100">
        <v>19965</v>
      </c>
      <c r="BK37" s="100">
        <v>19965</v>
      </c>
      <c r="BL37" s="100">
        <v>19965</v>
      </c>
      <c r="BM37" s="100">
        <v>19965</v>
      </c>
      <c r="BN37" s="100">
        <v>151065</v>
      </c>
      <c r="BO37" s="100">
        <v>19965</v>
      </c>
      <c r="BP37" s="100">
        <v>19965</v>
      </c>
      <c r="BQ37" s="100">
        <v>19965</v>
      </c>
      <c r="BR37" s="100">
        <v>19965</v>
      </c>
      <c r="BS37" s="100">
        <v>19965</v>
      </c>
      <c r="BT37" s="100">
        <v>370681</v>
      </c>
      <c r="BU37" s="100">
        <v>11845</v>
      </c>
      <c r="BV37" s="100">
        <v>11845</v>
      </c>
      <c r="BW37" s="100">
        <v>11845</v>
      </c>
      <c r="BX37" s="100">
        <v>11845</v>
      </c>
      <c r="BY37" s="100">
        <v>11845</v>
      </c>
      <c r="BZ37" s="100">
        <v>11845</v>
      </c>
      <c r="CA37" s="100">
        <v>11845</v>
      </c>
      <c r="CB37" s="100">
        <v>11845</v>
      </c>
      <c r="CC37" s="100">
        <v>11845</v>
      </c>
      <c r="CD37" s="100">
        <v>11845</v>
      </c>
      <c r="CE37" s="100">
        <v>11845</v>
      </c>
      <c r="CF37" s="100">
        <v>11845</v>
      </c>
      <c r="CG37" s="100">
        <v>142140</v>
      </c>
    </row>
    <row r="38" spans="1:85" s="97" customFormat="1" x14ac:dyDescent="0.2">
      <c r="A38" s="98" t="s">
        <v>286</v>
      </c>
      <c r="B38" s="98" t="s">
        <v>221</v>
      </c>
      <c r="C38" s="99" t="s">
        <v>208</v>
      </c>
      <c r="D38" s="99" t="s">
        <v>209</v>
      </c>
      <c r="E38" s="98" t="s">
        <v>210</v>
      </c>
      <c r="F38" s="2" t="s">
        <v>211</v>
      </c>
      <c r="G38" s="2" t="s">
        <v>213</v>
      </c>
      <c r="H38" s="100">
        <v>0</v>
      </c>
      <c r="I38" s="100">
        <v>0</v>
      </c>
      <c r="J38" s="100">
        <v>0</v>
      </c>
      <c r="K38" s="100">
        <v>0</v>
      </c>
      <c r="L38" s="100">
        <v>0</v>
      </c>
      <c r="M38" s="100">
        <v>0</v>
      </c>
      <c r="N38" s="100">
        <v>0</v>
      </c>
      <c r="O38" s="100">
        <v>0</v>
      </c>
      <c r="P38" s="100">
        <v>0</v>
      </c>
      <c r="Q38" s="100">
        <v>0</v>
      </c>
      <c r="R38" s="100">
        <v>0</v>
      </c>
      <c r="S38" s="100">
        <v>0</v>
      </c>
      <c r="T38" s="100">
        <v>0</v>
      </c>
      <c r="U38" s="100">
        <v>0</v>
      </c>
      <c r="V38" s="100">
        <v>0</v>
      </c>
      <c r="W38" s="100">
        <v>0</v>
      </c>
      <c r="X38" s="100">
        <v>0</v>
      </c>
      <c r="Y38" s="100">
        <v>0</v>
      </c>
      <c r="Z38" s="100">
        <v>0</v>
      </c>
      <c r="AA38" s="100">
        <v>0</v>
      </c>
      <c r="AB38" s="100">
        <v>0</v>
      </c>
      <c r="AC38" s="100">
        <v>0</v>
      </c>
      <c r="AD38" s="100">
        <v>0</v>
      </c>
      <c r="AE38" s="100">
        <v>0</v>
      </c>
      <c r="AF38" s="100">
        <v>0</v>
      </c>
      <c r="AG38" s="100">
        <v>0</v>
      </c>
      <c r="AH38" s="100">
        <v>2991</v>
      </c>
      <c r="AI38" s="100">
        <v>2506</v>
      </c>
      <c r="AJ38" s="100">
        <v>5216</v>
      </c>
      <c r="AK38" s="100">
        <v>1989</v>
      </c>
      <c r="AL38" s="100">
        <v>638</v>
      </c>
      <c r="AM38" s="100">
        <v>1845</v>
      </c>
      <c r="AN38" s="100">
        <v>1353</v>
      </c>
      <c r="AO38" s="100">
        <v>796</v>
      </c>
      <c r="AP38" s="100">
        <v>400</v>
      </c>
      <c r="AQ38" s="100">
        <v>2544</v>
      </c>
      <c r="AR38" s="100">
        <v>2358</v>
      </c>
      <c r="AS38" s="100">
        <v>1843</v>
      </c>
      <c r="AT38" s="100">
        <v>24479</v>
      </c>
      <c r="AU38" s="100">
        <v>845</v>
      </c>
      <c r="AV38" s="100">
        <v>491</v>
      </c>
      <c r="AW38" s="100">
        <v>591</v>
      </c>
      <c r="AX38" s="100">
        <v>781</v>
      </c>
      <c r="AY38" s="100">
        <v>1642</v>
      </c>
      <c r="AZ38" s="100">
        <v>2266</v>
      </c>
      <c r="BA38" s="100">
        <v>1461</v>
      </c>
      <c r="BB38" s="100">
        <v>2498</v>
      </c>
      <c r="BC38" s="100">
        <v>1859</v>
      </c>
      <c r="BD38" s="100">
        <v>1654</v>
      </c>
      <c r="BE38" s="100">
        <v>4425</v>
      </c>
      <c r="BF38" s="100">
        <v>3000</v>
      </c>
      <c r="BG38" s="100">
        <v>21513</v>
      </c>
      <c r="BH38" s="100">
        <v>1726</v>
      </c>
      <c r="BI38" s="100">
        <v>1726</v>
      </c>
      <c r="BJ38" s="100">
        <v>1726</v>
      </c>
      <c r="BK38" s="100">
        <v>1726</v>
      </c>
      <c r="BL38" s="100">
        <v>1726</v>
      </c>
      <c r="BM38" s="100">
        <v>1726</v>
      </c>
      <c r="BN38" s="100">
        <v>1726</v>
      </c>
      <c r="BO38" s="100">
        <v>1726</v>
      </c>
      <c r="BP38" s="100">
        <v>1726</v>
      </c>
      <c r="BQ38" s="100">
        <v>1726</v>
      </c>
      <c r="BR38" s="100">
        <v>1726</v>
      </c>
      <c r="BS38" s="100">
        <v>1726</v>
      </c>
      <c r="BT38" s="100">
        <v>20712</v>
      </c>
      <c r="BU38" s="100">
        <v>1726</v>
      </c>
      <c r="BV38" s="100">
        <v>1726</v>
      </c>
      <c r="BW38" s="100">
        <v>1726</v>
      </c>
      <c r="BX38" s="100">
        <v>1726</v>
      </c>
      <c r="BY38" s="100">
        <v>1726</v>
      </c>
      <c r="BZ38" s="100">
        <v>1726</v>
      </c>
      <c r="CA38" s="100">
        <v>1726</v>
      </c>
      <c r="CB38" s="100">
        <v>1726</v>
      </c>
      <c r="CC38" s="100">
        <v>1726</v>
      </c>
      <c r="CD38" s="100">
        <v>1726</v>
      </c>
      <c r="CE38" s="100">
        <v>1726</v>
      </c>
      <c r="CF38" s="100">
        <v>1726</v>
      </c>
      <c r="CG38" s="100">
        <v>20712</v>
      </c>
    </row>
    <row r="39" spans="1:85" s="97" customFormat="1" x14ac:dyDescent="0.2">
      <c r="A39" s="98" t="s">
        <v>286</v>
      </c>
      <c r="B39" s="98" t="s">
        <v>221</v>
      </c>
      <c r="C39" s="99" t="s">
        <v>208</v>
      </c>
      <c r="D39" s="99" t="s">
        <v>209</v>
      </c>
      <c r="E39" s="98" t="s">
        <v>210</v>
      </c>
      <c r="F39" s="2" t="s">
        <v>211</v>
      </c>
      <c r="G39" s="2" t="s">
        <v>214</v>
      </c>
      <c r="H39" s="100">
        <v>0</v>
      </c>
      <c r="I39" s="100">
        <v>0</v>
      </c>
      <c r="J39" s="100">
        <v>0</v>
      </c>
      <c r="K39" s="100">
        <v>0</v>
      </c>
      <c r="L39" s="100">
        <v>0</v>
      </c>
      <c r="M39" s="100">
        <v>0</v>
      </c>
      <c r="N39" s="100">
        <v>0</v>
      </c>
      <c r="O39" s="100">
        <v>0</v>
      </c>
      <c r="P39" s="100">
        <v>0</v>
      </c>
      <c r="Q39" s="100">
        <v>0</v>
      </c>
      <c r="R39" s="100">
        <v>0</v>
      </c>
      <c r="S39" s="100">
        <v>0</v>
      </c>
      <c r="T39" s="100">
        <v>0</v>
      </c>
      <c r="U39" s="100">
        <v>0</v>
      </c>
      <c r="V39" s="100">
        <v>0</v>
      </c>
      <c r="W39" s="100">
        <v>0</v>
      </c>
      <c r="X39" s="100">
        <v>0</v>
      </c>
      <c r="Y39" s="100">
        <v>0</v>
      </c>
      <c r="Z39" s="100">
        <v>0</v>
      </c>
      <c r="AA39" s="100">
        <v>0</v>
      </c>
      <c r="AB39" s="100">
        <v>0</v>
      </c>
      <c r="AC39" s="100">
        <v>0</v>
      </c>
      <c r="AD39" s="100">
        <v>0</v>
      </c>
      <c r="AE39" s="100">
        <v>0</v>
      </c>
      <c r="AF39" s="100">
        <v>0</v>
      </c>
      <c r="AG39" s="100">
        <v>0</v>
      </c>
      <c r="AH39" s="100">
        <v>0</v>
      </c>
      <c r="AI39" s="100">
        <v>0</v>
      </c>
      <c r="AJ39" s="100">
        <v>0</v>
      </c>
      <c r="AK39" s="100">
        <v>0</v>
      </c>
      <c r="AL39" s="100">
        <v>0</v>
      </c>
      <c r="AM39" s="100">
        <v>0</v>
      </c>
      <c r="AN39" s="100">
        <v>0</v>
      </c>
      <c r="AO39" s="100">
        <v>0</v>
      </c>
      <c r="AP39" s="100">
        <v>0</v>
      </c>
      <c r="AQ39" s="100">
        <v>0</v>
      </c>
      <c r="AR39" s="100">
        <v>0</v>
      </c>
      <c r="AS39" s="100">
        <v>0</v>
      </c>
      <c r="AT39" s="100">
        <v>0</v>
      </c>
      <c r="AU39" s="100">
        <v>0</v>
      </c>
      <c r="AV39" s="100">
        <v>-7928</v>
      </c>
      <c r="AW39" s="100">
        <v>7928</v>
      </c>
      <c r="AX39" s="100">
        <v>138601</v>
      </c>
      <c r="AY39" s="100">
        <v>-138601</v>
      </c>
      <c r="AZ39" s="100">
        <v>0</v>
      </c>
      <c r="BA39" s="100">
        <v>0</v>
      </c>
      <c r="BB39" s="100">
        <v>0</v>
      </c>
      <c r="BC39" s="100">
        <v>0</v>
      </c>
      <c r="BD39" s="100">
        <v>0</v>
      </c>
      <c r="BE39" s="100">
        <v>0</v>
      </c>
      <c r="BF39" s="100">
        <v>0</v>
      </c>
      <c r="BG39" s="100">
        <v>0</v>
      </c>
      <c r="BH39" s="100">
        <v>0</v>
      </c>
      <c r="BI39" s="100">
        <v>0</v>
      </c>
      <c r="BJ39" s="100">
        <v>0</v>
      </c>
      <c r="BK39" s="100">
        <v>0</v>
      </c>
      <c r="BL39" s="100">
        <v>0</v>
      </c>
      <c r="BM39" s="100">
        <v>0</v>
      </c>
      <c r="BN39" s="100">
        <v>0</v>
      </c>
      <c r="BO39" s="100">
        <v>0</v>
      </c>
      <c r="BP39" s="100">
        <v>0</v>
      </c>
      <c r="BQ39" s="100">
        <v>0</v>
      </c>
      <c r="BR39" s="100">
        <v>0</v>
      </c>
      <c r="BS39" s="100">
        <v>0</v>
      </c>
      <c r="BT39" s="100">
        <v>0</v>
      </c>
      <c r="BU39" s="100">
        <v>0</v>
      </c>
      <c r="BV39" s="100">
        <v>0</v>
      </c>
      <c r="BW39" s="100">
        <v>0</v>
      </c>
      <c r="BX39" s="100">
        <v>0</v>
      </c>
      <c r="BY39" s="100">
        <v>0</v>
      </c>
      <c r="BZ39" s="100">
        <v>0</v>
      </c>
      <c r="CA39" s="100">
        <v>0</v>
      </c>
      <c r="CB39" s="100">
        <v>0</v>
      </c>
      <c r="CC39" s="100">
        <v>0</v>
      </c>
      <c r="CD39" s="100">
        <v>0</v>
      </c>
      <c r="CE39" s="100">
        <v>0</v>
      </c>
      <c r="CF39" s="100">
        <v>0</v>
      </c>
      <c r="CG39" s="100">
        <v>0</v>
      </c>
    </row>
    <row r="40" spans="1:85" s="97" customFormat="1" x14ac:dyDescent="0.2">
      <c r="A40" s="98" t="s">
        <v>286</v>
      </c>
      <c r="B40" s="98" t="s">
        <v>221</v>
      </c>
      <c r="C40" s="99" t="s">
        <v>208</v>
      </c>
      <c r="D40" s="99" t="s">
        <v>217</v>
      </c>
      <c r="E40" s="98" t="s">
        <v>210</v>
      </c>
      <c r="F40" s="2" t="s">
        <v>211</v>
      </c>
      <c r="G40" s="2" t="s">
        <v>218</v>
      </c>
      <c r="H40" s="100">
        <v>0</v>
      </c>
      <c r="I40" s="100">
        <v>0</v>
      </c>
      <c r="J40" s="100">
        <v>0</v>
      </c>
      <c r="K40" s="100">
        <v>0</v>
      </c>
      <c r="L40" s="100">
        <v>0</v>
      </c>
      <c r="M40" s="100">
        <v>0</v>
      </c>
      <c r="N40" s="100">
        <v>0</v>
      </c>
      <c r="O40" s="100">
        <v>0</v>
      </c>
      <c r="P40" s="100">
        <v>0</v>
      </c>
      <c r="Q40" s="100">
        <v>0</v>
      </c>
      <c r="R40" s="100">
        <v>0</v>
      </c>
      <c r="S40" s="100">
        <v>0</v>
      </c>
      <c r="T40" s="100">
        <v>0</v>
      </c>
      <c r="U40" s="100">
        <v>0</v>
      </c>
      <c r="V40" s="100">
        <v>0</v>
      </c>
      <c r="W40" s="100">
        <v>0</v>
      </c>
      <c r="X40" s="100">
        <v>0</v>
      </c>
      <c r="Y40" s="100">
        <v>0</v>
      </c>
      <c r="Z40" s="100">
        <v>0</v>
      </c>
      <c r="AA40" s="100">
        <v>0</v>
      </c>
      <c r="AB40" s="100">
        <v>0</v>
      </c>
      <c r="AC40" s="100">
        <v>0</v>
      </c>
      <c r="AD40" s="100">
        <v>0</v>
      </c>
      <c r="AE40" s="100">
        <v>0</v>
      </c>
      <c r="AF40" s="100">
        <v>0</v>
      </c>
      <c r="AG40" s="100">
        <v>0</v>
      </c>
      <c r="AH40" s="100">
        <v>0</v>
      </c>
      <c r="AI40" s="100">
        <v>0</v>
      </c>
      <c r="AJ40" s="100">
        <v>0</v>
      </c>
      <c r="AK40" s="100">
        <v>0</v>
      </c>
      <c r="AL40" s="100">
        <v>0</v>
      </c>
      <c r="AM40" s="100">
        <v>0</v>
      </c>
      <c r="AN40" s="100">
        <v>0</v>
      </c>
      <c r="AO40" s="100">
        <v>0</v>
      </c>
      <c r="AP40" s="100">
        <v>0</v>
      </c>
      <c r="AQ40" s="100">
        <v>0</v>
      </c>
      <c r="AR40" s="100">
        <v>0</v>
      </c>
      <c r="AS40" s="100">
        <v>0</v>
      </c>
      <c r="AT40" s="100">
        <v>0</v>
      </c>
      <c r="AU40" s="100">
        <v>0</v>
      </c>
      <c r="AV40" s="100">
        <v>0</v>
      </c>
      <c r="AW40" s="100">
        <v>0</v>
      </c>
      <c r="AX40" s="100">
        <v>0</v>
      </c>
      <c r="AY40" s="100">
        <v>0</v>
      </c>
      <c r="AZ40" s="100">
        <v>0</v>
      </c>
      <c r="BA40" s="100">
        <v>0</v>
      </c>
      <c r="BB40" s="100">
        <v>0</v>
      </c>
      <c r="BC40" s="100">
        <v>43</v>
      </c>
      <c r="BD40" s="100">
        <v>0</v>
      </c>
      <c r="BE40" s="100">
        <v>0</v>
      </c>
      <c r="BF40" s="100">
        <v>0</v>
      </c>
      <c r="BG40" s="100">
        <v>43</v>
      </c>
      <c r="BH40" s="100">
        <v>0</v>
      </c>
      <c r="BI40" s="100">
        <v>0</v>
      </c>
      <c r="BJ40" s="100">
        <v>0</v>
      </c>
      <c r="BK40" s="100">
        <v>0</v>
      </c>
      <c r="BL40" s="100">
        <v>0</v>
      </c>
      <c r="BM40" s="100">
        <v>0</v>
      </c>
      <c r="BN40" s="100">
        <v>0</v>
      </c>
      <c r="BO40" s="100">
        <v>0</v>
      </c>
      <c r="BP40" s="100">
        <v>0</v>
      </c>
      <c r="BQ40" s="100">
        <v>0</v>
      </c>
      <c r="BR40" s="100">
        <v>0</v>
      </c>
      <c r="BS40" s="100">
        <v>0</v>
      </c>
      <c r="BT40" s="100">
        <v>0</v>
      </c>
      <c r="BU40" s="100">
        <v>0</v>
      </c>
      <c r="BV40" s="100">
        <v>0</v>
      </c>
      <c r="BW40" s="100">
        <v>0</v>
      </c>
      <c r="BX40" s="100">
        <v>0</v>
      </c>
      <c r="BY40" s="100">
        <v>0</v>
      </c>
      <c r="BZ40" s="100">
        <v>0</v>
      </c>
      <c r="CA40" s="100">
        <v>0</v>
      </c>
      <c r="CB40" s="100">
        <v>0</v>
      </c>
      <c r="CC40" s="100">
        <v>0</v>
      </c>
      <c r="CD40" s="100">
        <v>0</v>
      </c>
      <c r="CE40" s="100">
        <v>0</v>
      </c>
      <c r="CF40" s="100">
        <v>0</v>
      </c>
      <c r="CG40" s="100">
        <v>0</v>
      </c>
    </row>
    <row r="41" spans="1:85" s="97" customFormat="1" x14ac:dyDescent="0.2">
      <c r="A41" s="98" t="s">
        <v>286</v>
      </c>
      <c r="B41" s="98" t="s">
        <v>221</v>
      </c>
      <c r="C41" s="99" t="s">
        <v>208</v>
      </c>
      <c r="D41" s="99" t="s">
        <v>217</v>
      </c>
      <c r="E41" s="98" t="s">
        <v>210</v>
      </c>
      <c r="F41" s="2" t="s">
        <v>211</v>
      </c>
      <c r="G41" s="2" t="s">
        <v>219</v>
      </c>
      <c r="H41" s="100">
        <v>0</v>
      </c>
      <c r="I41" s="100">
        <v>0</v>
      </c>
      <c r="J41" s="100">
        <v>0</v>
      </c>
      <c r="K41" s="100">
        <v>0</v>
      </c>
      <c r="L41" s="100">
        <v>0</v>
      </c>
      <c r="M41" s="100">
        <v>0</v>
      </c>
      <c r="N41" s="100">
        <v>0</v>
      </c>
      <c r="O41" s="100">
        <v>0</v>
      </c>
      <c r="P41" s="100">
        <v>0</v>
      </c>
      <c r="Q41" s="100">
        <v>0</v>
      </c>
      <c r="R41" s="100">
        <v>0</v>
      </c>
      <c r="S41" s="100">
        <v>0</v>
      </c>
      <c r="T41" s="100">
        <v>0</v>
      </c>
      <c r="U41" s="100">
        <v>0</v>
      </c>
      <c r="V41" s="100">
        <v>0</v>
      </c>
      <c r="W41" s="100">
        <v>0</v>
      </c>
      <c r="X41" s="100">
        <v>0</v>
      </c>
      <c r="Y41" s="100">
        <v>0</v>
      </c>
      <c r="Z41" s="100">
        <v>0</v>
      </c>
      <c r="AA41" s="100">
        <v>0</v>
      </c>
      <c r="AB41" s="100">
        <v>0</v>
      </c>
      <c r="AC41" s="100">
        <v>0</v>
      </c>
      <c r="AD41" s="100">
        <v>0</v>
      </c>
      <c r="AE41" s="100">
        <v>0</v>
      </c>
      <c r="AF41" s="100">
        <v>0</v>
      </c>
      <c r="AG41" s="100">
        <v>0</v>
      </c>
      <c r="AH41" s="100">
        <v>0</v>
      </c>
      <c r="AI41" s="100">
        <v>16667</v>
      </c>
      <c r="AJ41" s="100">
        <v>8333</v>
      </c>
      <c r="AK41" s="100">
        <v>8333</v>
      </c>
      <c r="AL41" s="100">
        <v>8333</v>
      </c>
      <c r="AM41" s="100">
        <v>8334</v>
      </c>
      <c r="AN41" s="100">
        <v>8333</v>
      </c>
      <c r="AO41" s="100">
        <v>8333</v>
      </c>
      <c r="AP41" s="100">
        <v>8333</v>
      </c>
      <c r="AQ41" s="100">
        <v>8334</v>
      </c>
      <c r="AR41" s="100">
        <v>8333</v>
      </c>
      <c r="AS41" s="100">
        <v>8333</v>
      </c>
      <c r="AT41" s="100">
        <v>99999</v>
      </c>
      <c r="AU41" s="100">
        <v>0</v>
      </c>
      <c r="AV41" s="100">
        <v>1200</v>
      </c>
      <c r="AW41" s="100">
        <v>0</v>
      </c>
      <c r="AX41" s="100">
        <v>0</v>
      </c>
      <c r="AY41" s="100">
        <v>0</v>
      </c>
      <c r="AZ41" s="100">
        <v>0</v>
      </c>
      <c r="BA41" s="100">
        <v>0</v>
      </c>
      <c r="BB41" s="100">
        <v>0</v>
      </c>
      <c r="BC41" s="100">
        <v>0</v>
      </c>
      <c r="BD41" s="100">
        <v>0</v>
      </c>
      <c r="BE41" s="100">
        <v>0</v>
      </c>
      <c r="BF41" s="100">
        <v>0</v>
      </c>
      <c r="BG41" s="100">
        <v>1200</v>
      </c>
      <c r="BH41" s="100">
        <v>0</v>
      </c>
      <c r="BI41" s="100">
        <v>0</v>
      </c>
      <c r="BJ41" s="100">
        <v>0</v>
      </c>
      <c r="BK41" s="100">
        <v>0</v>
      </c>
      <c r="BL41" s="100">
        <v>0</v>
      </c>
      <c r="BM41" s="100">
        <v>0</v>
      </c>
      <c r="BN41" s="100">
        <v>0</v>
      </c>
      <c r="BO41" s="100">
        <v>0</v>
      </c>
      <c r="BP41" s="100">
        <v>0</v>
      </c>
      <c r="BQ41" s="100">
        <v>0</v>
      </c>
      <c r="BR41" s="100">
        <v>0</v>
      </c>
      <c r="BS41" s="100">
        <v>0</v>
      </c>
      <c r="BT41" s="100">
        <v>0</v>
      </c>
      <c r="BU41" s="100">
        <v>0</v>
      </c>
      <c r="BV41" s="100">
        <v>0</v>
      </c>
      <c r="BW41" s="100">
        <v>0</v>
      </c>
      <c r="BX41" s="100">
        <v>0</v>
      </c>
      <c r="BY41" s="100">
        <v>0</v>
      </c>
      <c r="BZ41" s="100">
        <v>0</v>
      </c>
      <c r="CA41" s="100">
        <v>0</v>
      </c>
      <c r="CB41" s="100">
        <v>0</v>
      </c>
      <c r="CC41" s="100">
        <v>0</v>
      </c>
      <c r="CD41" s="100">
        <v>0</v>
      </c>
      <c r="CE41" s="100">
        <v>0</v>
      </c>
      <c r="CF41" s="100">
        <v>0</v>
      </c>
      <c r="CG41" s="100">
        <v>0</v>
      </c>
    </row>
    <row r="42" spans="1:85" s="97" customFormat="1" x14ac:dyDescent="0.2">
      <c r="A42" s="98" t="s">
        <v>286</v>
      </c>
      <c r="B42" s="98" t="s">
        <v>221</v>
      </c>
      <c r="C42" s="99" t="s">
        <v>220</v>
      </c>
      <c r="D42" s="99" t="s">
        <v>209</v>
      </c>
      <c r="E42" s="98" t="s">
        <v>210</v>
      </c>
      <c r="F42" s="2" t="s">
        <v>305</v>
      </c>
      <c r="G42" s="2" t="s">
        <v>306</v>
      </c>
      <c r="H42" s="100">
        <v>0</v>
      </c>
      <c r="I42" s="100">
        <v>0</v>
      </c>
      <c r="J42" s="100">
        <v>0</v>
      </c>
      <c r="K42" s="100">
        <v>0</v>
      </c>
      <c r="L42" s="100">
        <v>0</v>
      </c>
      <c r="M42" s="100">
        <v>0</v>
      </c>
      <c r="N42" s="100">
        <v>0</v>
      </c>
      <c r="O42" s="100">
        <v>0</v>
      </c>
      <c r="P42" s="100">
        <v>0</v>
      </c>
      <c r="Q42" s="100">
        <v>0</v>
      </c>
      <c r="R42" s="100">
        <v>0</v>
      </c>
      <c r="S42" s="100">
        <v>0</v>
      </c>
      <c r="T42" s="100">
        <v>0</v>
      </c>
      <c r="U42" s="100">
        <v>0</v>
      </c>
      <c r="V42" s="100">
        <v>0</v>
      </c>
      <c r="W42" s="100">
        <v>0</v>
      </c>
      <c r="X42" s="100">
        <v>0</v>
      </c>
      <c r="Y42" s="100">
        <v>0</v>
      </c>
      <c r="Z42" s="100">
        <v>0</v>
      </c>
      <c r="AA42" s="100">
        <v>0</v>
      </c>
      <c r="AB42" s="100">
        <v>0</v>
      </c>
      <c r="AC42" s="100">
        <v>0</v>
      </c>
      <c r="AD42" s="100">
        <v>0</v>
      </c>
      <c r="AE42" s="100">
        <v>0</v>
      </c>
      <c r="AF42" s="100">
        <v>0</v>
      </c>
      <c r="AG42" s="100">
        <v>0</v>
      </c>
      <c r="AH42" s="100">
        <v>15974</v>
      </c>
      <c r="AI42" s="100">
        <v>10264</v>
      </c>
      <c r="AJ42" s="100">
        <v>18599</v>
      </c>
      <c r="AK42" s="100">
        <v>13331</v>
      </c>
      <c r="AL42" s="100">
        <v>13896</v>
      </c>
      <c r="AM42" s="100">
        <v>12966</v>
      </c>
      <c r="AN42" s="100">
        <v>35859</v>
      </c>
      <c r="AO42" s="100">
        <v>38426</v>
      </c>
      <c r="AP42" s="100">
        <v>-133</v>
      </c>
      <c r="AQ42" s="100">
        <v>-13702</v>
      </c>
      <c r="AR42" s="100">
        <v>139919</v>
      </c>
      <c r="AS42" s="100">
        <v>-141813</v>
      </c>
      <c r="AT42" s="100">
        <v>143586</v>
      </c>
      <c r="AU42" s="100">
        <v>188066</v>
      </c>
      <c r="AV42" s="100">
        <v>-528856</v>
      </c>
      <c r="AW42" s="100">
        <v>38123</v>
      </c>
      <c r="AX42" s="100">
        <v>-44611</v>
      </c>
      <c r="AY42" s="100">
        <v>77397</v>
      </c>
      <c r="AZ42" s="100">
        <v>14315</v>
      </c>
      <c r="BA42" s="100">
        <v>-6056</v>
      </c>
      <c r="BB42" s="100">
        <v>-61812</v>
      </c>
      <c r="BC42" s="100">
        <v>37604</v>
      </c>
      <c r="BD42" s="100">
        <v>33807</v>
      </c>
      <c r="BE42" s="100">
        <v>-1826</v>
      </c>
      <c r="BF42" s="100">
        <v>-88429</v>
      </c>
      <c r="BG42" s="100">
        <v>-342278</v>
      </c>
      <c r="BH42" s="100">
        <v>-56274.462610000046</v>
      </c>
      <c r="BI42" s="100">
        <v>-20763.243789999979</v>
      </c>
      <c r="BJ42" s="100">
        <v>-205.53692009998485</v>
      </c>
      <c r="BK42" s="100">
        <v>-43202.514330000035</v>
      </c>
      <c r="BL42" s="100">
        <v>-41055.727809999953</v>
      </c>
      <c r="BM42" s="100">
        <v>-34139.099640000029</v>
      </c>
      <c r="BN42" s="100">
        <v>-35591.456770000048</v>
      </c>
      <c r="BO42" s="100">
        <v>-33245.667029999895</v>
      </c>
      <c r="BP42" s="100">
        <v>-30256.100169999991</v>
      </c>
      <c r="BQ42" s="100">
        <v>-16479.484760000021</v>
      </c>
      <c r="BR42" s="100">
        <v>-3285.4098059999524</v>
      </c>
      <c r="BS42" s="100">
        <v>-22525.886340000026</v>
      </c>
      <c r="BT42" s="100">
        <v>-337024.58997609996</v>
      </c>
      <c r="BU42" s="100">
        <v>-15925.632930000022</v>
      </c>
      <c r="BV42" s="100">
        <v>-29779.146280000044</v>
      </c>
      <c r="BW42" s="100">
        <v>-34495.407690000022</v>
      </c>
      <c r="BX42" s="100">
        <v>-4331.4289499999722</v>
      </c>
      <c r="BY42" s="100">
        <v>-9929.1882279999554</v>
      </c>
      <c r="BZ42" s="100">
        <v>-5096.5947950000991</v>
      </c>
      <c r="CA42" s="100">
        <v>-11127.585999999952</v>
      </c>
      <c r="CB42" s="100">
        <v>-16293.322090000031</v>
      </c>
      <c r="CC42" s="100">
        <v>-16060.451769999985</v>
      </c>
      <c r="CD42" s="100">
        <v>-4042.8636259999475</v>
      </c>
      <c r="CE42" s="100">
        <v>7428.3303699999815</v>
      </c>
      <c r="CF42" s="100">
        <v>-16758.756780000054</v>
      </c>
      <c r="CG42" s="100">
        <v>-156412.0487690001</v>
      </c>
    </row>
    <row r="43" spans="1:85" s="97" customFormat="1" x14ac:dyDescent="0.2">
      <c r="A43" s="98" t="s">
        <v>286</v>
      </c>
      <c r="B43" s="98" t="s">
        <v>221</v>
      </c>
      <c r="C43" s="99" t="s">
        <v>220</v>
      </c>
      <c r="D43" s="99" t="s">
        <v>209</v>
      </c>
      <c r="E43" s="98" t="s">
        <v>210</v>
      </c>
      <c r="F43" s="2" t="s">
        <v>305</v>
      </c>
      <c r="G43" s="2" t="s">
        <v>307</v>
      </c>
      <c r="H43" s="100">
        <v>0</v>
      </c>
      <c r="I43" s="100">
        <v>0</v>
      </c>
      <c r="J43" s="100">
        <v>0</v>
      </c>
      <c r="K43" s="100">
        <v>0</v>
      </c>
      <c r="L43" s="100">
        <v>0</v>
      </c>
      <c r="M43" s="100">
        <v>0</v>
      </c>
      <c r="N43" s="100">
        <v>0</v>
      </c>
      <c r="O43" s="100">
        <v>0</v>
      </c>
      <c r="P43" s="100">
        <v>0</v>
      </c>
      <c r="Q43" s="100">
        <v>0</v>
      </c>
      <c r="R43" s="100">
        <v>0</v>
      </c>
      <c r="S43" s="100">
        <v>0</v>
      </c>
      <c r="T43" s="100">
        <v>0</v>
      </c>
      <c r="U43" s="100">
        <v>0</v>
      </c>
      <c r="V43" s="100">
        <v>0</v>
      </c>
      <c r="W43" s="100">
        <v>0</v>
      </c>
      <c r="X43" s="100">
        <v>0</v>
      </c>
      <c r="Y43" s="100">
        <v>0</v>
      </c>
      <c r="Z43" s="100">
        <v>0</v>
      </c>
      <c r="AA43" s="100">
        <v>0</v>
      </c>
      <c r="AB43" s="100">
        <v>0</v>
      </c>
      <c r="AC43" s="100">
        <v>0</v>
      </c>
      <c r="AD43" s="100">
        <v>0</v>
      </c>
      <c r="AE43" s="100">
        <v>0</v>
      </c>
      <c r="AF43" s="100">
        <v>0</v>
      </c>
      <c r="AG43" s="100">
        <v>0</v>
      </c>
      <c r="AH43" s="100">
        <v>108337</v>
      </c>
      <c r="AI43" s="100">
        <v>108167</v>
      </c>
      <c r="AJ43" s="100">
        <v>-1110823</v>
      </c>
      <c r="AK43" s="100">
        <v>165594</v>
      </c>
      <c r="AL43" s="100">
        <v>118037</v>
      </c>
      <c r="AM43" s="100">
        <v>120593</v>
      </c>
      <c r="AN43" s="100">
        <v>135269</v>
      </c>
      <c r="AO43" s="100">
        <v>122757</v>
      </c>
      <c r="AP43" s="100">
        <v>122679</v>
      </c>
      <c r="AQ43" s="100">
        <v>122757</v>
      </c>
      <c r="AR43" s="100">
        <v>122679</v>
      </c>
      <c r="AS43" s="100">
        <v>120998</v>
      </c>
      <c r="AT43" s="100">
        <v>257044</v>
      </c>
      <c r="AU43" s="100">
        <v>129243</v>
      </c>
      <c r="AV43" s="100">
        <v>130241</v>
      </c>
      <c r="AW43" s="100">
        <v>-1347358</v>
      </c>
      <c r="AX43" s="100">
        <v>173752</v>
      </c>
      <c r="AY43" s="100">
        <v>134113</v>
      </c>
      <c r="AZ43" s="100">
        <v>133878</v>
      </c>
      <c r="BA43" s="100">
        <v>134113</v>
      </c>
      <c r="BB43" s="100">
        <v>134113</v>
      </c>
      <c r="BC43" s="100">
        <v>133878</v>
      </c>
      <c r="BD43" s="100">
        <v>134113</v>
      </c>
      <c r="BE43" s="100">
        <v>133878</v>
      </c>
      <c r="BF43" s="100">
        <v>141821</v>
      </c>
      <c r="BG43" s="100">
        <v>165785</v>
      </c>
      <c r="BH43" s="100">
        <v>111075.52000000002</v>
      </c>
      <c r="BI43" s="100">
        <v>107694.40999999992</v>
      </c>
      <c r="BJ43" s="100">
        <v>-992539.02</v>
      </c>
      <c r="BK43" s="100">
        <v>110718.16000000015</v>
      </c>
      <c r="BL43" s="100">
        <v>120861.03000000003</v>
      </c>
      <c r="BM43" s="100">
        <v>120468.95999999996</v>
      </c>
      <c r="BN43" s="100">
        <v>115975.09999999986</v>
      </c>
      <c r="BO43" s="100">
        <v>125746.98999999999</v>
      </c>
      <c r="BP43" s="100">
        <v>115604.10999999987</v>
      </c>
      <c r="BQ43" s="100">
        <v>115975.10000000009</v>
      </c>
      <c r="BR43" s="100">
        <v>120468.9600000002</v>
      </c>
      <c r="BS43" s="100">
        <v>118951.36999999988</v>
      </c>
      <c r="BT43" s="100">
        <v>291000.68999999994</v>
      </c>
      <c r="BU43" s="100">
        <v>117285.2100000002</v>
      </c>
      <c r="BV43" s="100">
        <v>113582.2100000002</v>
      </c>
      <c r="BW43" s="100">
        <v>-1276760.9400000002</v>
      </c>
      <c r="BX43" s="100">
        <v>116818.19999999995</v>
      </c>
      <c r="BY43" s="100">
        <v>127469.5</v>
      </c>
      <c r="BZ43" s="100">
        <v>126984.66000000015</v>
      </c>
      <c r="CA43" s="100">
        <v>122364.37000000011</v>
      </c>
      <c r="CB43" s="100">
        <v>132530.85999999987</v>
      </c>
      <c r="CC43" s="100">
        <v>121901.43999999994</v>
      </c>
      <c r="CD43" s="100">
        <v>122386.23999999999</v>
      </c>
      <c r="CE43" s="100">
        <v>126984.66000000038</v>
      </c>
      <c r="CF43" s="100">
        <v>124239.77000000002</v>
      </c>
      <c r="CG43" s="100">
        <v>75786.180000000633</v>
      </c>
    </row>
    <row r="44" spans="1:85" s="97" customFormat="1" x14ac:dyDescent="0.2">
      <c r="A44" s="98" t="s">
        <v>286</v>
      </c>
      <c r="B44" s="98" t="s">
        <v>221</v>
      </c>
      <c r="C44" s="99" t="s">
        <v>220</v>
      </c>
      <c r="D44" s="99" t="s">
        <v>209</v>
      </c>
      <c r="E44" s="98" t="s">
        <v>210</v>
      </c>
      <c r="F44" s="2" t="s">
        <v>305</v>
      </c>
      <c r="G44" s="2" t="s">
        <v>308</v>
      </c>
      <c r="H44" s="100">
        <v>0</v>
      </c>
      <c r="I44" s="100">
        <v>0</v>
      </c>
      <c r="J44" s="100">
        <v>0</v>
      </c>
      <c r="K44" s="100">
        <v>0</v>
      </c>
      <c r="L44" s="100">
        <v>0</v>
      </c>
      <c r="M44" s="100">
        <v>0</v>
      </c>
      <c r="N44" s="100">
        <v>0</v>
      </c>
      <c r="O44" s="100">
        <v>0</v>
      </c>
      <c r="P44" s="100">
        <v>0</v>
      </c>
      <c r="Q44" s="100">
        <v>0</v>
      </c>
      <c r="R44" s="100">
        <v>0</v>
      </c>
      <c r="S44" s="100">
        <v>0</v>
      </c>
      <c r="T44" s="100">
        <v>0</v>
      </c>
      <c r="U44" s="100">
        <v>0</v>
      </c>
      <c r="V44" s="100">
        <v>0</v>
      </c>
      <c r="W44" s="100">
        <v>0</v>
      </c>
      <c r="X44" s="100">
        <v>0</v>
      </c>
      <c r="Y44" s="100">
        <v>0</v>
      </c>
      <c r="Z44" s="100">
        <v>0</v>
      </c>
      <c r="AA44" s="100">
        <v>0</v>
      </c>
      <c r="AB44" s="100">
        <v>0</v>
      </c>
      <c r="AC44" s="100">
        <v>0</v>
      </c>
      <c r="AD44" s="100">
        <v>0</v>
      </c>
      <c r="AE44" s="100">
        <v>0</v>
      </c>
      <c r="AF44" s="100">
        <v>0</v>
      </c>
      <c r="AG44" s="100">
        <v>0</v>
      </c>
      <c r="AH44" s="100">
        <v>9000</v>
      </c>
      <c r="AI44" s="100">
        <v>8005</v>
      </c>
      <c r="AJ44" s="100">
        <v>-84423</v>
      </c>
      <c r="AK44" s="100">
        <v>12113</v>
      </c>
      <c r="AL44" s="100">
        <v>9030</v>
      </c>
      <c r="AM44" s="100">
        <v>9225</v>
      </c>
      <c r="AN44" s="100">
        <v>12495</v>
      </c>
      <c r="AO44" s="100">
        <v>9391</v>
      </c>
      <c r="AP44" s="100">
        <v>9385</v>
      </c>
      <c r="AQ44" s="100">
        <v>9391</v>
      </c>
      <c r="AR44" s="100">
        <v>9385</v>
      </c>
      <c r="AS44" s="100">
        <v>11448</v>
      </c>
      <c r="AT44" s="100">
        <v>24445</v>
      </c>
      <c r="AU44" s="100">
        <v>8861</v>
      </c>
      <c r="AV44" s="100">
        <v>8486</v>
      </c>
      <c r="AW44" s="100">
        <v>-100022</v>
      </c>
      <c r="AX44" s="100">
        <v>10241</v>
      </c>
      <c r="AY44" s="100">
        <v>10260</v>
      </c>
      <c r="AZ44" s="100">
        <v>10242</v>
      </c>
      <c r="BA44" s="100">
        <v>10259</v>
      </c>
      <c r="BB44" s="100">
        <v>10260</v>
      </c>
      <c r="BC44" s="100">
        <v>10242</v>
      </c>
      <c r="BD44" s="100">
        <v>10259</v>
      </c>
      <c r="BE44" s="100">
        <v>10242</v>
      </c>
      <c r="BF44" s="100">
        <v>10572</v>
      </c>
      <c r="BG44" s="100">
        <v>9902</v>
      </c>
      <c r="BH44" s="100">
        <v>0</v>
      </c>
      <c r="BI44" s="100">
        <v>0</v>
      </c>
      <c r="BJ44" s="100">
        <v>0</v>
      </c>
      <c r="BK44" s="100">
        <v>0</v>
      </c>
      <c r="BL44" s="100">
        <v>0</v>
      </c>
      <c r="BM44" s="100">
        <v>0</v>
      </c>
      <c r="BN44" s="100">
        <v>0</v>
      </c>
      <c r="BO44" s="100">
        <v>0</v>
      </c>
      <c r="BP44" s="100">
        <v>0</v>
      </c>
      <c r="BQ44" s="100">
        <v>0</v>
      </c>
      <c r="BR44" s="100">
        <v>0</v>
      </c>
      <c r="BS44" s="100">
        <v>0</v>
      </c>
      <c r="BT44" s="100">
        <v>0</v>
      </c>
      <c r="BU44" s="100">
        <v>0</v>
      </c>
      <c r="BV44" s="100">
        <v>0</v>
      </c>
      <c r="BW44" s="100">
        <v>0</v>
      </c>
      <c r="BX44" s="100">
        <v>0</v>
      </c>
      <c r="BY44" s="100">
        <v>0</v>
      </c>
      <c r="BZ44" s="100">
        <v>0</v>
      </c>
      <c r="CA44" s="100">
        <v>0</v>
      </c>
      <c r="CB44" s="100">
        <v>0</v>
      </c>
      <c r="CC44" s="100">
        <v>0</v>
      </c>
      <c r="CD44" s="100">
        <v>0</v>
      </c>
      <c r="CE44" s="100">
        <v>0</v>
      </c>
      <c r="CF44" s="100">
        <v>0</v>
      </c>
      <c r="CG44" s="100">
        <v>0</v>
      </c>
    </row>
    <row r="45" spans="1:85" s="97" customFormat="1" x14ac:dyDescent="0.2">
      <c r="A45" s="98" t="s">
        <v>286</v>
      </c>
      <c r="B45" s="98" t="s">
        <v>221</v>
      </c>
      <c r="C45" s="99" t="s">
        <v>220</v>
      </c>
      <c r="D45" s="99" t="s">
        <v>209</v>
      </c>
      <c r="E45" s="98" t="s">
        <v>210</v>
      </c>
      <c r="F45" s="2" t="s">
        <v>305</v>
      </c>
      <c r="G45" s="2" t="s">
        <v>309</v>
      </c>
      <c r="H45" s="100">
        <v>0</v>
      </c>
      <c r="I45" s="100">
        <v>0</v>
      </c>
      <c r="J45" s="100">
        <v>0</v>
      </c>
      <c r="K45" s="100">
        <v>0</v>
      </c>
      <c r="L45" s="100">
        <v>0</v>
      </c>
      <c r="M45" s="100">
        <v>0</v>
      </c>
      <c r="N45" s="100">
        <v>0</v>
      </c>
      <c r="O45" s="100">
        <v>0</v>
      </c>
      <c r="P45" s="100">
        <v>0</v>
      </c>
      <c r="Q45" s="100">
        <v>0</v>
      </c>
      <c r="R45" s="100">
        <v>0</v>
      </c>
      <c r="S45" s="100">
        <v>0</v>
      </c>
      <c r="T45" s="100">
        <v>0</v>
      </c>
      <c r="U45" s="100">
        <v>0</v>
      </c>
      <c r="V45" s="100">
        <v>0</v>
      </c>
      <c r="W45" s="100">
        <v>0</v>
      </c>
      <c r="X45" s="100">
        <v>0</v>
      </c>
      <c r="Y45" s="100">
        <v>0</v>
      </c>
      <c r="Z45" s="100">
        <v>0</v>
      </c>
      <c r="AA45" s="100">
        <v>0</v>
      </c>
      <c r="AB45" s="100">
        <v>0</v>
      </c>
      <c r="AC45" s="100">
        <v>0</v>
      </c>
      <c r="AD45" s="100">
        <v>0</v>
      </c>
      <c r="AE45" s="100">
        <v>0</v>
      </c>
      <c r="AF45" s="100">
        <v>0</v>
      </c>
      <c r="AG45" s="100">
        <v>0</v>
      </c>
      <c r="AH45" s="100">
        <v>-2000</v>
      </c>
      <c r="AI45" s="100">
        <v>0</v>
      </c>
      <c r="AJ45" s="100">
        <v>0</v>
      </c>
      <c r="AK45" s="100">
        <v>0</v>
      </c>
      <c r="AL45" s="100">
        <v>0</v>
      </c>
      <c r="AM45" s="100">
        <v>-125000</v>
      </c>
      <c r="AN45" s="100">
        <v>0</v>
      </c>
      <c r="AO45" s="100">
        <v>0</v>
      </c>
      <c r="AP45" s="100">
        <v>0</v>
      </c>
      <c r="AQ45" s="100">
        <v>0</v>
      </c>
      <c r="AR45" s="100">
        <v>0</v>
      </c>
      <c r="AS45" s="100">
        <v>1000</v>
      </c>
      <c r="AT45" s="100">
        <v>-126000</v>
      </c>
      <c r="AU45" s="100">
        <v>0</v>
      </c>
      <c r="AV45" s="100">
        <v>0</v>
      </c>
      <c r="AW45" s="100">
        <v>0</v>
      </c>
      <c r="AX45" s="100">
        <v>0</v>
      </c>
      <c r="AY45" s="100">
        <v>0</v>
      </c>
      <c r="AZ45" s="100">
        <v>-4000</v>
      </c>
      <c r="BA45" s="100">
        <v>0</v>
      </c>
      <c r="BB45" s="100">
        <v>0</v>
      </c>
      <c r="BC45" s="100">
        <v>0</v>
      </c>
      <c r="BD45" s="100">
        <v>0</v>
      </c>
      <c r="BE45" s="100">
        <v>3000</v>
      </c>
      <c r="BF45" s="100">
        <v>0</v>
      </c>
      <c r="BG45" s="100">
        <v>-1000</v>
      </c>
      <c r="BH45" s="100">
        <v>1239.999600000001</v>
      </c>
      <c r="BI45" s="100">
        <v>0</v>
      </c>
      <c r="BJ45" s="100">
        <v>0</v>
      </c>
      <c r="BK45" s="100">
        <v>0</v>
      </c>
      <c r="BL45" s="100">
        <v>0</v>
      </c>
      <c r="BM45" s="100">
        <v>-4080.0000000000009</v>
      </c>
      <c r="BN45" s="100">
        <v>0</v>
      </c>
      <c r="BO45" s="100">
        <v>0</v>
      </c>
      <c r="BP45" s="100">
        <v>0</v>
      </c>
      <c r="BQ45" s="100">
        <v>0</v>
      </c>
      <c r="BR45" s="100">
        <v>3059.9999999999991</v>
      </c>
      <c r="BS45" s="100">
        <v>0</v>
      </c>
      <c r="BT45" s="100">
        <v>219.99960000000101</v>
      </c>
      <c r="BU45" s="100">
        <v>1264.7995919999994</v>
      </c>
      <c r="BV45" s="100">
        <v>0</v>
      </c>
      <c r="BW45" s="100">
        <v>0</v>
      </c>
      <c r="BX45" s="100">
        <v>0</v>
      </c>
      <c r="BY45" s="100">
        <v>0</v>
      </c>
      <c r="BZ45" s="100">
        <v>-4161.6000000000004</v>
      </c>
      <c r="CA45" s="100">
        <v>0</v>
      </c>
      <c r="CB45" s="100">
        <v>0</v>
      </c>
      <c r="CC45" s="100">
        <v>0</v>
      </c>
      <c r="CD45" s="100">
        <v>0</v>
      </c>
      <c r="CE45" s="100">
        <v>3121.2000000000007</v>
      </c>
      <c r="CF45" s="100">
        <v>0</v>
      </c>
      <c r="CG45" s="100">
        <v>224.39959199999976</v>
      </c>
    </row>
    <row r="46" spans="1:85" s="97" customFormat="1" x14ac:dyDescent="0.2">
      <c r="A46" s="98" t="s">
        <v>286</v>
      </c>
      <c r="B46" s="98" t="s">
        <v>221</v>
      </c>
      <c r="C46" s="99" t="s">
        <v>220</v>
      </c>
      <c r="D46" s="99" t="s">
        <v>209</v>
      </c>
      <c r="E46" s="98" t="s">
        <v>210</v>
      </c>
      <c r="F46" s="2" t="s">
        <v>305</v>
      </c>
      <c r="G46" s="2" t="s">
        <v>310</v>
      </c>
      <c r="H46" s="100">
        <v>0</v>
      </c>
      <c r="I46" s="100">
        <v>0</v>
      </c>
      <c r="J46" s="100">
        <v>0</v>
      </c>
      <c r="K46" s="100">
        <v>0</v>
      </c>
      <c r="L46" s="100">
        <v>0</v>
      </c>
      <c r="M46" s="100">
        <v>0</v>
      </c>
      <c r="N46" s="100">
        <v>0</v>
      </c>
      <c r="O46" s="100">
        <v>0</v>
      </c>
      <c r="P46" s="100">
        <v>0</v>
      </c>
      <c r="Q46" s="100">
        <v>0</v>
      </c>
      <c r="R46" s="100">
        <v>0</v>
      </c>
      <c r="S46" s="100">
        <v>0</v>
      </c>
      <c r="T46" s="100">
        <v>0</v>
      </c>
      <c r="U46" s="100">
        <v>0</v>
      </c>
      <c r="V46" s="100">
        <v>0</v>
      </c>
      <c r="W46" s="100">
        <v>0</v>
      </c>
      <c r="X46" s="100">
        <v>0</v>
      </c>
      <c r="Y46" s="100">
        <v>0</v>
      </c>
      <c r="Z46" s="100">
        <v>0</v>
      </c>
      <c r="AA46" s="100">
        <v>0</v>
      </c>
      <c r="AB46" s="100">
        <v>0</v>
      </c>
      <c r="AC46" s="100">
        <v>0</v>
      </c>
      <c r="AD46" s="100">
        <v>0</v>
      </c>
      <c r="AE46" s="100">
        <v>0</v>
      </c>
      <c r="AF46" s="100">
        <v>0</v>
      </c>
      <c r="AG46" s="100">
        <v>0</v>
      </c>
      <c r="AH46" s="100">
        <v>-1300</v>
      </c>
      <c r="AI46" s="100">
        <v>-1302</v>
      </c>
      <c r="AJ46" s="100">
        <v>-1302</v>
      </c>
      <c r="AK46" s="100">
        <v>-1302</v>
      </c>
      <c r="AL46" s="100">
        <v>-1302</v>
      </c>
      <c r="AM46" s="100">
        <v>-1302</v>
      </c>
      <c r="AN46" s="100">
        <v>-1302</v>
      </c>
      <c r="AO46" s="100">
        <v>-1302</v>
      </c>
      <c r="AP46" s="100">
        <v>-1302</v>
      </c>
      <c r="AQ46" s="100">
        <v>-1302</v>
      </c>
      <c r="AR46" s="100">
        <v>-1302</v>
      </c>
      <c r="AS46" s="100">
        <v>-1302</v>
      </c>
      <c r="AT46" s="100">
        <v>-15622</v>
      </c>
      <c r="AU46" s="100">
        <v>-1198</v>
      </c>
      <c r="AV46" s="100">
        <v>-1192</v>
      </c>
      <c r="AW46" s="100">
        <v>-1192</v>
      </c>
      <c r="AX46" s="100">
        <v>-1192</v>
      </c>
      <c r="AY46" s="100">
        <v>-1192</v>
      </c>
      <c r="AZ46" s="100">
        <v>-1192</v>
      </c>
      <c r="BA46" s="100">
        <v>-1192</v>
      </c>
      <c r="BB46" s="100">
        <v>-1192</v>
      </c>
      <c r="BC46" s="100">
        <v>-1192</v>
      </c>
      <c r="BD46" s="100">
        <v>-1192</v>
      </c>
      <c r="BE46" s="100">
        <v>-1192</v>
      </c>
      <c r="BF46" s="100">
        <v>-1192</v>
      </c>
      <c r="BG46" s="100">
        <v>-14310</v>
      </c>
      <c r="BH46" s="100">
        <v>1100.6399999999994</v>
      </c>
      <c r="BI46" s="100">
        <v>1103</v>
      </c>
      <c r="BJ46" s="100">
        <v>1103</v>
      </c>
      <c r="BK46" s="100">
        <v>1103</v>
      </c>
      <c r="BL46" s="100">
        <v>1103</v>
      </c>
      <c r="BM46" s="100">
        <v>1103</v>
      </c>
      <c r="BN46" s="100">
        <v>1103</v>
      </c>
      <c r="BO46" s="100">
        <v>1103</v>
      </c>
      <c r="BP46" s="100">
        <v>1103</v>
      </c>
      <c r="BQ46" s="100">
        <v>1103</v>
      </c>
      <c r="BR46" s="100">
        <v>1103</v>
      </c>
      <c r="BS46" s="100">
        <v>1103</v>
      </c>
      <c r="BT46" s="100">
        <v>13233.64</v>
      </c>
      <c r="BU46" s="100">
        <v>2487.0799999999981</v>
      </c>
      <c r="BV46" s="100">
        <v>2487.08</v>
      </c>
      <c r="BW46" s="100">
        <v>2487.08</v>
      </c>
      <c r="BX46" s="100">
        <v>2487.0799999999981</v>
      </c>
      <c r="BY46" s="100">
        <v>2487.0800000000017</v>
      </c>
      <c r="BZ46" s="100">
        <v>2487.0800000000017</v>
      </c>
      <c r="CA46" s="100">
        <v>2487.1033333000046</v>
      </c>
      <c r="CB46" s="100">
        <v>2487.083333</v>
      </c>
      <c r="CC46" s="100">
        <v>2487.0833329999996</v>
      </c>
      <c r="CD46" s="100">
        <v>2487.0833330000005</v>
      </c>
      <c r="CE46" s="100">
        <v>2487.0833330000005</v>
      </c>
      <c r="CF46" s="100">
        <v>2487.0833330000005</v>
      </c>
      <c r="CG46" s="100">
        <v>29844.999998300005</v>
      </c>
    </row>
    <row r="47" spans="1:85" s="97" customFormat="1" x14ac:dyDescent="0.2">
      <c r="A47" s="98" t="s">
        <v>286</v>
      </c>
      <c r="B47" s="98" t="s">
        <v>221</v>
      </c>
      <c r="C47" s="99" t="s">
        <v>220</v>
      </c>
      <c r="D47" s="99" t="s">
        <v>209</v>
      </c>
      <c r="E47" s="98" t="s">
        <v>210</v>
      </c>
      <c r="F47" s="2" t="s">
        <v>305</v>
      </c>
      <c r="G47" s="2" t="s">
        <v>311</v>
      </c>
      <c r="H47" s="100">
        <v>0</v>
      </c>
      <c r="I47" s="100">
        <v>0</v>
      </c>
      <c r="J47" s="100">
        <v>0</v>
      </c>
      <c r="K47" s="100">
        <v>0</v>
      </c>
      <c r="L47" s="100">
        <v>0</v>
      </c>
      <c r="M47" s="100">
        <v>0</v>
      </c>
      <c r="N47" s="100">
        <v>0</v>
      </c>
      <c r="O47" s="100">
        <v>0</v>
      </c>
      <c r="P47" s="100">
        <v>0</v>
      </c>
      <c r="Q47" s="100">
        <v>0</v>
      </c>
      <c r="R47" s="100">
        <v>0</v>
      </c>
      <c r="S47" s="100">
        <v>0</v>
      </c>
      <c r="T47" s="100">
        <v>0</v>
      </c>
      <c r="U47" s="100">
        <v>0</v>
      </c>
      <c r="V47" s="100">
        <v>0</v>
      </c>
      <c r="W47" s="100">
        <v>0</v>
      </c>
      <c r="X47" s="100">
        <v>0</v>
      </c>
      <c r="Y47" s="100">
        <v>0</v>
      </c>
      <c r="Z47" s="100">
        <v>0</v>
      </c>
      <c r="AA47" s="100">
        <v>0</v>
      </c>
      <c r="AB47" s="100">
        <v>0</v>
      </c>
      <c r="AC47" s="100">
        <v>0</v>
      </c>
      <c r="AD47" s="100">
        <v>0</v>
      </c>
      <c r="AE47" s="100">
        <v>0</v>
      </c>
      <c r="AF47" s="100">
        <v>0</v>
      </c>
      <c r="AG47" s="100">
        <v>0</v>
      </c>
      <c r="AH47" s="100">
        <v>0</v>
      </c>
      <c r="AI47" s="100">
        <v>0</v>
      </c>
      <c r="AJ47" s="100">
        <v>0</v>
      </c>
      <c r="AK47" s="100">
        <v>0</v>
      </c>
      <c r="AL47" s="100">
        <v>0</v>
      </c>
      <c r="AM47" s="100">
        <v>0</v>
      </c>
      <c r="AN47" s="100">
        <v>0</v>
      </c>
      <c r="AO47" s="100">
        <v>0</v>
      </c>
      <c r="AP47" s="100">
        <v>0</v>
      </c>
      <c r="AQ47" s="100">
        <v>0</v>
      </c>
      <c r="AR47" s="100">
        <v>0</v>
      </c>
      <c r="AS47" s="100">
        <v>0</v>
      </c>
      <c r="AT47" s="100">
        <v>0</v>
      </c>
      <c r="AU47" s="100">
        <v>0</v>
      </c>
      <c r="AV47" s="100">
        <v>0</v>
      </c>
      <c r="AW47" s="100">
        <v>0</v>
      </c>
      <c r="AX47" s="100">
        <v>0</v>
      </c>
      <c r="AY47" s="100">
        <v>0</v>
      </c>
      <c r="AZ47" s="100">
        <v>0</v>
      </c>
      <c r="BA47" s="100">
        <v>0</v>
      </c>
      <c r="BB47" s="100">
        <v>-19171</v>
      </c>
      <c r="BC47" s="100">
        <v>216</v>
      </c>
      <c r="BD47" s="100">
        <v>0</v>
      </c>
      <c r="BE47" s="100">
        <v>0</v>
      </c>
      <c r="BF47" s="100">
        <v>163</v>
      </c>
      <c r="BG47" s="100">
        <v>-18792</v>
      </c>
      <c r="BH47" s="100">
        <v>0</v>
      </c>
      <c r="BI47" s="100">
        <v>0</v>
      </c>
      <c r="BJ47" s="100">
        <v>0</v>
      </c>
      <c r="BK47" s="100">
        <v>0</v>
      </c>
      <c r="BL47" s="100">
        <v>0</v>
      </c>
      <c r="BM47" s="100">
        <v>0</v>
      </c>
      <c r="BN47" s="100">
        <v>0</v>
      </c>
      <c r="BO47" s="100">
        <v>-20065.580000000002</v>
      </c>
      <c r="BP47" s="100">
        <v>0</v>
      </c>
      <c r="BQ47" s="100">
        <v>0</v>
      </c>
      <c r="BR47" s="100">
        <v>0</v>
      </c>
      <c r="BS47" s="100">
        <v>0</v>
      </c>
      <c r="BT47" s="100">
        <v>-20065.580000000002</v>
      </c>
      <c r="BU47" s="100">
        <v>0</v>
      </c>
      <c r="BV47" s="100">
        <v>0</v>
      </c>
      <c r="BW47" s="100">
        <v>0</v>
      </c>
      <c r="BX47" s="100">
        <v>0</v>
      </c>
      <c r="BY47" s="100">
        <v>0</v>
      </c>
      <c r="BZ47" s="100">
        <v>0</v>
      </c>
      <c r="CA47" s="100">
        <v>0</v>
      </c>
      <c r="CB47" s="100">
        <v>0</v>
      </c>
      <c r="CC47" s="100">
        <v>0</v>
      </c>
      <c r="CD47" s="100">
        <v>0</v>
      </c>
      <c r="CE47" s="100">
        <v>0</v>
      </c>
      <c r="CF47" s="100">
        <v>0</v>
      </c>
      <c r="CG47" s="100">
        <v>0</v>
      </c>
    </row>
    <row r="48" spans="1:85" s="97" customFormat="1" x14ac:dyDescent="0.2">
      <c r="A48" s="98" t="s">
        <v>286</v>
      </c>
      <c r="B48" s="98" t="s">
        <v>221</v>
      </c>
      <c r="C48" s="99" t="s">
        <v>220</v>
      </c>
      <c r="D48" s="99" t="s">
        <v>209</v>
      </c>
      <c r="E48" s="98" t="s">
        <v>210</v>
      </c>
      <c r="F48" s="2" t="s">
        <v>305</v>
      </c>
      <c r="G48" s="2" t="s">
        <v>312</v>
      </c>
      <c r="H48" s="100">
        <v>0</v>
      </c>
      <c r="I48" s="100">
        <v>0</v>
      </c>
      <c r="J48" s="100">
        <v>0</v>
      </c>
      <c r="K48" s="100">
        <v>0</v>
      </c>
      <c r="L48" s="100">
        <v>0</v>
      </c>
      <c r="M48" s="100">
        <v>0</v>
      </c>
      <c r="N48" s="100">
        <v>0</v>
      </c>
      <c r="O48" s="100">
        <v>0</v>
      </c>
      <c r="P48" s="100">
        <v>0</v>
      </c>
      <c r="Q48" s="100">
        <v>0</v>
      </c>
      <c r="R48" s="100">
        <v>0</v>
      </c>
      <c r="S48" s="100">
        <v>0</v>
      </c>
      <c r="T48" s="100">
        <v>0</v>
      </c>
      <c r="U48" s="100">
        <v>0</v>
      </c>
      <c r="V48" s="100">
        <v>0</v>
      </c>
      <c r="W48" s="100">
        <v>0</v>
      </c>
      <c r="X48" s="100">
        <v>0</v>
      </c>
      <c r="Y48" s="100">
        <v>0</v>
      </c>
      <c r="Z48" s="100">
        <v>0</v>
      </c>
      <c r="AA48" s="100">
        <v>0</v>
      </c>
      <c r="AB48" s="100">
        <v>0</v>
      </c>
      <c r="AC48" s="100">
        <v>0</v>
      </c>
      <c r="AD48" s="100">
        <v>0</v>
      </c>
      <c r="AE48" s="100">
        <v>0</v>
      </c>
      <c r="AF48" s="100">
        <v>0</v>
      </c>
      <c r="AG48" s="100">
        <v>0</v>
      </c>
      <c r="AH48" s="100">
        <v>0</v>
      </c>
      <c r="AI48" s="100">
        <v>0</v>
      </c>
      <c r="AJ48" s="100">
        <v>20000</v>
      </c>
      <c r="AK48" s="100">
        <v>0</v>
      </c>
      <c r="AL48" s="100">
        <v>5000</v>
      </c>
      <c r="AM48" s="100">
        <v>-5000</v>
      </c>
      <c r="AN48" s="100">
        <v>5000</v>
      </c>
      <c r="AO48" s="100">
        <v>0</v>
      </c>
      <c r="AP48" s="100">
        <v>0</v>
      </c>
      <c r="AQ48" s="100">
        <v>-10000</v>
      </c>
      <c r="AR48" s="100">
        <v>0</v>
      </c>
      <c r="AS48" s="100">
        <v>0</v>
      </c>
      <c r="AT48" s="100">
        <v>15000</v>
      </c>
      <c r="AU48" s="100">
        <v>0</v>
      </c>
      <c r="AV48" s="100">
        <v>0</v>
      </c>
      <c r="AW48" s="100">
        <v>0</v>
      </c>
      <c r="AX48" s="100">
        <v>7500</v>
      </c>
      <c r="AY48" s="100">
        <v>0</v>
      </c>
      <c r="AZ48" s="100">
        <v>0</v>
      </c>
      <c r="BA48" s="100">
        <v>-22500</v>
      </c>
      <c r="BB48" s="100">
        <v>0</v>
      </c>
      <c r="BC48" s="100">
        <v>0</v>
      </c>
      <c r="BD48" s="100">
        <v>0</v>
      </c>
      <c r="BE48" s="100">
        <v>0</v>
      </c>
      <c r="BF48" s="100">
        <v>0</v>
      </c>
      <c r="BG48" s="100">
        <v>-15000</v>
      </c>
      <c r="BH48" s="100">
        <v>0</v>
      </c>
      <c r="BI48" s="100">
        <v>0</v>
      </c>
      <c r="BJ48" s="100">
        <v>0</v>
      </c>
      <c r="BK48" s="100">
        <v>0</v>
      </c>
      <c r="BL48" s="100">
        <v>0</v>
      </c>
      <c r="BM48" s="100">
        <v>0</v>
      </c>
      <c r="BN48" s="100">
        <v>0</v>
      </c>
      <c r="BO48" s="100">
        <v>0</v>
      </c>
      <c r="BP48" s="100">
        <v>0</v>
      </c>
      <c r="BQ48" s="100">
        <v>0</v>
      </c>
      <c r="BR48" s="100">
        <v>0</v>
      </c>
      <c r="BS48" s="100">
        <v>0</v>
      </c>
      <c r="BT48" s="100">
        <v>0</v>
      </c>
      <c r="BU48" s="100">
        <v>0</v>
      </c>
      <c r="BV48" s="100">
        <v>0</v>
      </c>
      <c r="BW48" s="100">
        <v>0</v>
      </c>
      <c r="BX48" s="100">
        <v>0</v>
      </c>
      <c r="BY48" s="100">
        <v>0</v>
      </c>
      <c r="BZ48" s="100">
        <v>0</v>
      </c>
      <c r="CA48" s="100">
        <v>0</v>
      </c>
      <c r="CB48" s="100">
        <v>0</v>
      </c>
      <c r="CC48" s="100">
        <v>0</v>
      </c>
      <c r="CD48" s="100">
        <v>0</v>
      </c>
      <c r="CE48" s="100">
        <v>0</v>
      </c>
      <c r="CF48" s="100">
        <v>0</v>
      </c>
      <c r="CG48" s="100">
        <v>0</v>
      </c>
    </row>
    <row r="49" spans="1:85" s="97" customFormat="1" x14ac:dyDescent="0.2">
      <c r="A49" s="98" t="s">
        <v>286</v>
      </c>
      <c r="B49" s="98" t="s">
        <v>221</v>
      </c>
      <c r="C49" s="99" t="s">
        <v>220</v>
      </c>
      <c r="D49" s="99" t="s">
        <v>209</v>
      </c>
      <c r="E49" s="98" t="s">
        <v>210</v>
      </c>
      <c r="F49" s="2" t="s">
        <v>305</v>
      </c>
      <c r="G49" s="2" t="s">
        <v>313</v>
      </c>
      <c r="H49" s="100">
        <v>0</v>
      </c>
      <c r="I49" s="100">
        <v>0</v>
      </c>
      <c r="J49" s="100">
        <v>0</v>
      </c>
      <c r="K49" s="100">
        <v>0</v>
      </c>
      <c r="L49" s="100">
        <v>0</v>
      </c>
      <c r="M49" s="100">
        <v>0</v>
      </c>
      <c r="N49" s="100">
        <v>0</v>
      </c>
      <c r="O49" s="100">
        <v>0</v>
      </c>
      <c r="P49" s="100">
        <v>0</v>
      </c>
      <c r="Q49" s="100">
        <v>0</v>
      </c>
      <c r="R49" s="100">
        <v>0</v>
      </c>
      <c r="S49" s="100">
        <v>0</v>
      </c>
      <c r="T49" s="100">
        <v>0</v>
      </c>
      <c r="U49" s="100">
        <v>0</v>
      </c>
      <c r="V49" s="100">
        <v>0</v>
      </c>
      <c r="W49" s="100">
        <v>0</v>
      </c>
      <c r="X49" s="100">
        <v>0</v>
      </c>
      <c r="Y49" s="100">
        <v>0</v>
      </c>
      <c r="Z49" s="100">
        <v>0</v>
      </c>
      <c r="AA49" s="100">
        <v>0</v>
      </c>
      <c r="AB49" s="100">
        <v>0</v>
      </c>
      <c r="AC49" s="100">
        <v>0</v>
      </c>
      <c r="AD49" s="100">
        <v>0</v>
      </c>
      <c r="AE49" s="100">
        <v>0</v>
      </c>
      <c r="AF49" s="100">
        <v>0</v>
      </c>
      <c r="AG49" s="100">
        <v>0</v>
      </c>
      <c r="AH49" s="100">
        <v>0</v>
      </c>
      <c r="AI49" s="100">
        <v>0</v>
      </c>
      <c r="AJ49" s="100">
        <v>0</v>
      </c>
      <c r="AK49" s="100">
        <v>0</v>
      </c>
      <c r="AL49" s="100">
        <v>0</v>
      </c>
      <c r="AM49" s="100">
        <v>0</v>
      </c>
      <c r="AN49" s="100">
        <v>0</v>
      </c>
      <c r="AO49" s="100">
        <v>0</v>
      </c>
      <c r="AP49" s="100">
        <v>0</v>
      </c>
      <c r="AQ49" s="100">
        <v>0</v>
      </c>
      <c r="AR49" s="100">
        <v>0</v>
      </c>
      <c r="AS49" s="100">
        <v>0</v>
      </c>
      <c r="AT49" s="100">
        <v>0</v>
      </c>
      <c r="AU49" s="100">
        <v>0</v>
      </c>
      <c r="AV49" s="100">
        <v>0</v>
      </c>
      <c r="AW49" s="100">
        <v>0</v>
      </c>
      <c r="AX49" s="100">
        <v>0</v>
      </c>
      <c r="AY49" s="100">
        <v>0</v>
      </c>
      <c r="AZ49" s="100">
        <v>8237200</v>
      </c>
      <c r="BA49" s="100">
        <v>0</v>
      </c>
      <c r="BB49" s="100">
        <v>-87284</v>
      </c>
      <c r="BC49" s="100">
        <v>-43853</v>
      </c>
      <c r="BD49" s="100">
        <v>-43993</v>
      </c>
      <c r="BE49" s="100">
        <v>-44134</v>
      </c>
      <c r="BF49" s="100">
        <v>-44276</v>
      </c>
      <c r="BG49" s="100">
        <v>7973660</v>
      </c>
      <c r="BH49" s="100">
        <v>0</v>
      </c>
      <c r="BI49" s="100">
        <v>0</v>
      </c>
      <c r="BJ49" s="100">
        <v>0</v>
      </c>
      <c r="BK49" s="100">
        <v>0</v>
      </c>
      <c r="BL49" s="100">
        <v>0</v>
      </c>
      <c r="BM49" s="100">
        <v>0</v>
      </c>
      <c r="BN49" s="100">
        <v>0</v>
      </c>
      <c r="BO49" s="100">
        <v>0</v>
      </c>
      <c r="BP49" s="100">
        <v>0</v>
      </c>
      <c r="BQ49" s="100">
        <v>0</v>
      </c>
      <c r="BR49" s="100">
        <v>0</v>
      </c>
      <c r="BS49" s="100">
        <v>0</v>
      </c>
      <c r="BT49" s="100">
        <v>0</v>
      </c>
      <c r="BU49" s="100">
        <v>0</v>
      </c>
      <c r="BV49" s="100">
        <v>0</v>
      </c>
      <c r="BW49" s="100">
        <v>0</v>
      </c>
      <c r="BX49" s="100">
        <v>0</v>
      </c>
      <c r="BY49" s="100">
        <v>0</v>
      </c>
      <c r="BZ49" s="100">
        <v>0</v>
      </c>
      <c r="CA49" s="100">
        <v>0</v>
      </c>
      <c r="CB49" s="100">
        <v>0</v>
      </c>
      <c r="CC49" s="100">
        <v>0</v>
      </c>
      <c r="CD49" s="100">
        <v>0</v>
      </c>
      <c r="CE49" s="100">
        <v>0</v>
      </c>
      <c r="CF49" s="100">
        <v>0</v>
      </c>
      <c r="CG49" s="100">
        <v>0</v>
      </c>
    </row>
    <row r="50" spans="1:85" s="97" customFormat="1" x14ac:dyDescent="0.2">
      <c r="A50" s="98" t="s">
        <v>286</v>
      </c>
      <c r="B50" s="98" t="s">
        <v>221</v>
      </c>
      <c r="C50" s="99" t="s">
        <v>220</v>
      </c>
      <c r="D50" s="99" t="s">
        <v>209</v>
      </c>
      <c r="E50" s="98" t="s">
        <v>210</v>
      </c>
      <c r="F50" s="2" t="s">
        <v>305</v>
      </c>
      <c r="G50" s="2" t="s">
        <v>314</v>
      </c>
      <c r="H50" s="100">
        <v>0</v>
      </c>
      <c r="I50" s="100">
        <v>0</v>
      </c>
      <c r="J50" s="100">
        <v>0</v>
      </c>
      <c r="K50" s="100">
        <v>0</v>
      </c>
      <c r="L50" s="100">
        <v>0</v>
      </c>
      <c r="M50" s="100">
        <v>0</v>
      </c>
      <c r="N50" s="100">
        <v>0</v>
      </c>
      <c r="O50" s="100">
        <v>0</v>
      </c>
      <c r="P50" s="100">
        <v>0</v>
      </c>
      <c r="Q50" s="100">
        <v>0</v>
      </c>
      <c r="R50" s="100">
        <v>0</v>
      </c>
      <c r="S50" s="100">
        <v>0</v>
      </c>
      <c r="T50" s="100">
        <v>0</v>
      </c>
      <c r="U50" s="100">
        <v>0</v>
      </c>
      <c r="V50" s="100">
        <v>0</v>
      </c>
      <c r="W50" s="100">
        <v>0</v>
      </c>
      <c r="X50" s="100">
        <v>0</v>
      </c>
      <c r="Y50" s="100">
        <v>0</v>
      </c>
      <c r="Z50" s="100">
        <v>0</v>
      </c>
      <c r="AA50" s="100">
        <v>0</v>
      </c>
      <c r="AB50" s="100">
        <v>0</v>
      </c>
      <c r="AC50" s="100">
        <v>0</v>
      </c>
      <c r="AD50" s="100">
        <v>0</v>
      </c>
      <c r="AE50" s="100">
        <v>0</v>
      </c>
      <c r="AF50" s="100">
        <v>0</v>
      </c>
      <c r="AG50" s="100">
        <v>0</v>
      </c>
      <c r="AH50" s="100">
        <v>-13058</v>
      </c>
      <c r="AI50" s="100">
        <v>-696</v>
      </c>
      <c r="AJ50" s="100">
        <v>-10970</v>
      </c>
      <c r="AK50" s="100">
        <v>7381</v>
      </c>
      <c r="AL50" s="100">
        <v>11123</v>
      </c>
      <c r="AM50" s="100">
        <v>-14246</v>
      </c>
      <c r="AN50" s="100">
        <v>5870</v>
      </c>
      <c r="AO50" s="100">
        <v>-10557</v>
      </c>
      <c r="AP50" s="100">
        <v>4791</v>
      </c>
      <c r="AQ50" s="100">
        <v>15794</v>
      </c>
      <c r="AR50" s="100">
        <v>-15949</v>
      </c>
      <c r="AS50" s="100">
        <v>42728</v>
      </c>
      <c r="AT50" s="100">
        <v>22211</v>
      </c>
      <c r="AU50" s="100">
        <v>-16644</v>
      </c>
      <c r="AV50" s="100">
        <v>2087</v>
      </c>
      <c r="AW50" s="100">
        <v>-20311</v>
      </c>
      <c r="AX50" s="100">
        <v>40976</v>
      </c>
      <c r="AY50" s="100">
        <v>-15732</v>
      </c>
      <c r="AZ50" s="100">
        <v>2123</v>
      </c>
      <c r="BA50" s="100">
        <v>9915</v>
      </c>
      <c r="BB50" s="100">
        <v>-18857</v>
      </c>
      <c r="BC50" s="100">
        <v>23001</v>
      </c>
      <c r="BD50" s="100">
        <v>5127</v>
      </c>
      <c r="BE50" s="100">
        <v>-20052</v>
      </c>
      <c r="BF50" s="100">
        <v>23893</v>
      </c>
      <c r="BG50" s="100">
        <v>15526</v>
      </c>
      <c r="BH50" s="100">
        <v>0</v>
      </c>
      <c r="BI50" s="100">
        <v>0</v>
      </c>
      <c r="BJ50" s="100">
        <v>0</v>
      </c>
      <c r="BK50" s="100">
        <v>0</v>
      </c>
      <c r="BL50" s="100">
        <v>0</v>
      </c>
      <c r="BM50" s="100">
        <v>0</v>
      </c>
      <c r="BN50" s="100">
        <v>0</v>
      </c>
      <c r="BO50" s="100">
        <v>0</v>
      </c>
      <c r="BP50" s="100">
        <v>0</v>
      </c>
      <c r="BQ50" s="100">
        <v>0</v>
      </c>
      <c r="BR50" s="100">
        <v>0</v>
      </c>
      <c r="BS50" s="100">
        <v>0</v>
      </c>
      <c r="BT50" s="100">
        <v>0</v>
      </c>
      <c r="BU50" s="100">
        <v>0</v>
      </c>
      <c r="BV50" s="100">
        <v>0</v>
      </c>
      <c r="BW50" s="100">
        <v>0</v>
      </c>
      <c r="BX50" s="100">
        <v>0</v>
      </c>
      <c r="BY50" s="100">
        <v>0</v>
      </c>
      <c r="BZ50" s="100">
        <v>0</v>
      </c>
      <c r="CA50" s="100">
        <v>0</v>
      </c>
      <c r="CB50" s="100">
        <v>0</v>
      </c>
      <c r="CC50" s="100">
        <v>0</v>
      </c>
      <c r="CD50" s="100">
        <v>0</v>
      </c>
      <c r="CE50" s="100">
        <v>0</v>
      </c>
      <c r="CF50" s="100">
        <v>0</v>
      </c>
      <c r="CG50" s="100">
        <v>0</v>
      </c>
    </row>
    <row r="51" spans="1:85" s="97" customFormat="1" x14ac:dyDescent="0.2">
      <c r="A51" s="98" t="s">
        <v>286</v>
      </c>
      <c r="B51" s="98" t="s">
        <v>221</v>
      </c>
      <c r="C51" s="99" t="s">
        <v>220</v>
      </c>
      <c r="D51" s="99" t="s">
        <v>209</v>
      </c>
      <c r="E51" s="98" t="s">
        <v>210</v>
      </c>
      <c r="F51" s="2" t="s">
        <v>315</v>
      </c>
      <c r="G51" s="2" t="s">
        <v>316</v>
      </c>
      <c r="H51" s="100">
        <v>0</v>
      </c>
      <c r="I51" s="100">
        <v>0</v>
      </c>
      <c r="J51" s="100">
        <v>0</v>
      </c>
      <c r="K51" s="100">
        <v>0</v>
      </c>
      <c r="L51" s="100">
        <v>0</v>
      </c>
      <c r="M51" s="100">
        <v>0</v>
      </c>
      <c r="N51" s="100">
        <v>0</v>
      </c>
      <c r="O51" s="100">
        <v>0</v>
      </c>
      <c r="P51" s="100">
        <v>0</v>
      </c>
      <c r="Q51" s="100">
        <v>0</v>
      </c>
      <c r="R51" s="100">
        <v>0</v>
      </c>
      <c r="S51" s="100">
        <v>0</v>
      </c>
      <c r="T51" s="100">
        <v>0</v>
      </c>
      <c r="U51" s="100">
        <v>0</v>
      </c>
      <c r="V51" s="100">
        <v>0</v>
      </c>
      <c r="W51" s="100">
        <v>0</v>
      </c>
      <c r="X51" s="100">
        <v>0</v>
      </c>
      <c r="Y51" s="100">
        <v>0</v>
      </c>
      <c r="Z51" s="100">
        <v>0</v>
      </c>
      <c r="AA51" s="100">
        <v>0</v>
      </c>
      <c r="AB51" s="100">
        <v>0</v>
      </c>
      <c r="AC51" s="100">
        <v>0</v>
      </c>
      <c r="AD51" s="100">
        <v>0</v>
      </c>
      <c r="AE51" s="100">
        <v>0</v>
      </c>
      <c r="AF51" s="100">
        <v>0</v>
      </c>
      <c r="AG51" s="100">
        <v>0</v>
      </c>
      <c r="AH51" s="100">
        <v>5397</v>
      </c>
      <c r="AI51" s="100">
        <v>30198</v>
      </c>
      <c r="AJ51" s="100">
        <v>110282</v>
      </c>
      <c r="AK51" s="100">
        <v>126540</v>
      </c>
      <c r="AL51" s="100">
        <v>118413</v>
      </c>
      <c r="AM51" s="100">
        <v>65538</v>
      </c>
      <c r="AN51" s="100">
        <v>155230</v>
      </c>
      <c r="AO51" s="100">
        <v>61077</v>
      </c>
      <c r="AP51" s="100">
        <v>60688</v>
      </c>
      <c r="AQ51" s="100">
        <v>99019</v>
      </c>
      <c r="AR51" s="100">
        <v>144455</v>
      </c>
      <c r="AS51" s="100">
        <v>99806</v>
      </c>
      <c r="AT51" s="100">
        <v>1076643</v>
      </c>
      <c r="AU51" s="100">
        <v>182106</v>
      </c>
      <c r="AV51" s="100">
        <v>20386</v>
      </c>
      <c r="AW51" s="100">
        <v>856449</v>
      </c>
      <c r="AX51" s="100">
        <v>248046</v>
      </c>
      <c r="AY51" s="100">
        <v>89257</v>
      </c>
      <c r="AZ51" s="100">
        <v>231279</v>
      </c>
      <c r="BA51" s="100">
        <v>385401</v>
      </c>
      <c r="BB51" s="100">
        <v>1116333</v>
      </c>
      <c r="BC51" s="100">
        <v>1245097</v>
      </c>
      <c r="BD51" s="100">
        <v>346210</v>
      </c>
      <c r="BE51" s="100">
        <v>46457</v>
      </c>
      <c r="BF51" s="100">
        <v>37476</v>
      </c>
      <c r="BG51" s="100">
        <v>4804497</v>
      </c>
      <c r="BH51" s="100">
        <v>164062</v>
      </c>
      <c r="BI51" s="100">
        <v>164062</v>
      </c>
      <c r="BJ51" s="100">
        <v>164062</v>
      </c>
      <c r="BK51" s="100">
        <v>164062</v>
      </c>
      <c r="BL51" s="100">
        <v>164062</v>
      </c>
      <c r="BM51" s="100">
        <v>164062</v>
      </c>
      <c r="BN51" s="100">
        <v>164062</v>
      </c>
      <c r="BO51" s="100">
        <v>164062</v>
      </c>
      <c r="BP51" s="100">
        <v>164062</v>
      </c>
      <c r="BQ51" s="100">
        <v>164062</v>
      </c>
      <c r="BR51" s="100">
        <v>164062</v>
      </c>
      <c r="BS51" s="100">
        <v>164062</v>
      </c>
      <c r="BT51" s="100">
        <v>1968744</v>
      </c>
      <c r="BU51" s="100">
        <v>164062</v>
      </c>
      <c r="BV51" s="100">
        <v>164062</v>
      </c>
      <c r="BW51" s="100">
        <v>164062</v>
      </c>
      <c r="BX51" s="100">
        <v>164062</v>
      </c>
      <c r="BY51" s="100">
        <v>164062</v>
      </c>
      <c r="BZ51" s="100">
        <v>164062</v>
      </c>
      <c r="CA51" s="100">
        <v>164062</v>
      </c>
      <c r="CB51" s="100">
        <v>164062</v>
      </c>
      <c r="CC51" s="100">
        <v>164062</v>
      </c>
      <c r="CD51" s="100">
        <v>164062</v>
      </c>
      <c r="CE51" s="100">
        <v>164062</v>
      </c>
      <c r="CF51" s="100">
        <v>164062</v>
      </c>
      <c r="CG51" s="100">
        <v>1968744</v>
      </c>
    </row>
    <row r="52" spans="1:85" s="97" customFormat="1" x14ac:dyDescent="0.2">
      <c r="A52" s="98" t="s">
        <v>286</v>
      </c>
      <c r="B52" s="98" t="s">
        <v>221</v>
      </c>
      <c r="C52" s="99" t="s">
        <v>220</v>
      </c>
      <c r="D52" s="99" t="s">
        <v>209</v>
      </c>
      <c r="E52" s="98" t="s">
        <v>210</v>
      </c>
      <c r="F52" s="2" t="s">
        <v>315</v>
      </c>
      <c r="G52" s="2" t="s">
        <v>317</v>
      </c>
      <c r="H52" s="100">
        <v>0</v>
      </c>
      <c r="I52" s="100">
        <v>0</v>
      </c>
      <c r="J52" s="100">
        <v>0</v>
      </c>
      <c r="K52" s="100">
        <v>0</v>
      </c>
      <c r="L52" s="100">
        <v>0</v>
      </c>
      <c r="M52" s="100">
        <v>0</v>
      </c>
      <c r="N52" s="100">
        <v>0</v>
      </c>
      <c r="O52" s="100">
        <v>0</v>
      </c>
      <c r="P52" s="100">
        <v>0</v>
      </c>
      <c r="Q52" s="100">
        <v>0</v>
      </c>
      <c r="R52" s="100">
        <v>0</v>
      </c>
      <c r="S52" s="100">
        <v>0</v>
      </c>
      <c r="T52" s="100">
        <v>0</v>
      </c>
      <c r="U52" s="100">
        <v>0</v>
      </c>
      <c r="V52" s="100">
        <v>0</v>
      </c>
      <c r="W52" s="100">
        <v>0</v>
      </c>
      <c r="X52" s="100">
        <v>0</v>
      </c>
      <c r="Y52" s="100">
        <v>0</v>
      </c>
      <c r="Z52" s="100">
        <v>0</v>
      </c>
      <c r="AA52" s="100">
        <v>0</v>
      </c>
      <c r="AB52" s="100">
        <v>0</v>
      </c>
      <c r="AC52" s="100">
        <v>0</v>
      </c>
      <c r="AD52" s="100">
        <v>0</v>
      </c>
      <c r="AE52" s="100">
        <v>0</v>
      </c>
      <c r="AF52" s="100">
        <v>0</v>
      </c>
      <c r="AG52" s="100">
        <v>0</v>
      </c>
      <c r="AH52" s="100">
        <v>-1361436</v>
      </c>
      <c r="AI52" s="100">
        <v>-1361436</v>
      </c>
      <c r="AJ52" s="100">
        <v>-1361436</v>
      </c>
      <c r="AK52" s="100">
        <v>-1361436</v>
      </c>
      <c r="AL52" s="100">
        <v>-1186195</v>
      </c>
      <c r="AM52" s="100">
        <v>-1186195</v>
      </c>
      <c r="AN52" s="100">
        <v>-1186195</v>
      </c>
      <c r="AO52" s="100">
        <v>-1186195</v>
      </c>
      <c r="AP52" s="100">
        <v>-1186195</v>
      </c>
      <c r="AQ52" s="100">
        <v>-1186195</v>
      </c>
      <c r="AR52" s="100">
        <v>-1186195</v>
      </c>
      <c r="AS52" s="100">
        <v>-1640003</v>
      </c>
      <c r="AT52" s="100">
        <v>-15389112</v>
      </c>
      <c r="AU52" s="100">
        <v>-1678719</v>
      </c>
      <c r="AV52" s="100">
        <v>-1678719</v>
      </c>
      <c r="AW52" s="100">
        <v>-1678719</v>
      </c>
      <c r="AX52" s="100">
        <v>-1678719</v>
      </c>
      <c r="AY52" s="100">
        <v>-1678719</v>
      </c>
      <c r="AZ52" s="100">
        <v>-1678719</v>
      </c>
      <c r="BA52" s="100">
        <v>-1328994</v>
      </c>
      <c r="BB52" s="100">
        <v>-1328994</v>
      </c>
      <c r="BC52" s="100">
        <v>-1328994</v>
      </c>
      <c r="BD52" s="100">
        <v>-1328994</v>
      </c>
      <c r="BE52" s="100">
        <v>-1328994</v>
      </c>
      <c r="BF52" s="100">
        <v>-1299059</v>
      </c>
      <c r="BG52" s="100">
        <v>-18016343</v>
      </c>
      <c r="BH52" s="100">
        <v>-1655492.5570441417</v>
      </c>
      <c r="BI52" s="100">
        <v>-1655492.5570441417</v>
      </c>
      <c r="BJ52" s="100">
        <v>-1655492.5570441417</v>
      </c>
      <c r="BK52" s="100">
        <v>-1655492.5570441417</v>
      </c>
      <c r="BL52" s="100">
        <v>-1655492.5570441417</v>
      </c>
      <c r="BM52" s="100">
        <v>-1655492.5570441417</v>
      </c>
      <c r="BN52" s="100">
        <v>-1655492.5570441417</v>
      </c>
      <c r="BO52" s="100">
        <v>-1655492.5570441417</v>
      </c>
      <c r="BP52" s="100">
        <v>-1655492.5570441417</v>
      </c>
      <c r="BQ52" s="100">
        <v>-1655492.5570441417</v>
      </c>
      <c r="BR52" s="100">
        <v>-1655492.5570441417</v>
      </c>
      <c r="BS52" s="100">
        <v>-1655492.5570441417</v>
      </c>
      <c r="BT52" s="100">
        <v>-19865910.684529696</v>
      </c>
      <c r="BU52" s="100">
        <v>-1947006.2218149372</v>
      </c>
      <c r="BV52" s="100">
        <v>-1947006.2218149372</v>
      </c>
      <c r="BW52" s="100">
        <v>-1947006.2218149372</v>
      </c>
      <c r="BX52" s="100">
        <v>-1947006.2218149372</v>
      </c>
      <c r="BY52" s="100">
        <v>-1947006.2218149372</v>
      </c>
      <c r="BZ52" s="100">
        <v>-1947006.2218149372</v>
      </c>
      <c r="CA52" s="100">
        <v>-1947006.2218149372</v>
      </c>
      <c r="CB52" s="100">
        <v>-1947006.2218149372</v>
      </c>
      <c r="CC52" s="100">
        <v>-1947006.2218149372</v>
      </c>
      <c r="CD52" s="100">
        <v>-1947006.2218149372</v>
      </c>
      <c r="CE52" s="100">
        <v>-1947006.2218149372</v>
      </c>
      <c r="CF52" s="100">
        <v>-1947006.2218149372</v>
      </c>
      <c r="CG52" s="100">
        <v>-23364074.661779251</v>
      </c>
    </row>
    <row r="53" spans="1:85" s="97" customFormat="1" x14ac:dyDescent="0.2">
      <c r="A53" s="98" t="s">
        <v>286</v>
      </c>
      <c r="B53" s="98" t="s">
        <v>221</v>
      </c>
      <c r="C53" s="99" t="s">
        <v>220</v>
      </c>
      <c r="D53" s="99" t="s">
        <v>209</v>
      </c>
      <c r="E53" s="98" t="s">
        <v>210</v>
      </c>
      <c r="F53" s="2" t="s">
        <v>315</v>
      </c>
      <c r="G53" s="2" t="s">
        <v>318</v>
      </c>
      <c r="H53" s="100">
        <v>0</v>
      </c>
      <c r="I53" s="100">
        <v>0</v>
      </c>
      <c r="J53" s="100">
        <v>0</v>
      </c>
      <c r="K53" s="100">
        <v>0</v>
      </c>
      <c r="L53" s="100">
        <v>0</v>
      </c>
      <c r="M53" s="100">
        <v>0</v>
      </c>
      <c r="N53" s="100">
        <v>0</v>
      </c>
      <c r="O53" s="100">
        <v>0</v>
      </c>
      <c r="P53" s="100">
        <v>0</v>
      </c>
      <c r="Q53" s="100">
        <v>0</v>
      </c>
      <c r="R53" s="100">
        <v>0</v>
      </c>
      <c r="S53" s="100">
        <v>0</v>
      </c>
      <c r="T53" s="100">
        <v>0</v>
      </c>
      <c r="U53" s="100">
        <v>0</v>
      </c>
      <c r="V53" s="100">
        <v>0</v>
      </c>
      <c r="W53" s="100">
        <v>0</v>
      </c>
      <c r="X53" s="100">
        <v>0</v>
      </c>
      <c r="Y53" s="100">
        <v>0</v>
      </c>
      <c r="Z53" s="100">
        <v>0</v>
      </c>
      <c r="AA53" s="100">
        <v>0</v>
      </c>
      <c r="AB53" s="100">
        <v>0</v>
      </c>
      <c r="AC53" s="100">
        <v>0</v>
      </c>
      <c r="AD53" s="100">
        <v>0</v>
      </c>
      <c r="AE53" s="100">
        <v>0</v>
      </c>
      <c r="AF53" s="100">
        <v>0</v>
      </c>
      <c r="AG53" s="100">
        <v>0</v>
      </c>
      <c r="AH53" s="100">
        <v>1091530</v>
      </c>
      <c r="AI53" s="100">
        <v>1103331</v>
      </c>
      <c r="AJ53" s="100">
        <v>1118845</v>
      </c>
      <c r="AK53" s="100">
        <v>1126657</v>
      </c>
      <c r="AL53" s="100">
        <v>1134083</v>
      </c>
      <c r="AM53" s="100">
        <v>1156663</v>
      </c>
      <c r="AN53" s="100">
        <v>1177829</v>
      </c>
      <c r="AO53" s="100">
        <v>1187996</v>
      </c>
      <c r="AP53" s="100">
        <v>1196166</v>
      </c>
      <c r="AQ53" s="100">
        <v>1204536</v>
      </c>
      <c r="AR53" s="100">
        <v>1214755</v>
      </c>
      <c r="AS53" s="100">
        <v>1176263</v>
      </c>
      <c r="AT53" s="100">
        <v>13888654</v>
      </c>
      <c r="AU53" s="100">
        <v>1179475</v>
      </c>
      <c r="AV53" s="100">
        <v>1171242</v>
      </c>
      <c r="AW53" s="100">
        <v>835953</v>
      </c>
      <c r="AX53" s="100">
        <v>1359580</v>
      </c>
      <c r="AY53" s="100">
        <v>1239045</v>
      </c>
      <c r="AZ53" s="100">
        <v>1246507</v>
      </c>
      <c r="BA53" s="100">
        <v>1257109</v>
      </c>
      <c r="BB53" s="100">
        <v>1264397</v>
      </c>
      <c r="BC53" s="100">
        <v>1268654</v>
      </c>
      <c r="BD53" s="100">
        <v>1272958</v>
      </c>
      <c r="BE53" s="100">
        <v>1267690</v>
      </c>
      <c r="BF53" s="100">
        <v>1379068</v>
      </c>
      <c r="BG53" s="100">
        <v>14741678</v>
      </c>
      <c r="BH53" s="100">
        <v>1293678.293777281</v>
      </c>
      <c r="BI53" s="100">
        <v>1301049.8096996679</v>
      </c>
      <c r="BJ53" s="100">
        <v>1308924.6642884829</v>
      </c>
      <c r="BK53" s="100">
        <v>1317450.9568327982</v>
      </c>
      <c r="BL53" s="100">
        <v>1326417.3088279646</v>
      </c>
      <c r="BM53" s="100">
        <v>1335775.2892846996</v>
      </c>
      <c r="BN53" s="100">
        <v>1345429.504992957</v>
      </c>
      <c r="BO53" s="100">
        <v>1355372.4048422521</v>
      </c>
      <c r="BP53" s="100">
        <v>1365699.4133783577</v>
      </c>
      <c r="BQ53" s="100">
        <v>1376209.8465608757</v>
      </c>
      <c r="BR53" s="100">
        <v>1386739.7918282356</v>
      </c>
      <c r="BS53" s="100">
        <v>1397736.2492990436</v>
      </c>
      <c r="BT53" s="100">
        <v>16110483.533612616</v>
      </c>
      <c r="BU53" s="100">
        <v>1408221.4823565295</v>
      </c>
      <c r="BV53" s="100">
        <v>1420983.1370453103</v>
      </c>
      <c r="BW53" s="100">
        <v>1483374.4156400301</v>
      </c>
      <c r="BX53" s="100">
        <v>1543456.6525527295</v>
      </c>
      <c r="BY53" s="100">
        <v>1554232.6082125127</v>
      </c>
      <c r="BZ53" s="100">
        <v>1564383.7961567165</v>
      </c>
      <c r="CA53" s="100">
        <v>1574468.454948728</v>
      </c>
      <c r="CB53" s="100">
        <v>1584536.2106348262</v>
      </c>
      <c r="CC53" s="100">
        <v>1594683.3156251656</v>
      </c>
      <c r="CD53" s="100">
        <v>1605066.079850937</v>
      </c>
      <c r="CE53" s="100">
        <v>1615643.0132991245</v>
      </c>
      <c r="CF53" s="100">
        <v>1626194.5373059104</v>
      </c>
      <c r="CG53" s="100">
        <v>18575243.703628518</v>
      </c>
    </row>
    <row r="54" spans="1:85" s="97" customFormat="1" x14ac:dyDescent="0.2">
      <c r="A54" s="98" t="s">
        <v>286</v>
      </c>
      <c r="B54" s="98" t="s">
        <v>221</v>
      </c>
      <c r="C54" s="99" t="s">
        <v>220</v>
      </c>
      <c r="D54" s="99" t="s">
        <v>209</v>
      </c>
      <c r="E54" s="98" t="s">
        <v>210</v>
      </c>
      <c r="F54" s="2" t="s">
        <v>315</v>
      </c>
      <c r="G54" s="2" t="s">
        <v>319</v>
      </c>
      <c r="H54" s="100">
        <v>0</v>
      </c>
      <c r="I54" s="100">
        <v>0</v>
      </c>
      <c r="J54" s="100">
        <v>0</v>
      </c>
      <c r="K54" s="100">
        <v>0</v>
      </c>
      <c r="L54" s="100">
        <v>0</v>
      </c>
      <c r="M54" s="100">
        <v>0</v>
      </c>
      <c r="N54" s="100">
        <v>0</v>
      </c>
      <c r="O54" s="100">
        <v>0</v>
      </c>
      <c r="P54" s="100">
        <v>0</v>
      </c>
      <c r="Q54" s="100">
        <v>0</v>
      </c>
      <c r="R54" s="100">
        <v>0</v>
      </c>
      <c r="S54" s="100">
        <v>0</v>
      </c>
      <c r="T54" s="100">
        <v>0</v>
      </c>
      <c r="U54" s="100">
        <v>0</v>
      </c>
      <c r="V54" s="100">
        <v>0</v>
      </c>
      <c r="W54" s="100">
        <v>0</v>
      </c>
      <c r="X54" s="100">
        <v>0</v>
      </c>
      <c r="Y54" s="100">
        <v>0</v>
      </c>
      <c r="Z54" s="100">
        <v>0</v>
      </c>
      <c r="AA54" s="100">
        <v>0</v>
      </c>
      <c r="AB54" s="100">
        <v>0</v>
      </c>
      <c r="AC54" s="100">
        <v>0</v>
      </c>
      <c r="AD54" s="100">
        <v>0</v>
      </c>
      <c r="AE54" s="100">
        <v>0</v>
      </c>
      <c r="AF54" s="100">
        <v>0</v>
      </c>
      <c r="AG54" s="100">
        <v>0</v>
      </c>
      <c r="AH54" s="100">
        <v>-158810</v>
      </c>
      <c r="AI54" s="100">
        <v>-6804</v>
      </c>
      <c r="AJ54" s="100">
        <v>-13000</v>
      </c>
      <c r="AK54" s="100">
        <v>-61878</v>
      </c>
      <c r="AL54" s="100">
        <v>-1545068</v>
      </c>
      <c r="AM54" s="100">
        <v>-20644</v>
      </c>
      <c r="AN54" s="100">
        <v>8217</v>
      </c>
      <c r="AO54" s="100">
        <v>-321818</v>
      </c>
      <c r="AP54" s="100">
        <v>-87814</v>
      </c>
      <c r="AQ54" s="100">
        <v>-30337</v>
      </c>
      <c r="AR54" s="100">
        <v>-27102</v>
      </c>
      <c r="AS54" s="100">
        <v>8068</v>
      </c>
      <c r="AT54" s="100">
        <v>-2256990</v>
      </c>
      <c r="AU54" s="100">
        <v>-12882</v>
      </c>
      <c r="AV54" s="100">
        <v>-566378</v>
      </c>
      <c r="AW54" s="100">
        <v>-114240</v>
      </c>
      <c r="AX54" s="100">
        <v>-30004</v>
      </c>
      <c r="AY54" s="100">
        <v>-48176</v>
      </c>
      <c r="AZ54" s="100">
        <v>-33978</v>
      </c>
      <c r="BA54" s="100">
        <v>-87486</v>
      </c>
      <c r="BB54" s="100">
        <v>-2345</v>
      </c>
      <c r="BC54" s="100">
        <v>-23948</v>
      </c>
      <c r="BD54" s="100">
        <v>-14814</v>
      </c>
      <c r="BE54" s="100">
        <v>-556980</v>
      </c>
      <c r="BF54" s="100">
        <v>-42672</v>
      </c>
      <c r="BG54" s="100">
        <v>-1533903</v>
      </c>
      <c r="BH54" s="100">
        <v>-127825.25</v>
      </c>
      <c r="BI54" s="100">
        <v>-127825.25</v>
      </c>
      <c r="BJ54" s="100">
        <v>-127825.25</v>
      </c>
      <c r="BK54" s="100">
        <v>-127825.25</v>
      </c>
      <c r="BL54" s="100">
        <v>-127825.25</v>
      </c>
      <c r="BM54" s="100">
        <v>-127825.25</v>
      </c>
      <c r="BN54" s="100">
        <v>-127825.25</v>
      </c>
      <c r="BO54" s="100">
        <v>-127825.25</v>
      </c>
      <c r="BP54" s="100">
        <v>-127825.25</v>
      </c>
      <c r="BQ54" s="100">
        <v>-127825.25</v>
      </c>
      <c r="BR54" s="100">
        <v>-127825.25</v>
      </c>
      <c r="BS54" s="100">
        <v>-127825.25</v>
      </c>
      <c r="BT54" s="100">
        <v>-1533903</v>
      </c>
      <c r="BU54" s="100">
        <v>-127825.25</v>
      </c>
      <c r="BV54" s="100">
        <v>-127825.25</v>
      </c>
      <c r="BW54" s="100">
        <v>-127825.25</v>
      </c>
      <c r="BX54" s="100">
        <v>-127825.25</v>
      </c>
      <c r="BY54" s="100">
        <v>-127825.25</v>
      </c>
      <c r="BZ54" s="100">
        <v>-127825.25</v>
      </c>
      <c r="CA54" s="100">
        <v>-127825.25</v>
      </c>
      <c r="CB54" s="100">
        <v>-127825.25</v>
      </c>
      <c r="CC54" s="100">
        <v>-127825.25</v>
      </c>
      <c r="CD54" s="100">
        <v>-127825.25</v>
      </c>
      <c r="CE54" s="100">
        <v>-127825.25</v>
      </c>
      <c r="CF54" s="100">
        <v>-127825.25</v>
      </c>
      <c r="CG54" s="100">
        <v>-1533903</v>
      </c>
    </row>
    <row r="55" spans="1:85" s="97" customFormat="1" x14ac:dyDescent="0.2">
      <c r="A55" s="98" t="s">
        <v>286</v>
      </c>
      <c r="B55" s="98" t="s">
        <v>221</v>
      </c>
      <c r="C55" s="99" t="s">
        <v>220</v>
      </c>
      <c r="D55" s="99" t="s">
        <v>209</v>
      </c>
      <c r="E55" s="98" t="s">
        <v>210</v>
      </c>
      <c r="F55" s="2" t="s">
        <v>315</v>
      </c>
      <c r="G55" s="2" t="s">
        <v>320</v>
      </c>
      <c r="H55" s="100">
        <v>0</v>
      </c>
      <c r="I55" s="100">
        <v>0</v>
      </c>
      <c r="J55" s="100">
        <v>0</v>
      </c>
      <c r="K55" s="100">
        <v>0</v>
      </c>
      <c r="L55" s="100">
        <v>0</v>
      </c>
      <c r="M55" s="100">
        <v>0</v>
      </c>
      <c r="N55" s="100">
        <v>0</v>
      </c>
      <c r="O55" s="100">
        <v>0</v>
      </c>
      <c r="P55" s="100">
        <v>0</v>
      </c>
      <c r="Q55" s="100">
        <v>0</v>
      </c>
      <c r="R55" s="100">
        <v>0</v>
      </c>
      <c r="S55" s="100">
        <v>0</v>
      </c>
      <c r="T55" s="100">
        <v>0</v>
      </c>
      <c r="U55" s="100">
        <v>0</v>
      </c>
      <c r="V55" s="100">
        <v>0</v>
      </c>
      <c r="W55" s="100">
        <v>0</v>
      </c>
      <c r="X55" s="100">
        <v>0</v>
      </c>
      <c r="Y55" s="100">
        <v>0</v>
      </c>
      <c r="Z55" s="100">
        <v>0</v>
      </c>
      <c r="AA55" s="100">
        <v>0</v>
      </c>
      <c r="AB55" s="100">
        <v>0</v>
      </c>
      <c r="AC55" s="100">
        <v>0</v>
      </c>
      <c r="AD55" s="100">
        <v>0</v>
      </c>
      <c r="AE55" s="100">
        <v>0</v>
      </c>
      <c r="AF55" s="100">
        <v>0</v>
      </c>
      <c r="AG55" s="100">
        <v>0</v>
      </c>
      <c r="AH55" s="100">
        <v>9852</v>
      </c>
      <c r="AI55" s="100">
        <v>12353</v>
      </c>
      <c r="AJ55" s="100">
        <v>13719</v>
      </c>
      <c r="AK55" s="100">
        <v>14136</v>
      </c>
      <c r="AL55" s="100">
        <v>17791</v>
      </c>
      <c r="AM55" s="100">
        <v>28104</v>
      </c>
      <c r="AN55" s="100">
        <v>16429</v>
      </c>
      <c r="AO55" s="100">
        <v>16975</v>
      </c>
      <c r="AP55" s="100">
        <v>13471</v>
      </c>
      <c r="AQ55" s="100">
        <v>12238</v>
      </c>
      <c r="AR55" s="100">
        <v>9742</v>
      </c>
      <c r="AS55" s="100">
        <v>14982</v>
      </c>
      <c r="AT55" s="100">
        <v>179792</v>
      </c>
      <c r="AU55" s="100">
        <v>12063</v>
      </c>
      <c r="AV55" s="100">
        <v>13267</v>
      </c>
      <c r="AW55" s="100">
        <v>15285</v>
      </c>
      <c r="AX55" s="100">
        <v>16978</v>
      </c>
      <c r="AY55" s="100">
        <v>370</v>
      </c>
      <c r="AZ55" s="100">
        <v>13347</v>
      </c>
      <c r="BA55" s="100">
        <v>13290</v>
      </c>
      <c r="BB55" s="100">
        <v>16237</v>
      </c>
      <c r="BC55" s="100">
        <v>12181</v>
      </c>
      <c r="BD55" s="100">
        <v>11475</v>
      </c>
      <c r="BE55" s="100">
        <v>10245</v>
      </c>
      <c r="BF55" s="100">
        <v>10376</v>
      </c>
      <c r="BG55" s="100">
        <v>145114</v>
      </c>
      <c r="BH55" s="100">
        <v>10165</v>
      </c>
      <c r="BI55" s="100">
        <v>10165</v>
      </c>
      <c r="BJ55" s="100">
        <v>10165</v>
      </c>
      <c r="BK55" s="100">
        <v>10165</v>
      </c>
      <c r="BL55" s="100">
        <v>10165</v>
      </c>
      <c r="BM55" s="100">
        <v>10165</v>
      </c>
      <c r="BN55" s="100">
        <v>10165</v>
      </c>
      <c r="BO55" s="100">
        <v>10165</v>
      </c>
      <c r="BP55" s="100">
        <v>10165</v>
      </c>
      <c r="BQ55" s="100">
        <v>10165</v>
      </c>
      <c r="BR55" s="100">
        <v>10165</v>
      </c>
      <c r="BS55" s="100">
        <v>10165</v>
      </c>
      <c r="BT55" s="100">
        <v>121980</v>
      </c>
      <c r="BU55" s="100">
        <v>10165</v>
      </c>
      <c r="BV55" s="100">
        <v>10165</v>
      </c>
      <c r="BW55" s="100">
        <v>10165</v>
      </c>
      <c r="BX55" s="100">
        <v>10165</v>
      </c>
      <c r="BY55" s="100">
        <v>10165</v>
      </c>
      <c r="BZ55" s="100">
        <v>10165</v>
      </c>
      <c r="CA55" s="100">
        <v>10165</v>
      </c>
      <c r="CB55" s="100">
        <v>10165</v>
      </c>
      <c r="CC55" s="100">
        <v>10165</v>
      </c>
      <c r="CD55" s="100">
        <v>10165</v>
      </c>
      <c r="CE55" s="100">
        <v>10165</v>
      </c>
      <c r="CF55" s="100">
        <v>10165</v>
      </c>
      <c r="CG55" s="100">
        <v>121980</v>
      </c>
    </row>
    <row r="56" spans="1:85" s="97" customFormat="1" x14ac:dyDescent="0.2">
      <c r="A56" s="98" t="s">
        <v>286</v>
      </c>
      <c r="B56" s="98" t="s">
        <v>221</v>
      </c>
      <c r="C56" s="99" t="s">
        <v>220</v>
      </c>
      <c r="D56" s="99" t="s">
        <v>209</v>
      </c>
      <c r="E56" s="98" t="s">
        <v>210</v>
      </c>
      <c r="F56" s="2" t="s">
        <v>315</v>
      </c>
      <c r="G56" s="2" t="s">
        <v>321</v>
      </c>
      <c r="H56" s="100">
        <v>0</v>
      </c>
      <c r="I56" s="100">
        <v>0</v>
      </c>
      <c r="J56" s="100">
        <v>0</v>
      </c>
      <c r="K56" s="100">
        <v>0</v>
      </c>
      <c r="L56" s="100">
        <v>0</v>
      </c>
      <c r="M56" s="100">
        <v>0</v>
      </c>
      <c r="N56" s="100">
        <v>0</v>
      </c>
      <c r="O56" s="100">
        <v>0</v>
      </c>
      <c r="P56" s="100">
        <v>0</v>
      </c>
      <c r="Q56" s="100">
        <v>0</v>
      </c>
      <c r="R56" s="100">
        <v>0</v>
      </c>
      <c r="S56" s="100">
        <v>0</v>
      </c>
      <c r="T56" s="100">
        <v>0</v>
      </c>
      <c r="U56" s="100">
        <v>0</v>
      </c>
      <c r="V56" s="100">
        <v>0</v>
      </c>
      <c r="W56" s="100">
        <v>0</v>
      </c>
      <c r="X56" s="100">
        <v>0</v>
      </c>
      <c r="Y56" s="100">
        <v>0</v>
      </c>
      <c r="Z56" s="100">
        <v>0</v>
      </c>
      <c r="AA56" s="100">
        <v>0</v>
      </c>
      <c r="AB56" s="100">
        <v>0</v>
      </c>
      <c r="AC56" s="100">
        <v>0</v>
      </c>
      <c r="AD56" s="100">
        <v>0</v>
      </c>
      <c r="AE56" s="100">
        <v>0</v>
      </c>
      <c r="AF56" s="100">
        <v>0</v>
      </c>
      <c r="AG56" s="100">
        <v>0</v>
      </c>
      <c r="AH56" s="100">
        <v>5276</v>
      </c>
      <c r="AI56" s="100">
        <v>98057</v>
      </c>
      <c r="AJ56" s="100">
        <v>88011</v>
      </c>
      <c r="AK56" s="100">
        <v>76881</v>
      </c>
      <c r="AL56" s="100">
        <v>45843</v>
      </c>
      <c r="AM56" s="100">
        <v>72576</v>
      </c>
      <c r="AN56" s="100">
        <v>121737</v>
      </c>
      <c r="AO56" s="100">
        <v>95761</v>
      </c>
      <c r="AP56" s="100">
        <v>123976</v>
      </c>
      <c r="AQ56" s="100">
        <v>130886</v>
      </c>
      <c r="AR56" s="100">
        <v>85476</v>
      </c>
      <c r="AS56" s="100">
        <v>140576</v>
      </c>
      <c r="AT56" s="100">
        <v>1085056</v>
      </c>
      <c r="AU56" s="100">
        <v>133454</v>
      </c>
      <c r="AV56" s="100">
        <v>95291</v>
      </c>
      <c r="AW56" s="100">
        <v>132302</v>
      </c>
      <c r="AX56" s="100">
        <v>106860</v>
      </c>
      <c r="AY56" s="100">
        <v>27143</v>
      </c>
      <c r="AZ56" s="100">
        <v>63867</v>
      </c>
      <c r="BA56" s="100">
        <v>62508</v>
      </c>
      <c r="BB56" s="100">
        <v>71625</v>
      </c>
      <c r="BC56" s="100">
        <v>68260</v>
      </c>
      <c r="BD56" s="100">
        <v>90588</v>
      </c>
      <c r="BE56" s="100">
        <v>60654</v>
      </c>
      <c r="BF56" s="100">
        <v>91651</v>
      </c>
      <c r="BG56" s="100">
        <v>1004203</v>
      </c>
      <c r="BH56" s="100">
        <v>0</v>
      </c>
      <c r="BI56" s="100">
        <v>0</v>
      </c>
      <c r="BJ56" s="100">
        <v>0</v>
      </c>
      <c r="BK56" s="100">
        <v>0</v>
      </c>
      <c r="BL56" s="100">
        <v>0</v>
      </c>
      <c r="BM56" s="100">
        <v>0</v>
      </c>
      <c r="BN56" s="100">
        <v>0</v>
      </c>
      <c r="BO56" s="100">
        <v>0</v>
      </c>
      <c r="BP56" s="100">
        <v>0</v>
      </c>
      <c r="BQ56" s="100">
        <v>0</v>
      </c>
      <c r="BR56" s="100">
        <v>0</v>
      </c>
      <c r="BS56" s="100">
        <v>0</v>
      </c>
      <c r="BT56" s="100">
        <v>0</v>
      </c>
      <c r="BU56" s="100">
        <v>0</v>
      </c>
      <c r="BV56" s="100">
        <v>0</v>
      </c>
      <c r="BW56" s="100">
        <v>0</v>
      </c>
      <c r="BX56" s="100">
        <v>0</v>
      </c>
      <c r="BY56" s="100">
        <v>0</v>
      </c>
      <c r="BZ56" s="100">
        <v>0</v>
      </c>
      <c r="CA56" s="100">
        <v>0</v>
      </c>
      <c r="CB56" s="100">
        <v>0</v>
      </c>
      <c r="CC56" s="100">
        <v>0</v>
      </c>
      <c r="CD56" s="100">
        <v>0</v>
      </c>
      <c r="CE56" s="100">
        <v>0</v>
      </c>
      <c r="CF56" s="100">
        <v>0</v>
      </c>
      <c r="CG56" s="100">
        <v>0</v>
      </c>
    </row>
    <row r="57" spans="1:85" s="97" customFormat="1" x14ac:dyDescent="0.2">
      <c r="A57" s="98" t="s">
        <v>286</v>
      </c>
      <c r="B57" s="98" t="s">
        <v>221</v>
      </c>
      <c r="C57" s="99" t="s">
        <v>220</v>
      </c>
      <c r="D57" s="99" t="s">
        <v>209</v>
      </c>
      <c r="E57" s="98" t="s">
        <v>210</v>
      </c>
      <c r="F57" s="2" t="s">
        <v>315</v>
      </c>
      <c r="G57" s="2" t="s">
        <v>322</v>
      </c>
      <c r="H57" s="100">
        <v>0</v>
      </c>
      <c r="I57" s="100">
        <v>0</v>
      </c>
      <c r="J57" s="100">
        <v>0</v>
      </c>
      <c r="K57" s="100">
        <v>0</v>
      </c>
      <c r="L57" s="100">
        <v>0</v>
      </c>
      <c r="M57" s="100">
        <v>0</v>
      </c>
      <c r="N57" s="100">
        <v>0</v>
      </c>
      <c r="O57" s="100">
        <v>0</v>
      </c>
      <c r="P57" s="100">
        <v>0</v>
      </c>
      <c r="Q57" s="100">
        <v>0</v>
      </c>
      <c r="R57" s="100">
        <v>0</v>
      </c>
      <c r="S57" s="100">
        <v>0</v>
      </c>
      <c r="T57" s="100">
        <v>0</v>
      </c>
      <c r="U57" s="100">
        <v>0</v>
      </c>
      <c r="V57" s="100">
        <v>0</v>
      </c>
      <c r="W57" s="100">
        <v>0</v>
      </c>
      <c r="X57" s="100">
        <v>0</v>
      </c>
      <c r="Y57" s="100">
        <v>0</v>
      </c>
      <c r="Z57" s="100">
        <v>0</v>
      </c>
      <c r="AA57" s="100">
        <v>0</v>
      </c>
      <c r="AB57" s="100">
        <v>0</v>
      </c>
      <c r="AC57" s="100">
        <v>0</v>
      </c>
      <c r="AD57" s="100">
        <v>0</v>
      </c>
      <c r="AE57" s="100">
        <v>0</v>
      </c>
      <c r="AF57" s="100">
        <v>0</v>
      </c>
      <c r="AG57" s="100">
        <v>0</v>
      </c>
      <c r="AH57" s="100">
        <v>-88781</v>
      </c>
      <c r="AI57" s="100">
        <v>-126605</v>
      </c>
      <c r="AJ57" s="100">
        <v>-137363</v>
      </c>
      <c r="AK57" s="100">
        <v>-223507</v>
      </c>
      <c r="AL57" s="100">
        <v>-108331</v>
      </c>
      <c r="AM57" s="100">
        <v>-196095</v>
      </c>
      <c r="AN57" s="100">
        <v>-20314</v>
      </c>
      <c r="AO57" s="100">
        <v>-70782</v>
      </c>
      <c r="AP57" s="100">
        <v>-33805</v>
      </c>
      <c r="AQ57" s="100">
        <v>-19462</v>
      </c>
      <c r="AR57" s="100">
        <v>-49867</v>
      </c>
      <c r="AS57" s="100">
        <v>-313513</v>
      </c>
      <c r="AT57" s="100">
        <v>-1388425</v>
      </c>
      <c r="AU57" s="100">
        <v>-20076</v>
      </c>
      <c r="AV57" s="100">
        <v>-47163</v>
      </c>
      <c r="AW57" s="100">
        <v>-723065</v>
      </c>
      <c r="AX57" s="100">
        <v>-100846</v>
      </c>
      <c r="AY57" s="100">
        <v>-430110</v>
      </c>
      <c r="AZ57" s="100">
        <v>-130214</v>
      </c>
      <c r="BA57" s="100">
        <v>-301754</v>
      </c>
      <c r="BB57" s="100">
        <v>-410319</v>
      </c>
      <c r="BC57" s="100">
        <v>496841</v>
      </c>
      <c r="BD57" s="100">
        <v>-55137</v>
      </c>
      <c r="BE57" s="100">
        <v>133131</v>
      </c>
      <c r="BF57" s="100">
        <v>-703156</v>
      </c>
      <c r="BG57" s="100">
        <v>-2291868</v>
      </c>
      <c r="BH57" s="100">
        <v>-124999.99875000001</v>
      </c>
      <c r="BI57" s="100">
        <v>-124999.99875000001</v>
      </c>
      <c r="BJ57" s="100">
        <v>-124999.99875000001</v>
      </c>
      <c r="BK57" s="100">
        <v>-124999.99875000001</v>
      </c>
      <c r="BL57" s="100">
        <v>-124999.99875000001</v>
      </c>
      <c r="BM57" s="100">
        <v>-124999.99875000001</v>
      </c>
      <c r="BN57" s="100">
        <v>-124999.99875000001</v>
      </c>
      <c r="BO57" s="100">
        <v>-124999.99875000001</v>
      </c>
      <c r="BP57" s="100">
        <v>-124999.99875000001</v>
      </c>
      <c r="BQ57" s="100">
        <v>-124999.99875000001</v>
      </c>
      <c r="BR57" s="100">
        <v>-124999.99875000001</v>
      </c>
      <c r="BS57" s="100">
        <v>-124999.99875000001</v>
      </c>
      <c r="BT57" s="100">
        <v>-1499999.9850000001</v>
      </c>
      <c r="BU57" s="100">
        <v>-129204.16541666667</v>
      </c>
      <c r="BV57" s="100">
        <v>-129204.16541666667</v>
      </c>
      <c r="BW57" s="100">
        <v>-129204.16541666667</v>
      </c>
      <c r="BX57" s="100">
        <v>-129204.16541666667</v>
      </c>
      <c r="BY57" s="100">
        <v>-129204.16541666667</v>
      </c>
      <c r="BZ57" s="100">
        <v>-129204.16541666667</v>
      </c>
      <c r="CA57" s="100">
        <v>-129204.16541666667</v>
      </c>
      <c r="CB57" s="100">
        <v>-129204.16541666667</v>
      </c>
      <c r="CC57" s="100">
        <v>-129204.16541666667</v>
      </c>
      <c r="CD57" s="100">
        <v>-129204.16541666667</v>
      </c>
      <c r="CE57" s="100">
        <v>-129204.16541666667</v>
      </c>
      <c r="CF57" s="100">
        <v>-129204.16541666667</v>
      </c>
      <c r="CG57" s="100">
        <v>-1550449.9850000003</v>
      </c>
    </row>
    <row r="58" spans="1:85" s="97" customFormat="1" x14ac:dyDescent="0.2">
      <c r="A58" s="98" t="s">
        <v>286</v>
      </c>
      <c r="B58" s="98" t="s">
        <v>221</v>
      </c>
      <c r="C58" s="99" t="s">
        <v>220</v>
      </c>
      <c r="D58" s="99" t="s">
        <v>209</v>
      </c>
      <c r="E58" s="98" t="s">
        <v>210</v>
      </c>
      <c r="F58" s="2" t="s">
        <v>315</v>
      </c>
      <c r="G58" s="2" t="s">
        <v>323</v>
      </c>
      <c r="H58" s="100">
        <v>0</v>
      </c>
      <c r="I58" s="100">
        <v>0</v>
      </c>
      <c r="J58" s="100">
        <v>0</v>
      </c>
      <c r="K58" s="100">
        <v>0</v>
      </c>
      <c r="L58" s="100">
        <v>0</v>
      </c>
      <c r="M58" s="100">
        <v>0</v>
      </c>
      <c r="N58" s="100">
        <v>0</v>
      </c>
      <c r="O58" s="100">
        <v>0</v>
      </c>
      <c r="P58" s="100">
        <v>0</v>
      </c>
      <c r="Q58" s="100">
        <v>0</v>
      </c>
      <c r="R58" s="100">
        <v>0</v>
      </c>
      <c r="S58" s="100">
        <v>0</v>
      </c>
      <c r="T58" s="100">
        <v>0</v>
      </c>
      <c r="U58" s="100">
        <v>0</v>
      </c>
      <c r="V58" s="100">
        <v>0</v>
      </c>
      <c r="W58" s="100">
        <v>0</v>
      </c>
      <c r="X58" s="100">
        <v>0</v>
      </c>
      <c r="Y58" s="100">
        <v>0</v>
      </c>
      <c r="Z58" s="100">
        <v>0</v>
      </c>
      <c r="AA58" s="100">
        <v>0</v>
      </c>
      <c r="AB58" s="100">
        <v>0</v>
      </c>
      <c r="AC58" s="100">
        <v>0</v>
      </c>
      <c r="AD58" s="100">
        <v>0</v>
      </c>
      <c r="AE58" s="100">
        <v>0</v>
      </c>
      <c r="AF58" s="100">
        <v>0</v>
      </c>
      <c r="AG58" s="100">
        <v>0</v>
      </c>
      <c r="AH58" s="100">
        <v>-32843</v>
      </c>
      <c r="AI58" s="100">
        <v>-32843</v>
      </c>
      <c r="AJ58" s="100">
        <v>-32843</v>
      </c>
      <c r="AK58" s="100">
        <v>-32843</v>
      </c>
      <c r="AL58" s="100">
        <v>-52662</v>
      </c>
      <c r="AM58" s="100">
        <v>-52662</v>
      </c>
      <c r="AN58" s="100">
        <v>-52662</v>
      </c>
      <c r="AO58" s="100">
        <v>-52662</v>
      </c>
      <c r="AP58" s="100">
        <v>-52662</v>
      </c>
      <c r="AQ58" s="100">
        <v>-52662</v>
      </c>
      <c r="AR58" s="100">
        <v>-52662</v>
      </c>
      <c r="AS58" s="100">
        <v>122395</v>
      </c>
      <c r="AT58" s="100">
        <v>-377611</v>
      </c>
      <c r="AU58" s="100">
        <v>-27216</v>
      </c>
      <c r="AV58" s="100">
        <v>-27216</v>
      </c>
      <c r="AW58" s="100">
        <v>-27216</v>
      </c>
      <c r="AX58" s="100">
        <v>-27216</v>
      </c>
      <c r="AY58" s="100">
        <v>-27216</v>
      </c>
      <c r="AZ58" s="100">
        <v>-27216</v>
      </c>
      <c r="BA58" s="100">
        <v>-314828</v>
      </c>
      <c r="BB58" s="100">
        <v>-314828</v>
      </c>
      <c r="BC58" s="100">
        <v>-314828</v>
      </c>
      <c r="BD58" s="100">
        <v>-314828</v>
      </c>
      <c r="BE58" s="100">
        <v>-314828</v>
      </c>
      <c r="BF58" s="100">
        <v>-263964</v>
      </c>
      <c r="BG58" s="100">
        <v>-2001400</v>
      </c>
      <c r="BH58" s="100">
        <v>-20419.120825272708</v>
      </c>
      <c r="BI58" s="100">
        <v>-20419.120825272708</v>
      </c>
      <c r="BJ58" s="100">
        <v>-20419.120825272708</v>
      </c>
      <c r="BK58" s="100">
        <v>-20419.120825272708</v>
      </c>
      <c r="BL58" s="100">
        <v>-20419.120825272708</v>
      </c>
      <c r="BM58" s="100">
        <v>-20419.120825272708</v>
      </c>
      <c r="BN58" s="100">
        <v>-20419.120825272708</v>
      </c>
      <c r="BO58" s="100">
        <v>-20419.120825272708</v>
      </c>
      <c r="BP58" s="100">
        <v>-20419.120825272708</v>
      </c>
      <c r="BQ58" s="100">
        <v>-20419.120825272708</v>
      </c>
      <c r="BR58" s="100">
        <v>-20419.120825272708</v>
      </c>
      <c r="BS58" s="100">
        <v>-20419.120825272708</v>
      </c>
      <c r="BT58" s="100">
        <v>-245029.44990327244</v>
      </c>
      <c r="BU58" s="100">
        <v>-29260.653156073062</v>
      </c>
      <c r="BV58" s="100">
        <v>-29260.653156073062</v>
      </c>
      <c r="BW58" s="100">
        <v>-29260.653156073062</v>
      </c>
      <c r="BX58" s="100">
        <v>-29260.653156073062</v>
      </c>
      <c r="BY58" s="100">
        <v>-29260.653156073062</v>
      </c>
      <c r="BZ58" s="100">
        <v>-29260.653156073062</v>
      </c>
      <c r="CA58" s="100">
        <v>-29260.653156073062</v>
      </c>
      <c r="CB58" s="100">
        <v>-29260.653156073062</v>
      </c>
      <c r="CC58" s="100">
        <v>-29260.653156073062</v>
      </c>
      <c r="CD58" s="100">
        <v>-29260.653156073062</v>
      </c>
      <c r="CE58" s="100">
        <v>-29260.653156073062</v>
      </c>
      <c r="CF58" s="100">
        <v>-29260.653156073062</v>
      </c>
      <c r="CG58" s="100">
        <v>-351127.83787287673</v>
      </c>
    </row>
    <row r="59" spans="1:85" s="97" customFormat="1" x14ac:dyDescent="0.2">
      <c r="A59" s="98" t="s">
        <v>286</v>
      </c>
      <c r="B59" s="98" t="s">
        <v>221</v>
      </c>
      <c r="C59" s="99" t="s">
        <v>220</v>
      </c>
      <c r="D59" s="99" t="s">
        <v>209</v>
      </c>
      <c r="E59" s="98" t="s">
        <v>210</v>
      </c>
      <c r="F59" s="2" t="s">
        <v>315</v>
      </c>
      <c r="G59" s="2" t="s">
        <v>324</v>
      </c>
      <c r="H59" s="100">
        <v>0</v>
      </c>
      <c r="I59" s="100">
        <v>0</v>
      </c>
      <c r="J59" s="100">
        <v>0</v>
      </c>
      <c r="K59" s="100">
        <v>0</v>
      </c>
      <c r="L59" s="100">
        <v>0</v>
      </c>
      <c r="M59" s="100">
        <v>0</v>
      </c>
      <c r="N59" s="100">
        <v>0</v>
      </c>
      <c r="O59" s="100">
        <v>0</v>
      </c>
      <c r="P59" s="100">
        <v>0</v>
      </c>
      <c r="Q59" s="100">
        <v>0</v>
      </c>
      <c r="R59" s="100">
        <v>0</v>
      </c>
      <c r="S59" s="100">
        <v>0</v>
      </c>
      <c r="T59" s="100">
        <v>0</v>
      </c>
      <c r="U59" s="100">
        <v>0</v>
      </c>
      <c r="V59" s="100">
        <v>0</v>
      </c>
      <c r="W59" s="100">
        <v>0</v>
      </c>
      <c r="X59" s="100">
        <v>0</v>
      </c>
      <c r="Y59" s="100">
        <v>0</v>
      </c>
      <c r="Z59" s="100">
        <v>0</v>
      </c>
      <c r="AA59" s="100">
        <v>0</v>
      </c>
      <c r="AB59" s="100">
        <v>0</v>
      </c>
      <c r="AC59" s="100">
        <v>0</v>
      </c>
      <c r="AD59" s="100">
        <v>0</v>
      </c>
      <c r="AE59" s="100">
        <v>0</v>
      </c>
      <c r="AF59" s="100">
        <v>0</v>
      </c>
      <c r="AG59" s="100">
        <v>0</v>
      </c>
      <c r="AH59" s="100">
        <v>-9481</v>
      </c>
      <c r="AI59" s="100">
        <v>-9481</v>
      </c>
      <c r="AJ59" s="100">
        <v>-9481</v>
      </c>
      <c r="AK59" s="100">
        <v>-9481</v>
      </c>
      <c r="AL59" s="100">
        <v>-9481</v>
      </c>
      <c r="AM59" s="100">
        <v>-9473</v>
      </c>
      <c r="AN59" s="100">
        <v>0</v>
      </c>
      <c r="AO59" s="100">
        <v>0</v>
      </c>
      <c r="AP59" s="100">
        <v>0</v>
      </c>
      <c r="AQ59" s="100">
        <v>0</v>
      </c>
      <c r="AR59" s="100">
        <v>0</v>
      </c>
      <c r="AS59" s="100">
        <v>0</v>
      </c>
      <c r="AT59" s="100">
        <v>-56878</v>
      </c>
      <c r="AU59" s="100">
        <v>0</v>
      </c>
      <c r="AV59" s="100">
        <v>0</v>
      </c>
      <c r="AW59" s="100">
        <v>0</v>
      </c>
      <c r="AX59" s="100">
        <v>0</v>
      </c>
      <c r="AY59" s="100">
        <v>0</v>
      </c>
      <c r="AZ59" s="100">
        <v>0</v>
      </c>
      <c r="BA59" s="100">
        <v>0</v>
      </c>
      <c r="BB59" s="100">
        <v>0</v>
      </c>
      <c r="BC59" s="100">
        <v>0</v>
      </c>
      <c r="BD59" s="100">
        <v>0</v>
      </c>
      <c r="BE59" s="100">
        <v>0</v>
      </c>
      <c r="BF59" s="100">
        <v>0</v>
      </c>
      <c r="BG59" s="100">
        <v>0</v>
      </c>
      <c r="BH59" s="100">
        <v>0</v>
      </c>
      <c r="BI59" s="100">
        <v>0</v>
      </c>
      <c r="BJ59" s="100">
        <v>0</v>
      </c>
      <c r="BK59" s="100">
        <v>0</v>
      </c>
      <c r="BL59" s="100">
        <v>0</v>
      </c>
      <c r="BM59" s="100">
        <v>0</v>
      </c>
      <c r="BN59" s="100">
        <v>0</v>
      </c>
      <c r="BO59" s="100">
        <v>0</v>
      </c>
      <c r="BP59" s="100">
        <v>0</v>
      </c>
      <c r="BQ59" s="100">
        <v>0</v>
      </c>
      <c r="BR59" s="100">
        <v>0</v>
      </c>
      <c r="BS59" s="100">
        <v>0</v>
      </c>
      <c r="BT59" s="100">
        <v>0</v>
      </c>
      <c r="BU59" s="100">
        <v>0</v>
      </c>
      <c r="BV59" s="100">
        <v>0</v>
      </c>
      <c r="BW59" s="100">
        <v>0</v>
      </c>
      <c r="BX59" s="100">
        <v>0</v>
      </c>
      <c r="BY59" s="100">
        <v>0</v>
      </c>
      <c r="BZ59" s="100">
        <v>0</v>
      </c>
      <c r="CA59" s="100">
        <v>0</v>
      </c>
      <c r="CB59" s="100">
        <v>0</v>
      </c>
      <c r="CC59" s="100">
        <v>0</v>
      </c>
      <c r="CD59" s="100">
        <v>0</v>
      </c>
      <c r="CE59" s="100">
        <v>0</v>
      </c>
      <c r="CF59" s="100">
        <v>0</v>
      </c>
      <c r="CG59" s="100">
        <v>0</v>
      </c>
    </row>
    <row r="60" spans="1:85" s="97" customFormat="1" x14ac:dyDescent="0.2">
      <c r="A60" s="98" t="s">
        <v>286</v>
      </c>
      <c r="B60" s="98" t="s">
        <v>221</v>
      </c>
      <c r="C60" s="99" t="s">
        <v>220</v>
      </c>
      <c r="D60" s="99" t="s">
        <v>209</v>
      </c>
      <c r="E60" s="98" t="s">
        <v>210</v>
      </c>
      <c r="F60" s="2" t="s">
        <v>325</v>
      </c>
      <c r="G60" s="2" t="s">
        <v>326</v>
      </c>
      <c r="H60" s="100">
        <v>0</v>
      </c>
      <c r="I60" s="100">
        <v>0</v>
      </c>
      <c r="J60" s="100">
        <v>0</v>
      </c>
      <c r="K60" s="100">
        <v>0</v>
      </c>
      <c r="L60" s="100">
        <v>0</v>
      </c>
      <c r="M60" s="100">
        <v>0</v>
      </c>
      <c r="N60" s="100">
        <v>0</v>
      </c>
      <c r="O60" s="100">
        <v>0</v>
      </c>
      <c r="P60" s="100">
        <v>0</v>
      </c>
      <c r="Q60" s="100">
        <v>0</v>
      </c>
      <c r="R60" s="100">
        <v>0</v>
      </c>
      <c r="S60" s="100">
        <v>0</v>
      </c>
      <c r="T60" s="100">
        <v>0</v>
      </c>
      <c r="U60" s="100">
        <v>0</v>
      </c>
      <c r="V60" s="100">
        <v>0</v>
      </c>
      <c r="W60" s="100">
        <v>0</v>
      </c>
      <c r="X60" s="100">
        <v>0</v>
      </c>
      <c r="Y60" s="100">
        <v>0</v>
      </c>
      <c r="Z60" s="100">
        <v>0</v>
      </c>
      <c r="AA60" s="100">
        <v>0</v>
      </c>
      <c r="AB60" s="100">
        <v>0</v>
      </c>
      <c r="AC60" s="100">
        <v>0</v>
      </c>
      <c r="AD60" s="100">
        <v>0</v>
      </c>
      <c r="AE60" s="100">
        <v>0</v>
      </c>
      <c r="AF60" s="100">
        <v>0</v>
      </c>
      <c r="AG60" s="100">
        <v>0</v>
      </c>
      <c r="AH60" s="100">
        <v>14129</v>
      </c>
      <c r="AI60" s="100">
        <v>19129</v>
      </c>
      <c r="AJ60" s="100">
        <v>-1401</v>
      </c>
      <c r="AK60" s="100">
        <v>5722</v>
      </c>
      <c r="AL60" s="100">
        <v>16528</v>
      </c>
      <c r="AM60" s="100">
        <v>15078</v>
      </c>
      <c r="AN60" s="100">
        <v>-4421</v>
      </c>
      <c r="AO60" s="100">
        <v>25478</v>
      </c>
      <c r="AP60" s="100">
        <v>15621</v>
      </c>
      <c r="AQ60" s="100">
        <v>19462</v>
      </c>
      <c r="AR60" s="100">
        <v>14330</v>
      </c>
      <c r="AS60" s="100">
        <v>-2983521</v>
      </c>
      <c r="AT60" s="100">
        <v>-2843866</v>
      </c>
      <c r="AU60" s="100">
        <v>68628</v>
      </c>
      <c r="AV60" s="100">
        <v>19078</v>
      </c>
      <c r="AW60" s="100">
        <v>33703</v>
      </c>
      <c r="AX60" s="100">
        <v>40798</v>
      </c>
      <c r="AY60" s="100">
        <v>24166</v>
      </c>
      <c r="AZ60" s="100">
        <v>34714</v>
      </c>
      <c r="BA60" s="100">
        <v>35235</v>
      </c>
      <c r="BB60" s="100">
        <v>38366</v>
      </c>
      <c r="BC60" s="100">
        <v>40949</v>
      </c>
      <c r="BD60" s="100">
        <v>34696</v>
      </c>
      <c r="BE60" s="100">
        <v>40396</v>
      </c>
      <c r="BF60" s="100">
        <v>34096</v>
      </c>
      <c r="BG60" s="100">
        <v>444825</v>
      </c>
      <c r="BH60" s="100">
        <v>40396.087083329912</v>
      </c>
      <c r="BI60" s="100">
        <v>40396.087083329912</v>
      </c>
      <c r="BJ60" s="100">
        <v>40396.087083329912</v>
      </c>
      <c r="BK60" s="100">
        <v>40396.087083330378</v>
      </c>
      <c r="BL60" s="100">
        <v>40396.087083329912</v>
      </c>
      <c r="BM60" s="100">
        <v>40396.087083329912</v>
      </c>
      <c r="BN60" s="100">
        <v>40396.087083329912</v>
      </c>
      <c r="BO60" s="100">
        <v>40396.087083329912</v>
      </c>
      <c r="BP60" s="100">
        <v>40396.087083330378</v>
      </c>
      <c r="BQ60" s="100">
        <v>38290.087083329912</v>
      </c>
      <c r="BR60" s="100">
        <v>38290.087083329912</v>
      </c>
      <c r="BS60" s="100">
        <v>38290.087083329912</v>
      </c>
      <c r="BT60" s="100">
        <v>478435.04499995988</v>
      </c>
      <c r="BU60" s="100">
        <v>38290.087083329912</v>
      </c>
      <c r="BV60" s="100">
        <v>38290.087083329912</v>
      </c>
      <c r="BW60" s="100">
        <v>38290.087083330378</v>
      </c>
      <c r="BX60" s="100">
        <v>38290.087083329912</v>
      </c>
      <c r="BY60" s="100">
        <v>38290.087083329912</v>
      </c>
      <c r="BZ60" s="100">
        <v>38290.087083329912</v>
      </c>
      <c r="CA60" s="100">
        <v>38290.087083329912</v>
      </c>
      <c r="CB60" s="100">
        <v>38290.087083329912</v>
      </c>
      <c r="CC60" s="100">
        <v>38290.087083330378</v>
      </c>
      <c r="CD60" s="100">
        <v>35386.087083329912</v>
      </c>
      <c r="CE60" s="100">
        <v>35386.087083329912</v>
      </c>
      <c r="CF60" s="100">
        <v>35386.087083330378</v>
      </c>
      <c r="CG60" s="100">
        <v>450769.04499996034</v>
      </c>
    </row>
    <row r="61" spans="1:85" s="97" customFormat="1" x14ac:dyDescent="0.2">
      <c r="A61" s="98" t="s">
        <v>286</v>
      </c>
      <c r="B61" s="98" t="s">
        <v>221</v>
      </c>
      <c r="C61" s="99" t="s">
        <v>220</v>
      </c>
      <c r="D61" s="99" t="s">
        <v>209</v>
      </c>
      <c r="E61" s="98" t="s">
        <v>210</v>
      </c>
      <c r="F61" s="2" t="s">
        <v>325</v>
      </c>
      <c r="G61" s="2" t="s">
        <v>327</v>
      </c>
      <c r="H61" s="100">
        <v>0</v>
      </c>
      <c r="I61" s="100">
        <v>0</v>
      </c>
      <c r="J61" s="100">
        <v>0</v>
      </c>
      <c r="K61" s="100">
        <v>0</v>
      </c>
      <c r="L61" s="100">
        <v>0</v>
      </c>
      <c r="M61" s="100">
        <v>0</v>
      </c>
      <c r="N61" s="100">
        <v>0</v>
      </c>
      <c r="O61" s="100">
        <v>0</v>
      </c>
      <c r="P61" s="100">
        <v>0</v>
      </c>
      <c r="Q61" s="100">
        <v>0</v>
      </c>
      <c r="R61" s="100">
        <v>0</v>
      </c>
      <c r="S61" s="100">
        <v>0</v>
      </c>
      <c r="T61" s="100">
        <v>0</v>
      </c>
      <c r="U61" s="100">
        <v>0</v>
      </c>
      <c r="V61" s="100">
        <v>0</v>
      </c>
      <c r="W61" s="100">
        <v>0</v>
      </c>
      <c r="X61" s="100">
        <v>0</v>
      </c>
      <c r="Y61" s="100">
        <v>0</v>
      </c>
      <c r="Z61" s="100">
        <v>0</v>
      </c>
      <c r="AA61" s="100">
        <v>0</v>
      </c>
      <c r="AB61" s="100">
        <v>0</v>
      </c>
      <c r="AC61" s="100">
        <v>0</v>
      </c>
      <c r="AD61" s="100">
        <v>0</v>
      </c>
      <c r="AE61" s="100">
        <v>0</v>
      </c>
      <c r="AF61" s="100">
        <v>0</v>
      </c>
      <c r="AG61" s="100">
        <v>0</v>
      </c>
      <c r="AH61" s="100">
        <v>25453</v>
      </c>
      <c r="AI61" s="100">
        <v>25454</v>
      </c>
      <c r="AJ61" s="100">
        <v>25453</v>
      </c>
      <c r="AK61" s="100">
        <v>25454</v>
      </c>
      <c r="AL61" s="100">
        <v>25453</v>
      </c>
      <c r="AM61" s="100">
        <v>25454</v>
      </c>
      <c r="AN61" s="100">
        <v>25453</v>
      </c>
      <c r="AO61" s="100">
        <v>25454</v>
      </c>
      <c r="AP61" s="100">
        <v>25453</v>
      </c>
      <c r="AQ61" s="100">
        <v>25454</v>
      </c>
      <c r="AR61" s="100">
        <v>25453</v>
      </c>
      <c r="AS61" s="100">
        <v>25453</v>
      </c>
      <c r="AT61" s="100">
        <v>305441</v>
      </c>
      <c r="AU61" s="100">
        <v>25453</v>
      </c>
      <c r="AV61" s="100">
        <v>25454</v>
      </c>
      <c r="AW61" s="100">
        <v>25453</v>
      </c>
      <c r="AX61" s="100">
        <v>25454</v>
      </c>
      <c r="AY61" s="100">
        <v>25453</v>
      </c>
      <c r="AZ61" s="100">
        <v>25454</v>
      </c>
      <c r="BA61" s="100">
        <v>25453</v>
      </c>
      <c r="BB61" s="100">
        <v>25454</v>
      </c>
      <c r="BC61" s="100">
        <v>25453</v>
      </c>
      <c r="BD61" s="100">
        <v>35811</v>
      </c>
      <c r="BE61" s="100">
        <v>-4240</v>
      </c>
      <c r="BF61" s="100">
        <v>-17847</v>
      </c>
      <c r="BG61" s="100">
        <v>242805</v>
      </c>
      <c r="BH61" s="100">
        <v>-77042.680000000008</v>
      </c>
      <c r="BI61" s="100">
        <v>-154538.81</v>
      </c>
      <c r="BJ61" s="100">
        <v>-234034.94000000006</v>
      </c>
      <c r="BK61" s="100">
        <v>-234034.93999999989</v>
      </c>
      <c r="BL61" s="100">
        <v>-192537.25999999995</v>
      </c>
      <c r="BM61" s="100">
        <v>-190992.26</v>
      </c>
      <c r="BN61" s="100">
        <v>-195992.26</v>
      </c>
      <c r="BO61" s="100">
        <v>-167993.81000000006</v>
      </c>
      <c r="BP61" s="100">
        <v>-118496.12999999989</v>
      </c>
      <c r="BQ61" s="100">
        <v>-186193.81000000029</v>
      </c>
      <c r="BR61" s="100">
        <v>-38998.449999999953</v>
      </c>
      <c r="BS61" s="100">
        <v>0</v>
      </c>
      <c r="BT61" s="100">
        <v>-1790855.35</v>
      </c>
      <c r="BU61" s="100">
        <v>0</v>
      </c>
      <c r="BV61" s="100">
        <v>0</v>
      </c>
      <c r="BW61" s="100">
        <v>0</v>
      </c>
      <c r="BX61" s="100">
        <v>0</v>
      </c>
      <c r="BY61" s="100">
        <v>0</v>
      </c>
      <c r="BZ61" s="100">
        <v>0</v>
      </c>
      <c r="CA61" s="100">
        <v>0</v>
      </c>
      <c r="CB61" s="100">
        <v>0</v>
      </c>
      <c r="CC61" s="100">
        <v>0</v>
      </c>
      <c r="CD61" s="100">
        <v>0</v>
      </c>
      <c r="CE61" s="100">
        <v>0</v>
      </c>
      <c r="CF61" s="100">
        <v>0</v>
      </c>
      <c r="CG61" s="100">
        <v>0</v>
      </c>
    </row>
    <row r="62" spans="1:85" s="97" customFormat="1" x14ac:dyDescent="0.2">
      <c r="A62" s="98" t="s">
        <v>286</v>
      </c>
      <c r="B62" s="98" t="s">
        <v>221</v>
      </c>
      <c r="C62" s="99" t="s">
        <v>220</v>
      </c>
      <c r="D62" s="99" t="s">
        <v>209</v>
      </c>
      <c r="E62" s="98" t="s">
        <v>210</v>
      </c>
      <c r="F62" s="2" t="s">
        <v>325</v>
      </c>
      <c r="G62" s="2" t="s">
        <v>328</v>
      </c>
      <c r="H62" s="100">
        <v>0</v>
      </c>
      <c r="I62" s="100">
        <v>0</v>
      </c>
      <c r="J62" s="100">
        <v>0</v>
      </c>
      <c r="K62" s="100">
        <v>0</v>
      </c>
      <c r="L62" s="100">
        <v>0</v>
      </c>
      <c r="M62" s="100">
        <v>0</v>
      </c>
      <c r="N62" s="100">
        <v>0</v>
      </c>
      <c r="O62" s="100">
        <v>0</v>
      </c>
      <c r="P62" s="100">
        <v>0</v>
      </c>
      <c r="Q62" s="100">
        <v>0</v>
      </c>
      <c r="R62" s="100">
        <v>0</v>
      </c>
      <c r="S62" s="100">
        <v>0</v>
      </c>
      <c r="T62" s="100">
        <v>0</v>
      </c>
      <c r="U62" s="100">
        <v>0</v>
      </c>
      <c r="V62" s="100">
        <v>0</v>
      </c>
      <c r="W62" s="100">
        <v>0</v>
      </c>
      <c r="X62" s="100">
        <v>0</v>
      </c>
      <c r="Y62" s="100">
        <v>0</v>
      </c>
      <c r="Z62" s="100">
        <v>0</v>
      </c>
      <c r="AA62" s="100">
        <v>0</v>
      </c>
      <c r="AB62" s="100">
        <v>0</v>
      </c>
      <c r="AC62" s="100">
        <v>0</v>
      </c>
      <c r="AD62" s="100">
        <v>0</v>
      </c>
      <c r="AE62" s="100">
        <v>0</v>
      </c>
      <c r="AF62" s="100">
        <v>0</v>
      </c>
      <c r="AG62" s="100">
        <v>0</v>
      </c>
      <c r="AH62" s="100">
        <v>-56315</v>
      </c>
      <c r="AI62" s="100">
        <v>-56310</v>
      </c>
      <c r="AJ62" s="100">
        <v>-56310</v>
      </c>
      <c r="AK62" s="100">
        <v>-336986</v>
      </c>
      <c r="AL62" s="100">
        <v>-56310</v>
      </c>
      <c r="AM62" s="100">
        <v>-56310</v>
      </c>
      <c r="AN62" s="100">
        <v>-56310</v>
      </c>
      <c r="AO62" s="100">
        <v>-56310</v>
      </c>
      <c r="AP62" s="100">
        <v>-56310</v>
      </c>
      <c r="AQ62" s="100">
        <v>-56310</v>
      </c>
      <c r="AR62" s="100">
        <v>-56310</v>
      </c>
      <c r="AS62" s="100">
        <v>-56310</v>
      </c>
      <c r="AT62" s="100">
        <v>-956401</v>
      </c>
      <c r="AU62" s="100">
        <v>-81086</v>
      </c>
      <c r="AV62" s="100">
        <v>-81091</v>
      </c>
      <c r="AW62" s="100">
        <v>-81091</v>
      </c>
      <c r="AX62" s="100">
        <v>-81091</v>
      </c>
      <c r="AY62" s="100">
        <v>-81091</v>
      </c>
      <c r="AZ62" s="100">
        <v>-81091</v>
      </c>
      <c r="BA62" s="100">
        <v>-81091</v>
      </c>
      <c r="BB62" s="100">
        <v>-81091</v>
      </c>
      <c r="BC62" s="100">
        <v>-81091</v>
      </c>
      <c r="BD62" s="100">
        <v>-81091</v>
      </c>
      <c r="BE62" s="100">
        <v>-81091</v>
      </c>
      <c r="BF62" s="100">
        <v>-81091</v>
      </c>
      <c r="BG62" s="100">
        <v>-973087</v>
      </c>
      <c r="BH62" s="100">
        <v>-110207.33000000007</v>
      </c>
      <c r="BI62" s="100">
        <v>-110213</v>
      </c>
      <c r="BJ62" s="100">
        <v>-110213</v>
      </c>
      <c r="BK62" s="100">
        <v>-110213</v>
      </c>
      <c r="BL62" s="100">
        <v>-110213</v>
      </c>
      <c r="BM62" s="100">
        <v>-110213</v>
      </c>
      <c r="BN62" s="100">
        <v>-110213</v>
      </c>
      <c r="BO62" s="100">
        <v>-110213</v>
      </c>
      <c r="BP62" s="100">
        <v>-110213</v>
      </c>
      <c r="BQ62" s="100">
        <v>-110213</v>
      </c>
      <c r="BR62" s="100">
        <v>-110213</v>
      </c>
      <c r="BS62" s="100">
        <v>-110213</v>
      </c>
      <c r="BT62" s="100">
        <v>-1322550.33</v>
      </c>
      <c r="BU62" s="100">
        <v>-113100.97890000045</v>
      </c>
      <c r="BV62" s="100">
        <v>-113100.97889999952</v>
      </c>
      <c r="BW62" s="100">
        <v>-113100.97889999952</v>
      </c>
      <c r="BX62" s="100">
        <v>-113100.97890000045</v>
      </c>
      <c r="BY62" s="100">
        <v>-113100.97890000045</v>
      </c>
      <c r="BZ62" s="100">
        <v>-113100.97889999952</v>
      </c>
      <c r="CA62" s="100">
        <v>-113100.97889999952</v>
      </c>
      <c r="CB62" s="100">
        <v>-113100.97890000045</v>
      </c>
      <c r="CC62" s="100">
        <v>-113100.97890000045</v>
      </c>
      <c r="CD62" s="100">
        <v>-113100.97889999952</v>
      </c>
      <c r="CE62" s="100">
        <v>-113100.97889999952</v>
      </c>
      <c r="CF62" s="100">
        <v>-113100.97890000045</v>
      </c>
      <c r="CG62" s="100">
        <v>-1357211.7467999998</v>
      </c>
    </row>
    <row r="63" spans="1:85" s="97" customFormat="1" x14ac:dyDescent="0.2">
      <c r="A63" s="98" t="s">
        <v>286</v>
      </c>
      <c r="B63" s="98" t="s">
        <v>221</v>
      </c>
      <c r="C63" s="99" t="s">
        <v>220</v>
      </c>
      <c r="D63" s="99" t="s">
        <v>209</v>
      </c>
      <c r="E63" s="98" t="s">
        <v>210</v>
      </c>
      <c r="F63" s="2" t="s">
        <v>325</v>
      </c>
      <c r="G63" s="2" t="s">
        <v>329</v>
      </c>
      <c r="H63" s="100">
        <v>0</v>
      </c>
      <c r="I63" s="100">
        <v>0</v>
      </c>
      <c r="J63" s="100">
        <v>0</v>
      </c>
      <c r="K63" s="100">
        <v>0</v>
      </c>
      <c r="L63" s="100">
        <v>0</v>
      </c>
      <c r="M63" s="100">
        <v>0</v>
      </c>
      <c r="N63" s="100">
        <v>0</v>
      </c>
      <c r="O63" s="100">
        <v>0</v>
      </c>
      <c r="P63" s="100">
        <v>0</v>
      </c>
      <c r="Q63" s="100">
        <v>0</v>
      </c>
      <c r="R63" s="100">
        <v>0</v>
      </c>
      <c r="S63" s="100">
        <v>0</v>
      </c>
      <c r="T63" s="100">
        <v>0</v>
      </c>
      <c r="U63" s="100">
        <v>0</v>
      </c>
      <c r="V63" s="100">
        <v>0</v>
      </c>
      <c r="W63" s="100">
        <v>0</v>
      </c>
      <c r="X63" s="100">
        <v>0</v>
      </c>
      <c r="Y63" s="100">
        <v>0</v>
      </c>
      <c r="Z63" s="100">
        <v>0</v>
      </c>
      <c r="AA63" s="100">
        <v>0</v>
      </c>
      <c r="AB63" s="100">
        <v>0</v>
      </c>
      <c r="AC63" s="100">
        <v>0</v>
      </c>
      <c r="AD63" s="100">
        <v>0</v>
      </c>
      <c r="AE63" s="100">
        <v>0</v>
      </c>
      <c r="AF63" s="100">
        <v>0</v>
      </c>
      <c r="AG63" s="100">
        <v>0</v>
      </c>
      <c r="AH63" s="100">
        <v>19791</v>
      </c>
      <c r="AI63" s="100">
        <v>9895</v>
      </c>
      <c r="AJ63" s="100">
        <v>9895</v>
      </c>
      <c r="AK63" s="100">
        <v>9895</v>
      </c>
      <c r="AL63" s="100">
        <v>9896</v>
      </c>
      <c r="AM63" s="100">
        <v>9895</v>
      </c>
      <c r="AN63" s="100">
        <v>9895</v>
      </c>
      <c r="AO63" s="100">
        <v>9895</v>
      </c>
      <c r="AP63" s="100">
        <v>9896</v>
      </c>
      <c r="AQ63" s="100">
        <v>9895</v>
      </c>
      <c r="AR63" s="100">
        <v>9895</v>
      </c>
      <c r="AS63" s="100">
        <v>9895</v>
      </c>
      <c r="AT63" s="100">
        <v>128638</v>
      </c>
      <c r="AU63" s="100">
        <v>9895</v>
      </c>
      <c r="AV63" s="100">
        <v>9896</v>
      </c>
      <c r="AW63" s="100">
        <v>9895</v>
      </c>
      <c r="AX63" s="100">
        <v>9895</v>
      </c>
      <c r="AY63" s="100">
        <v>9895</v>
      </c>
      <c r="AZ63" s="100">
        <v>9896</v>
      </c>
      <c r="BA63" s="100">
        <v>9895</v>
      </c>
      <c r="BB63" s="100">
        <v>9895</v>
      </c>
      <c r="BC63" s="100">
        <v>9895</v>
      </c>
      <c r="BD63" s="100">
        <v>9896</v>
      </c>
      <c r="BE63" s="100">
        <v>9895</v>
      </c>
      <c r="BF63" s="100">
        <v>9895</v>
      </c>
      <c r="BG63" s="100">
        <v>118743</v>
      </c>
      <c r="BH63" s="100">
        <v>9895.25</v>
      </c>
      <c r="BI63" s="100">
        <v>9895.25</v>
      </c>
      <c r="BJ63" s="100">
        <v>9895.25</v>
      </c>
      <c r="BK63" s="100">
        <v>9895.25</v>
      </c>
      <c r="BL63" s="100">
        <v>9895.25</v>
      </c>
      <c r="BM63" s="100">
        <v>9895.25</v>
      </c>
      <c r="BN63" s="100">
        <v>9895.25</v>
      </c>
      <c r="BO63" s="100">
        <v>9895.25</v>
      </c>
      <c r="BP63" s="100">
        <v>9895.25</v>
      </c>
      <c r="BQ63" s="100">
        <v>9895.25</v>
      </c>
      <c r="BR63" s="100">
        <v>9895.25</v>
      </c>
      <c r="BS63" s="100">
        <v>9895.25</v>
      </c>
      <c r="BT63" s="100">
        <v>118743</v>
      </c>
      <c r="BU63" s="100">
        <v>9895.25</v>
      </c>
      <c r="BV63" s="100">
        <v>9895.25</v>
      </c>
      <c r="BW63" s="100">
        <v>0</v>
      </c>
      <c r="BX63" s="100">
        <v>0</v>
      </c>
      <c r="BY63" s="100">
        <v>0</v>
      </c>
      <c r="BZ63" s="100">
        <v>0</v>
      </c>
      <c r="CA63" s="100">
        <v>0</v>
      </c>
      <c r="CB63" s="100">
        <v>0</v>
      </c>
      <c r="CC63" s="100">
        <v>0</v>
      </c>
      <c r="CD63" s="100">
        <v>0</v>
      </c>
      <c r="CE63" s="100">
        <v>0</v>
      </c>
      <c r="CF63" s="100">
        <v>0</v>
      </c>
      <c r="CG63" s="100">
        <v>19790.5</v>
      </c>
    </row>
    <row r="64" spans="1:85" s="97" customFormat="1" x14ac:dyDescent="0.2">
      <c r="A64" s="98" t="s">
        <v>286</v>
      </c>
      <c r="B64" s="98" t="s">
        <v>221</v>
      </c>
      <c r="C64" s="99" t="s">
        <v>220</v>
      </c>
      <c r="D64" s="99" t="s">
        <v>209</v>
      </c>
      <c r="E64" s="98" t="s">
        <v>210</v>
      </c>
      <c r="F64" s="2" t="s">
        <v>325</v>
      </c>
      <c r="G64" s="2" t="s">
        <v>330</v>
      </c>
      <c r="H64" s="100">
        <v>0</v>
      </c>
      <c r="I64" s="100">
        <v>0</v>
      </c>
      <c r="J64" s="100">
        <v>0</v>
      </c>
      <c r="K64" s="100">
        <v>0</v>
      </c>
      <c r="L64" s="100">
        <v>0</v>
      </c>
      <c r="M64" s="100">
        <v>0</v>
      </c>
      <c r="N64" s="100">
        <v>0</v>
      </c>
      <c r="O64" s="100">
        <v>0</v>
      </c>
      <c r="P64" s="100">
        <v>0</v>
      </c>
      <c r="Q64" s="100">
        <v>0</v>
      </c>
      <c r="R64" s="100">
        <v>0</v>
      </c>
      <c r="S64" s="100">
        <v>0</v>
      </c>
      <c r="T64" s="100">
        <v>0</v>
      </c>
      <c r="U64" s="100">
        <v>0</v>
      </c>
      <c r="V64" s="100">
        <v>0</v>
      </c>
      <c r="W64" s="100">
        <v>0</v>
      </c>
      <c r="X64" s="100">
        <v>0</v>
      </c>
      <c r="Y64" s="100">
        <v>0</v>
      </c>
      <c r="Z64" s="100">
        <v>0</v>
      </c>
      <c r="AA64" s="100">
        <v>0</v>
      </c>
      <c r="AB64" s="100">
        <v>0</v>
      </c>
      <c r="AC64" s="100">
        <v>0</v>
      </c>
      <c r="AD64" s="100">
        <v>0</v>
      </c>
      <c r="AE64" s="100">
        <v>0</v>
      </c>
      <c r="AF64" s="100">
        <v>0</v>
      </c>
      <c r="AG64" s="100">
        <v>0</v>
      </c>
      <c r="AH64" s="100">
        <v>0</v>
      </c>
      <c r="AI64" s="100">
        <v>0</v>
      </c>
      <c r="AJ64" s="100">
        <v>0</v>
      </c>
      <c r="AK64" s="100">
        <v>0</v>
      </c>
      <c r="AL64" s="100">
        <v>0</v>
      </c>
      <c r="AM64" s="100">
        <v>0</v>
      </c>
      <c r="AN64" s="100">
        <v>0</v>
      </c>
      <c r="AO64" s="100">
        <v>0</v>
      </c>
      <c r="AP64" s="100">
        <v>0</v>
      </c>
      <c r="AQ64" s="100">
        <v>0</v>
      </c>
      <c r="AR64" s="100">
        <v>0</v>
      </c>
      <c r="AS64" s="100">
        <v>0</v>
      </c>
      <c r="AT64" s="100">
        <v>0</v>
      </c>
      <c r="AU64" s="100">
        <v>0</v>
      </c>
      <c r="AV64" s="100">
        <v>0</v>
      </c>
      <c r="AW64" s="100">
        <v>0</v>
      </c>
      <c r="AX64" s="100">
        <v>0</v>
      </c>
      <c r="AY64" s="100">
        <v>0</v>
      </c>
      <c r="AZ64" s="100">
        <v>-8237200</v>
      </c>
      <c r="BA64" s="100">
        <v>0</v>
      </c>
      <c r="BB64" s="100">
        <v>87284</v>
      </c>
      <c r="BC64" s="100">
        <v>43853</v>
      </c>
      <c r="BD64" s="100">
        <v>43993</v>
      </c>
      <c r="BE64" s="100">
        <v>44134</v>
      </c>
      <c r="BF64" s="100">
        <v>44276</v>
      </c>
      <c r="BG64" s="100">
        <v>-7973660</v>
      </c>
      <c r="BH64" s="100">
        <v>0</v>
      </c>
      <c r="BI64" s="100">
        <v>0</v>
      </c>
      <c r="BJ64" s="100">
        <v>0</v>
      </c>
      <c r="BK64" s="100">
        <v>0</v>
      </c>
      <c r="BL64" s="100">
        <v>0</v>
      </c>
      <c r="BM64" s="100">
        <v>0</v>
      </c>
      <c r="BN64" s="100">
        <v>0</v>
      </c>
      <c r="BO64" s="100">
        <v>0</v>
      </c>
      <c r="BP64" s="100">
        <v>0</v>
      </c>
      <c r="BQ64" s="100">
        <v>0</v>
      </c>
      <c r="BR64" s="100">
        <v>0</v>
      </c>
      <c r="BS64" s="100">
        <v>0</v>
      </c>
      <c r="BT64" s="100">
        <v>0</v>
      </c>
      <c r="BU64" s="100">
        <v>0</v>
      </c>
      <c r="BV64" s="100">
        <v>0</v>
      </c>
      <c r="BW64" s="100">
        <v>0</v>
      </c>
      <c r="BX64" s="100">
        <v>0</v>
      </c>
      <c r="BY64" s="100">
        <v>0</v>
      </c>
      <c r="BZ64" s="100">
        <v>0</v>
      </c>
      <c r="CA64" s="100">
        <v>0</v>
      </c>
      <c r="CB64" s="100">
        <v>0</v>
      </c>
      <c r="CC64" s="100">
        <v>0</v>
      </c>
      <c r="CD64" s="100">
        <v>0</v>
      </c>
      <c r="CE64" s="100">
        <v>0</v>
      </c>
      <c r="CF64" s="100">
        <v>0</v>
      </c>
      <c r="CG64" s="100">
        <v>0</v>
      </c>
    </row>
    <row r="65" spans="1:85" s="97" customFormat="1" x14ac:dyDescent="0.2">
      <c r="A65" s="98" t="s">
        <v>286</v>
      </c>
      <c r="B65" s="98" t="s">
        <v>221</v>
      </c>
      <c r="C65" s="99" t="s">
        <v>220</v>
      </c>
      <c r="D65" s="99" t="s">
        <v>209</v>
      </c>
      <c r="E65" s="98" t="s">
        <v>210</v>
      </c>
      <c r="F65" s="2" t="s">
        <v>325</v>
      </c>
      <c r="G65" s="2" t="s">
        <v>331</v>
      </c>
      <c r="H65" s="100">
        <v>0</v>
      </c>
      <c r="I65" s="100">
        <v>0</v>
      </c>
      <c r="J65" s="100">
        <v>0</v>
      </c>
      <c r="K65" s="100">
        <v>0</v>
      </c>
      <c r="L65" s="100">
        <v>0</v>
      </c>
      <c r="M65" s="100">
        <v>0</v>
      </c>
      <c r="N65" s="100">
        <v>0</v>
      </c>
      <c r="O65" s="100">
        <v>0</v>
      </c>
      <c r="P65" s="100">
        <v>0</v>
      </c>
      <c r="Q65" s="100">
        <v>0</v>
      </c>
      <c r="R65" s="100">
        <v>0</v>
      </c>
      <c r="S65" s="100">
        <v>0</v>
      </c>
      <c r="T65" s="100">
        <v>0</v>
      </c>
      <c r="U65" s="100">
        <v>0</v>
      </c>
      <c r="V65" s="100">
        <v>0</v>
      </c>
      <c r="W65" s="100">
        <v>0</v>
      </c>
      <c r="X65" s="100">
        <v>0</v>
      </c>
      <c r="Y65" s="100">
        <v>0</v>
      </c>
      <c r="Z65" s="100">
        <v>0</v>
      </c>
      <c r="AA65" s="100">
        <v>0</v>
      </c>
      <c r="AB65" s="100">
        <v>0</v>
      </c>
      <c r="AC65" s="100">
        <v>0</v>
      </c>
      <c r="AD65" s="100">
        <v>0</v>
      </c>
      <c r="AE65" s="100">
        <v>0</v>
      </c>
      <c r="AF65" s="100">
        <v>0</v>
      </c>
      <c r="AG65" s="100">
        <v>0</v>
      </c>
      <c r="AH65" s="100">
        <v>-43835</v>
      </c>
      <c r="AI65" s="100">
        <v>4792</v>
      </c>
      <c r="AJ65" s="100">
        <v>4792</v>
      </c>
      <c r="AK65" s="100">
        <v>4791</v>
      </c>
      <c r="AL65" s="100">
        <v>4792</v>
      </c>
      <c r="AM65" s="100">
        <v>4792</v>
      </c>
      <c r="AN65" s="100">
        <v>4791</v>
      </c>
      <c r="AO65" s="100">
        <v>4792</v>
      </c>
      <c r="AP65" s="100">
        <v>4792</v>
      </c>
      <c r="AQ65" s="100">
        <v>4791</v>
      </c>
      <c r="AR65" s="100">
        <v>4792</v>
      </c>
      <c r="AS65" s="100">
        <v>4792</v>
      </c>
      <c r="AT65" s="100">
        <v>8874</v>
      </c>
      <c r="AU65" s="100">
        <v>4792</v>
      </c>
      <c r="AV65" s="100">
        <v>4791</v>
      </c>
      <c r="AW65" s="100">
        <v>4792</v>
      </c>
      <c r="AX65" s="100">
        <v>4792</v>
      </c>
      <c r="AY65" s="100">
        <v>4791</v>
      </c>
      <c r="AZ65" s="100">
        <v>4792</v>
      </c>
      <c r="BA65" s="100">
        <v>4792</v>
      </c>
      <c r="BB65" s="100">
        <v>-4709</v>
      </c>
      <c r="BC65" s="100">
        <v>4792</v>
      </c>
      <c r="BD65" s="100">
        <v>4792</v>
      </c>
      <c r="BE65" s="100">
        <v>4791</v>
      </c>
      <c r="BF65" s="100">
        <v>4792</v>
      </c>
      <c r="BG65" s="100">
        <v>48000</v>
      </c>
      <c r="BH65" s="100">
        <v>4791.6700000000128</v>
      </c>
      <c r="BI65" s="100">
        <v>4791.6700000000128</v>
      </c>
      <c r="BJ65" s="100">
        <v>4791.6699999999837</v>
      </c>
      <c r="BK65" s="100">
        <v>4791.6700000000128</v>
      </c>
      <c r="BL65" s="100">
        <v>4791.6699999999837</v>
      </c>
      <c r="BM65" s="100">
        <v>4791.6700000000128</v>
      </c>
      <c r="BN65" s="100">
        <v>4791.6699999999837</v>
      </c>
      <c r="BO65" s="100">
        <v>4791.6700000000128</v>
      </c>
      <c r="BP65" s="100">
        <v>4791.6699999999837</v>
      </c>
      <c r="BQ65" s="100">
        <v>4791.6700000000128</v>
      </c>
      <c r="BR65" s="100">
        <v>4791.6699999999837</v>
      </c>
      <c r="BS65" s="100">
        <v>4791.6700000000128</v>
      </c>
      <c r="BT65" s="100">
        <v>57500.040000000008</v>
      </c>
      <c r="BU65" s="100">
        <v>4791.6699999999837</v>
      </c>
      <c r="BV65" s="100">
        <v>4791.6700000000128</v>
      </c>
      <c r="BW65" s="100">
        <v>4791.6700000000128</v>
      </c>
      <c r="BX65" s="100">
        <v>4791.6699999999837</v>
      </c>
      <c r="BY65" s="100">
        <v>4791.6699999999837</v>
      </c>
      <c r="BZ65" s="100">
        <v>4791.6700000000128</v>
      </c>
      <c r="CA65" s="100">
        <v>4791.6700000000128</v>
      </c>
      <c r="CB65" s="100">
        <v>4791.6699999999837</v>
      </c>
      <c r="CC65" s="100">
        <v>4791.6699999999837</v>
      </c>
      <c r="CD65" s="100">
        <v>4791.6700000000128</v>
      </c>
      <c r="CE65" s="100">
        <v>4791.6700000000128</v>
      </c>
      <c r="CF65" s="100">
        <v>4791.6699999999837</v>
      </c>
      <c r="CG65" s="100">
        <v>57500.039999999979</v>
      </c>
    </row>
    <row r="66" spans="1:85" s="97" customFormat="1" x14ac:dyDescent="0.2">
      <c r="A66" s="98" t="s">
        <v>286</v>
      </c>
      <c r="B66" s="98" t="s">
        <v>221</v>
      </c>
      <c r="C66" s="99" t="s">
        <v>220</v>
      </c>
      <c r="D66" s="99" t="s">
        <v>209</v>
      </c>
      <c r="E66" s="98" t="s">
        <v>222</v>
      </c>
      <c r="F66" s="2" t="s">
        <v>315</v>
      </c>
      <c r="G66" s="2" t="s">
        <v>332</v>
      </c>
      <c r="H66" s="100">
        <v>0</v>
      </c>
      <c r="I66" s="100">
        <v>0</v>
      </c>
      <c r="J66" s="100">
        <v>0</v>
      </c>
      <c r="K66" s="100">
        <v>0</v>
      </c>
      <c r="L66" s="100">
        <v>0</v>
      </c>
      <c r="M66" s="100">
        <v>0</v>
      </c>
      <c r="N66" s="100">
        <v>0</v>
      </c>
      <c r="O66" s="100">
        <v>0</v>
      </c>
      <c r="P66" s="100">
        <v>0</v>
      </c>
      <c r="Q66" s="100">
        <v>0</v>
      </c>
      <c r="R66" s="100">
        <v>0</v>
      </c>
      <c r="S66" s="100">
        <v>0</v>
      </c>
      <c r="T66" s="100">
        <v>0</v>
      </c>
      <c r="U66" s="100">
        <v>0</v>
      </c>
      <c r="V66" s="100">
        <v>0</v>
      </c>
      <c r="W66" s="100">
        <v>0</v>
      </c>
      <c r="X66" s="100">
        <v>0</v>
      </c>
      <c r="Y66" s="100">
        <v>0</v>
      </c>
      <c r="Z66" s="100">
        <v>0</v>
      </c>
      <c r="AA66" s="100">
        <v>0</v>
      </c>
      <c r="AB66" s="100">
        <v>0</v>
      </c>
      <c r="AC66" s="100">
        <v>0</v>
      </c>
      <c r="AD66" s="100">
        <v>0</v>
      </c>
      <c r="AE66" s="100">
        <v>0</v>
      </c>
      <c r="AF66" s="100">
        <v>0</v>
      </c>
      <c r="AG66" s="100">
        <v>0</v>
      </c>
      <c r="AH66" s="100">
        <v>-439039</v>
      </c>
      <c r="AI66" s="100">
        <v>-439039</v>
      </c>
      <c r="AJ66" s="100">
        <v>-439039</v>
      </c>
      <c r="AK66" s="100">
        <v>-439039</v>
      </c>
      <c r="AL66" s="100">
        <v>-436712</v>
      </c>
      <c r="AM66" s="100">
        <v>-436712</v>
      </c>
      <c r="AN66" s="100">
        <v>-436712</v>
      </c>
      <c r="AO66" s="100">
        <v>-436712</v>
      </c>
      <c r="AP66" s="100">
        <v>-436712</v>
      </c>
      <c r="AQ66" s="100">
        <v>-436712</v>
      </c>
      <c r="AR66" s="100">
        <v>-436712</v>
      </c>
      <c r="AS66" s="100">
        <v>-447827</v>
      </c>
      <c r="AT66" s="100">
        <v>-5260967</v>
      </c>
      <c r="AU66" s="100">
        <v>-404806</v>
      </c>
      <c r="AV66" s="100">
        <v>-404806</v>
      </c>
      <c r="AW66" s="100">
        <v>-404806</v>
      </c>
      <c r="AX66" s="100">
        <v>-404806</v>
      </c>
      <c r="AY66" s="100">
        <v>-404806</v>
      </c>
      <c r="AZ66" s="100">
        <v>-404806</v>
      </c>
      <c r="BA66" s="100">
        <v>-387079</v>
      </c>
      <c r="BB66" s="100">
        <v>-387079</v>
      </c>
      <c r="BC66" s="100">
        <v>-387079</v>
      </c>
      <c r="BD66" s="100">
        <v>-387079</v>
      </c>
      <c r="BE66" s="100">
        <v>-387079</v>
      </c>
      <c r="BF66" s="100">
        <v>-404271</v>
      </c>
      <c r="BG66" s="100">
        <v>-4768502</v>
      </c>
      <c r="BH66" s="100">
        <v>-380261.55566629925</v>
      </c>
      <c r="BI66" s="100">
        <v>-380261.55566629925</v>
      </c>
      <c r="BJ66" s="100">
        <v>-380261.55566629925</v>
      </c>
      <c r="BK66" s="100">
        <v>-380261.55566629925</v>
      </c>
      <c r="BL66" s="100">
        <v>-380261.55566629925</v>
      </c>
      <c r="BM66" s="100">
        <v>-380261.55566629925</v>
      </c>
      <c r="BN66" s="100">
        <v>-380261.55566629925</v>
      </c>
      <c r="BO66" s="100">
        <v>-380261.55566629925</v>
      </c>
      <c r="BP66" s="100">
        <v>-380261.55566629925</v>
      </c>
      <c r="BQ66" s="100">
        <v>-380261.55566629925</v>
      </c>
      <c r="BR66" s="100">
        <v>-380261.55566629925</v>
      </c>
      <c r="BS66" s="100">
        <v>-380261.55566629925</v>
      </c>
      <c r="BT66" s="100">
        <v>-4563138.6679955898</v>
      </c>
      <c r="BU66" s="100">
        <v>-327143.62020585331</v>
      </c>
      <c r="BV66" s="100">
        <v>-327143.62020585331</v>
      </c>
      <c r="BW66" s="100">
        <v>-327143.62020585331</v>
      </c>
      <c r="BX66" s="100">
        <v>-327143.62020585331</v>
      </c>
      <c r="BY66" s="100">
        <v>-327143.62020585331</v>
      </c>
      <c r="BZ66" s="100">
        <v>-327143.62020585331</v>
      </c>
      <c r="CA66" s="100">
        <v>-327143.62020585331</v>
      </c>
      <c r="CB66" s="100">
        <v>-327143.62020585331</v>
      </c>
      <c r="CC66" s="100">
        <v>-327143.62020585331</v>
      </c>
      <c r="CD66" s="100">
        <v>-327143.62020585331</v>
      </c>
      <c r="CE66" s="100">
        <v>-327143.62020585331</v>
      </c>
      <c r="CF66" s="100">
        <v>-327143.62020585331</v>
      </c>
      <c r="CG66" s="100">
        <v>-3925723.442470239</v>
      </c>
    </row>
    <row r="67" spans="1:85" s="97" customFormat="1" x14ac:dyDescent="0.2">
      <c r="A67" s="98" t="s">
        <v>286</v>
      </c>
      <c r="B67" s="98" t="s">
        <v>221</v>
      </c>
      <c r="C67" s="99" t="s">
        <v>220</v>
      </c>
      <c r="D67" s="99" t="s">
        <v>209</v>
      </c>
      <c r="E67" s="98" t="s">
        <v>222</v>
      </c>
      <c r="F67" s="2" t="s">
        <v>315</v>
      </c>
      <c r="G67" s="2" t="s">
        <v>333</v>
      </c>
      <c r="H67" s="100">
        <v>0</v>
      </c>
      <c r="I67" s="100">
        <v>0</v>
      </c>
      <c r="J67" s="100">
        <v>0</v>
      </c>
      <c r="K67" s="100">
        <v>0</v>
      </c>
      <c r="L67" s="100">
        <v>0</v>
      </c>
      <c r="M67" s="100">
        <v>0</v>
      </c>
      <c r="N67" s="100">
        <v>0</v>
      </c>
      <c r="O67" s="100">
        <v>0</v>
      </c>
      <c r="P67" s="100">
        <v>0</v>
      </c>
      <c r="Q67" s="100">
        <v>0</v>
      </c>
      <c r="R67" s="100">
        <v>0</v>
      </c>
      <c r="S67" s="100">
        <v>0</v>
      </c>
      <c r="T67" s="100">
        <v>0</v>
      </c>
      <c r="U67" s="100">
        <v>0</v>
      </c>
      <c r="V67" s="100">
        <v>0</v>
      </c>
      <c r="W67" s="100">
        <v>0</v>
      </c>
      <c r="X67" s="100">
        <v>0</v>
      </c>
      <c r="Y67" s="100">
        <v>0</v>
      </c>
      <c r="Z67" s="100">
        <v>0</v>
      </c>
      <c r="AA67" s="100">
        <v>0</v>
      </c>
      <c r="AB67" s="100">
        <v>0</v>
      </c>
      <c r="AC67" s="100">
        <v>0</v>
      </c>
      <c r="AD67" s="100">
        <v>0</v>
      </c>
      <c r="AE67" s="100">
        <v>0</v>
      </c>
      <c r="AF67" s="100">
        <v>0</v>
      </c>
      <c r="AG67" s="100">
        <v>0</v>
      </c>
      <c r="AH67" s="100">
        <v>-10473</v>
      </c>
      <c r="AI67" s="100">
        <v>-10473</v>
      </c>
      <c r="AJ67" s="100">
        <v>-10473</v>
      </c>
      <c r="AK67" s="100">
        <v>-10473</v>
      </c>
      <c r="AL67" s="100">
        <v>-58705</v>
      </c>
      <c r="AM67" s="100">
        <v>-58705</v>
      </c>
      <c r="AN67" s="100">
        <v>-58705</v>
      </c>
      <c r="AO67" s="100">
        <v>-58705</v>
      </c>
      <c r="AP67" s="100">
        <v>-58705</v>
      </c>
      <c r="AQ67" s="100">
        <v>-58705</v>
      </c>
      <c r="AR67" s="100">
        <v>-58705</v>
      </c>
      <c r="AS67" s="100">
        <v>86073</v>
      </c>
      <c r="AT67" s="100">
        <v>-366754</v>
      </c>
      <c r="AU67" s="100">
        <v>-25767</v>
      </c>
      <c r="AV67" s="100">
        <v>-25767</v>
      </c>
      <c r="AW67" s="100">
        <v>-25767</v>
      </c>
      <c r="AX67" s="100">
        <v>-25767</v>
      </c>
      <c r="AY67" s="100">
        <v>-25767</v>
      </c>
      <c r="AZ67" s="100">
        <v>-25767</v>
      </c>
      <c r="BA67" s="100">
        <v>-208877</v>
      </c>
      <c r="BB67" s="100">
        <v>-208877</v>
      </c>
      <c r="BC67" s="100">
        <v>-208877</v>
      </c>
      <c r="BD67" s="100">
        <v>-208877</v>
      </c>
      <c r="BE67" s="100">
        <v>-208877</v>
      </c>
      <c r="BF67" s="100">
        <v>-111169</v>
      </c>
      <c r="BG67" s="100">
        <v>-1310156</v>
      </c>
      <c r="BH67" s="100">
        <v>-20744.488899719476</v>
      </c>
      <c r="BI67" s="100">
        <v>-20744.488899719476</v>
      </c>
      <c r="BJ67" s="100">
        <v>-20744.488899719476</v>
      </c>
      <c r="BK67" s="100">
        <v>-20744.488899719476</v>
      </c>
      <c r="BL67" s="100">
        <v>-20744.488899719476</v>
      </c>
      <c r="BM67" s="100">
        <v>-20744.488899719476</v>
      </c>
      <c r="BN67" s="100">
        <v>-20744.488899719476</v>
      </c>
      <c r="BO67" s="100">
        <v>-20744.488899719476</v>
      </c>
      <c r="BP67" s="100">
        <v>-20744.488899719476</v>
      </c>
      <c r="BQ67" s="100">
        <v>-20744.488899719476</v>
      </c>
      <c r="BR67" s="100">
        <v>-20744.488899719476</v>
      </c>
      <c r="BS67" s="100">
        <v>-20744.488899719476</v>
      </c>
      <c r="BT67" s="100">
        <v>-248933.86679663367</v>
      </c>
      <c r="BU67" s="100">
        <v>-29656.190887088756</v>
      </c>
      <c r="BV67" s="100">
        <v>-29656.190887088756</v>
      </c>
      <c r="BW67" s="100">
        <v>-29656.190887088756</v>
      </c>
      <c r="BX67" s="100">
        <v>-29656.190887088756</v>
      </c>
      <c r="BY67" s="100">
        <v>-29656.190887088756</v>
      </c>
      <c r="BZ67" s="100">
        <v>-29656.190887088756</v>
      </c>
      <c r="CA67" s="100">
        <v>-29656.190887088756</v>
      </c>
      <c r="CB67" s="100">
        <v>-29656.190887088756</v>
      </c>
      <c r="CC67" s="100">
        <v>-29656.190887088756</v>
      </c>
      <c r="CD67" s="100">
        <v>-29656.190887088756</v>
      </c>
      <c r="CE67" s="100">
        <v>-29656.190887088756</v>
      </c>
      <c r="CF67" s="100">
        <v>-29656.190887088756</v>
      </c>
      <c r="CG67" s="100">
        <v>-355874.29064506519</v>
      </c>
    </row>
  </sheetData>
  <autoFilter ref="A6:CG67" xr:uid="{CCF8A65C-7DD2-4B20-8537-B0E392FE0563}"/>
  <printOptions gridLines="1"/>
  <pageMargins left="0.7" right="0.7" top="0.75" bottom="0.75" header="0.3" footer="0.3"/>
  <pageSetup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FBEAB-5E90-403D-B122-691FA79848B2}">
  <dimension ref="A1:A3"/>
  <sheetViews>
    <sheetView workbookViewId="0">
      <selection activeCell="A2" sqref="A1:A2"/>
    </sheetView>
  </sheetViews>
  <sheetFormatPr defaultRowHeight="12.75" x14ac:dyDescent="0.2"/>
  <sheetData>
    <row r="1" spans="1:1" x14ac:dyDescent="0.2">
      <c r="A1" t="s">
        <v>665</v>
      </c>
    </row>
    <row r="2" spans="1:1" x14ac:dyDescent="0.2">
      <c r="A2" t="s">
        <v>651</v>
      </c>
    </row>
    <row r="3" spans="1:1" ht="19.5" customHeight="1" x14ac:dyDescent="0.2"/>
  </sheetData>
  <pageMargins left="0.7" right="0.7" top="0.75" bottom="0.75" header="0.3" footer="0.3"/>
  <pageSetup orientation="portrait" horizontalDpi="1200" verticalDpi="12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0830C-207A-4D05-B9EE-45815D2EB9C7}">
  <dimension ref="A1:T25"/>
  <sheetViews>
    <sheetView tabSelected="1" workbookViewId="0">
      <selection sqref="A1:A2"/>
    </sheetView>
  </sheetViews>
  <sheetFormatPr defaultColWidth="9.140625" defaultRowHeight="12" x14ac:dyDescent="0.2"/>
  <cols>
    <col min="1" max="1" width="46.85546875" style="16" customWidth="1"/>
    <col min="2" max="20" width="58.5703125" style="16" customWidth="1"/>
    <col min="21" max="16384" width="9.140625" style="16"/>
  </cols>
  <sheetData>
    <row r="1" spans="1:2" x14ac:dyDescent="0.2">
      <c r="A1" s="16" t="s">
        <v>666</v>
      </c>
    </row>
    <row r="2" spans="1:2" x14ac:dyDescent="0.2">
      <c r="A2" s="16" t="s">
        <v>651</v>
      </c>
    </row>
    <row r="3" spans="1:2" ht="19.5" customHeight="1" x14ac:dyDescent="0.2">
      <c r="A3" s="120" t="s">
        <v>476</v>
      </c>
    </row>
    <row r="4" spans="1:2" x14ac:dyDescent="0.2">
      <c r="A4" s="121" t="s">
        <v>477</v>
      </c>
      <c r="B4" s="122" t="s">
        <v>478</v>
      </c>
    </row>
    <row r="5" spans="1:2" x14ac:dyDescent="0.2">
      <c r="A5" s="121" t="s">
        <v>479</v>
      </c>
      <c r="B5" s="122" t="s">
        <v>480</v>
      </c>
    </row>
    <row r="6" spans="1:2" x14ac:dyDescent="0.2">
      <c r="A6" s="121" t="s">
        <v>481</v>
      </c>
      <c r="B6" s="122" t="s">
        <v>482</v>
      </c>
    </row>
    <row r="7" spans="1:2" x14ac:dyDescent="0.2">
      <c r="A7" s="121" t="s">
        <v>483</v>
      </c>
      <c r="B7" s="122" t="s">
        <v>484</v>
      </c>
    </row>
    <row r="8" spans="1:2" x14ac:dyDescent="0.2">
      <c r="A8" s="121" t="s">
        <v>485</v>
      </c>
      <c r="B8" s="122" t="s">
        <v>486</v>
      </c>
    </row>
    <row r="9" spans="1:2" x14ac:dyDescent="0.2">
      <c r="A9" s="121" t="s">
        <v>487</v>
      </c>
      <c r="B9" s="122" t="s">
        <v>488</v>
      </c>
    </row>
    <row r="10" spans="1:2" x14ac:dyDescent="0.2">
      <c r="A10" s="121" t="s">
        <v>489</v>
      </c>
      <c r="B10" s="122" t="s">
        <v>490</v>
      </c>
    </row>
    <row r="11" spans="1:2" x14ac:dyDescent="0.2">
      <c r="A11" s="121" t="s">
        <v>491</v>
      </c>
      <c r="B11" s="122" t="s">
        <v>492</v>
      </c>
    </row>
    <row r="12" spans="1:2" x14ac:dyDescent="0.2">
      <c r="A12" s="121" t="s">
        <v>493</v>
      </c>
      <c r="B12" s="122" t="s">
        <v>94</v>
      </c>
    </row>
    <row r="13" spans="1:2" x14ac:dyDescent="0.2">
      <c r="A13" s="121" t="s">
        <v>494</v>
      </c>
      <c r="B13" s="122" t="s">
        <v>495</v>
      </c>
    </row>
    <row r="14" spans="1:2" x14ac:dyDescent="0.2">
      <c r="A14" s="121" t="s">
        <v>496</v>
      </c>
      <c r="B14" s="122" t="s">
        <v>497</v>
      </c>
    </row>
    <row r="15" spans="1:2" x14ac:dyDescent="0.2">
      <c r="A15" s="121" t="s">
        <v>498</v>
      </c>
      <c r="B15" s="122" t="s">
        <v>499</v>
      </c>
    </row>
    <row r="17" spans="1:20" x14ac:dyDescent="0.2">
      <c r="A17" s="120" t="s">
        <v>500</v>
      </c>
    </row>
    <row r="18" spans="1:20" x14ac:dyDescent="0.2">
      <c r="A18" s="123" t="s">
        <v>484</v>
      </c>
      <c r="B18" s="123" t="s">
        <v>501</v>
      </c>
      <c r="C18" s="123" t="s">
        <v>502</v>
      </c>
      <c r="D18" s="123" t="s">
        <v>503</v>
      </c>
      <c r="E18" s="123" t="s">
        <v>504</v>
      </c>
      <c r="F18" s="123" t="s">
        <v>505</v>
      </c>
      <c r="G18" s="123" t="s">
        <v>506</v>
      </c>
      <c r="H18" s="123" t="s">
        <v>507</v>
      </c>
      <c r="I18" s="123" t="s">
        <v>508</v>
      </c>
      <c r="J18" s="123" t="s">
        <v>509</v>
      </c>
      <c r="K18" s="123" t="s">
        <v>510</v>
      </c>
      <c r="L18" s="123" t="s">
        <v>511</v>
      </c>
      <c r="M18" s="123" t="s">
        <v>512</v>
      </c>
      <c r="N18" s="123" t="s">
        <v>513</v>
      </c>
      <c r="O18" s="123" t="s">
        <v>514</v>
      </c>
      <c r="P18" s="123" t="s">
        <v>515</v>
      </c>
      <c r="Q18" s="123" t="s">
        <v>516</v>
      </c>
      <c r="R18" s="123" t="s">
        <v>517</v>
      </c>
      <c r="S18" s="123" t="s">
        <v>518</v>
      </c>
      <c r="T18" s="123" t="s">
        <v>519</v>
      </c>
    </row>
    <row r="19" spans="1:20" x14ac:dyDescent="0.2">
      <c r="A19" s="121" t="s">
        <v>520</v>
      </c>
      <c r="B19" s="122" t="s">
        <v>521</v>
      </c>
      <c r="C19" s="122" t="s">
        <v>521</v>
      </c>
      <c r="D19" s="122" t="s">
        <v>521</v>
      </c>
      <c r="E19" s="122" t="s">
        <v>521</v>
      </c>
      <c r="F19" s="122" t="s">
        <v>521</v>
      </c>
      <c r="G19" s="122" t="s">
        <v>521</v>
      </c>
      <c r="H19" s="122" t="s">
        <v>521</v>
      </c>
      <c r="I19" s="122" t="s">
        <v>521</v>
      </c>
      <c r="J19" s="122" t="s">
        <v>521</v>
      </c>
      <c r="K19" s="122" t="s">
        <v>521</v>
      </c>
      <c r="L19" s="122" t="s">
        <v>521</v>
      </c>
      <c r="M19" s="122" t="s">
        <v>521</v>
      </c>
      <c r="N19" s="122" t="s">
        <v>521</v>
      </c>
      <c r="O19" s="122" t="s">
        <v>521</v>
      </c>
      <c r="P19" s="122" t="s">
        <v>521</v>
      </c>
      <c r="Q19" s="122" t="s">
        <v>521</v>
      </c>
      <c r="R19" s="122" t="s">
        <v>521</v>
      </c>
      <c r="S19" s="122" t="s">
        <v>521</v>
      </c>
      <c r="T19" s="122" t="s">
        <v>521</v>
      </c>
    </row>
    <row r="20" spans="1:20" x14ac:dyDescent="0.2">
      <c r="A20" s="121" t="s">
        <v>522</v>
      </c>
      <c r="B20" s="122" t="s">
        <v>523</v>
      </c>
      <c r="C20" s="122" t="s">
        <v>524</v>
      </c>
      <c r="D20" s="122" t="s">
        <v>525</v>
      </c>
      <c r="E20" s="122" t="s">
        <v>525</v>
      </c>
      <c r="F20" s="122" t="s">
        <v>525</v>
      </c>
      <c r="G20" s="122" t="s">
        <v>526</v>
      </c>
      <c r="H20" s="122" t="s">
        <v>527</v>
      </c>
      <c r="I20" s="122" t="s">
        <v>527</v>
      </c>
      <c r="J20" s="122" t="s">
        <v>528</v>
      </c>
      <c r="K20" s="122" t="s">
        <v>529</v>
      </c>
      <c r="L20" s="122" t="s">
        <v>530</v>
      </c>
      <c r="M20" s="122" t="s">
        <v>531</v>
      </c>
      <c r="N20" s="122" t="s">
        <v>532</v>
      </c>
      <c r="O20" s="122" t="s">
        <v>531</v>
      </c>
      <c r="P20" s="122" t="s">
        <v>533</v>
      </c>
      <c r="Q20" s="122" t="s">
        <v>533</v>
      </c>
      <c r="R20" s="122" t="s">
        <v>534</v>
      </c>
      <c r="S20" s="122" t="s">
        <v>535</v>
      </c>
      <c r="T20" s="122" t="s">
        <v>536</v>
      </c>
    </row>
    <row r="21" spans="1:20" x14ac:dyDescent="0.2">
      <c r="A21" s="121" t="s">
        <v>537</v>
      </c>
      <c r="B21" s="122" t="s">
        <v>538</v>
      </c>
      <c r="C21" s="122" t="s">
        <v>539</v>
      </c>
      <c r="D21" s="122" t="s">
        <v>540</v>
      </c>
      <c r="E21" s="122" t="s">
        <v>540</v>
      </c>
      <c r="F21" s="122" t="s">
        <v>540</v>
      </c>
      <c r="G21" s="122" t="s">
        <v>541</v>
      </c>
      <c r="H21" s="122" t="s">
        <v>542</v>
      </c>
      <c r="I21" s="122" t="s">
        <v>542</v>
      </c>
      <c r="J21" s="122" t="s">
        <v>543</v>
      </c>
      <c r="K21" s="122" t="s">
        <v>544</v>
      </c>
      <c r="L21" s="122" t="s">
        <v>545</v>
      </c>
      <c r="M21" s="122" t="s">
        <v>546</v>
      </c>
      <c r="N21" s="122" t="s">
        <v>547</v>
      </c>
      <c r="O21" s="122" t="s">
        <v>546</v>
      </c>
      <c r="P21" s="122" t="s">
        <v>548</v>
      </c>
      <c r="Q21" s="122" t="s">
        <v>548</v>
      </c>
      <c r="R21" s="122" t="s">
        <v>549</v>
      </c>
      <c r="S21" s="122" t="s">
        <v>550</v>
      </c>
      <c r="T21" s="122" t="s">
        <v>551</v>
      </c>
    </row>
    <row r="22" spans="1:20" x14ac:dyDescent="0.2">
      <c r="A22" s="121" t="s">
        <v>552</v>
      </c>
      <c r="B22" s="122" t="s">
        <v>553</v>
      </c>
      <c r="C22" s="122" t="s">
        <v>554</v>
      </c>
      <c r="D22" s="122" t="s">
        <v>555</v>
      </c>
      <c r="E22" s="122" t="s">
        <v>556</v>
      </c>
      <c r="F22" s="122" t="s">
        <v>556</v>
      </c>
      <c r="G22" s="122" t="s">
        <v>557</v>
      </c>
      <c r="H22" s="122" t="s">
        <v>558</v>
      </c>
      <c r="I22" s="122" t="s">
        <v>559</v>
      </c>
      <c r="J22" s="122" t="s">
        <v>560</v>
      </c>
      <c r="K22" s="122" t="s">
        <v>561</v>
      </c>
      <c r="L22" s="122" t="s">
        <v>561</v>
      </c>
      <c r="M22" s="122" t="s">
        <v>562</v>
      </c>
      <c r="N22" s="122" t="s">
        <v>563</v>
      </c>
      <c r="O22" s="122" t="s">
        <v>564</v>
      </c>
      <c r="P22" s="122" t="s">
        <v>565</v>
      </c>
      <c r="Q22" s="122" t="s">
        <v>565</v>
      </c>
      <c r="R22" s="122" t="s">
        <v>561</v>
      </c>
      <c r="S22" s="122" t="s">
        <v>561</v>
      </c>
      <c r="T22" s="122" t="s">
        <v>561</v>
      </c>
    </row>
    <row r="23" spans="1:20" x14ac:dyDescent="0.2">
      <c r="A23" s="121" t="s">
        <v>566</v>
      </c>
      <c r="B23" s="122" t="s">
        <v>567</v>
      </c>
      <c r="C23" s="122" t="s">
        <v>568</v>
      </c>
      <c r="D23" s="122" t="s">
        <v>569</v>
      </c>
      <c r="E23" s="122" t="s">
        <v>569</v>
      </c>
      <c r="F23" s="122" t="s">
        <v>569</v>
      </c>
      <c r="G23" s="122" t="s">
        <v>569</v>
      </c>
      <c r="H23" s="122" t="s">
        <v>569</v>
      </c>
      <c r="I23" s="122" t="s">
        <v>569</v>
      </c>
      <c r="J23" s="122" t="s">
        <v>569</v>
      </c>
      <c r="K23" s="122" t="s">
        <v>569</v>
      </c>
      <c r="L23" s="122" t="s">
        <v>569</v>
      </c>
      <c r="M23" s="122" t="s">
        <v>569</v>
      </c>
      <c r="N23" s="122" t="s">
        <v>569</v>
      </c>
      <c r="O23" s="122" t="s">
        <v>569</v>
      </c>
      <c r="P23" s="122" t="s">
        <v>569</v>
      </c>
      <c r="Q23" s="122" t="s">
        <v>569</v>
      </c>
      <c r="R23" s="122" t="s">
        <v>569</v>
      </c>
      <c r="S23" s="122" t="s">
        <v>569</v>
      </c>
      <c r="T23" s="122" t="s">
        <v>569</v>
      </c>
    </row>
    <row r="24" spans="1:20" x14ac:dyDescent="0.2">
      <c r="A24" s="121" t="s">
        <v>570</v>
      </c>
      <c r="B24" s="122" t="s">
        <v>484</v>
      </c>
      <c r="C24" s="122" t="s">
        <v>484</v>
      </c>
      <c r="D24" s="122" t="s">
        <v>484</v>
      </c>
      <c r="E24" s="122" t="s">
        <v>484</v>
      </c>
      <c r="F24" s="122" t="s">
        <v>484</v>
      </c>
      <c r="G24" s="122" t="s">
        <v>484</v>
      </c>
      <c r="H24" s="122" t="s">
        <v>484</v>
      </c>
      <c r="I24" s="122" t="s">
        <v>484</v>
      </c>
      <c r="J24" s="122" t="s">
        <v>484</v>
      </c>
      <c r="K24" s="122" t="s">
        <v>484</v>
      </c>
      <c r="L24" s="122" t="s">
        <v>484</v>
      </c>
      <c r="M24" s="122" t="s">
        <v>484</v>
      </c>
      <c r="N24" s="122" t="s">
        <v>484</v>
      </c>
      <c r="O24" s="122" t="s">
        <v>484</v>
      </c>
      <c r="P24" s="122" t="s">
        <v>484</v>
      </c>
      <c r="Q24" s="122" t="s">
        <v>484</v>
      </c>
      <c r="R24" s="122" t="s">
        <v>484</v>
      </c>
      <c r="S24" s="122" t="s">
        <v>484</v>
      </c>
      <c r="T24" s="122" t="s">
        <v>484</v>
      </c>
    </row>
    <row r="25" spans="1:20" x14ac:dyDescent="0.2">
      <c r="A25" s="121" t="s">
        <v>571</v>
      </c>
      <c r="B25" s="122" t="s">
        <v>572</v>
      </c>
      <c r="C25" s="122" t="s">
        <v>573</v>
      </c>
      <c r="D25" s="122" t="s">
        <v>574</v>
      </c>
      <c r="E25" s="122" t="s">
        <v>575</v>
      </c>
      <c r="F25" s="122" t="s">
        <v>576</v>
      </c>
      <c r="G25" s="122" t="s">
        <v>577</v>
      </c>
      <c r="H25" s="122" t="s">
        <v>578</v>
      </c>
      <c r="I25" s="122" t="s">
        <v>579</v>
      </c>
      <c r="J25" s="122" t="s">
        <v>580</v>
      </c>
      <c r="K25" s="122" t="s">
        <v>581</v>
      </c>
      <c r="L25" s="122" t="s">
        <v>582</v>
      </c>
      <c r="M25" s="122" t="s">
        <v>583</v>
      </c>
      <c r="N25" s="122" t="s">
        <v>584</v>
      </c>
      <c r="O25" s="122" t="s">
        <v>585</v>
      </c>
      <c r="P25" s="122" t="s">
        <v>586</v>
      </c>
      <c r="Q25" s="122" t="s">
        <v>587</v>
      </c>
      <c r="R25" s="122" t="s">
        <v>588</v>
      </c>
      <c r="S25" s="122" t="s">
        <v>589</v>
      </c>
      <c r="T25" s="122" t="s">
        <v>590</v>
      </c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B53B2-2C06-499D-8E0D-06D4FBDF618D}">
  <sheetPr>
    <tabColor rgb="FF66FF99"/>
  </sheetPr>
  <dimension ref="A1:H17"/>
  <sheetViews>
    <sheetView zoomScale="90" zoomScaleNormal="90" workbookViewId="0">
      <pane xSplit="1" ySplit="8" topLeftCell="B9" activePane="bottomRight" state="frozen"/>
      <selection pane="topRight" activeCell="B1" sqref="B1"/>
      <selection pane="bottomLeft" activeCell="A7" sqref="A7"/>
      <selection pane="bottomRight" sqref="A1:A2"/>
    </sheetView>
  </sheetViews>
  <sheetFormatPr defaultRowHeight="12.75" x14ac:dyDescent="0.2"/>
  <cols>
    <col min="1" max="1" width="58.85546875" bestFit="1" customWidth="1"/>
    <col min="2" max="8" width="16.85546875" customWidth="1"/>
  </cols>
  <sheetData>
    <row r="1" spans="1:8" x14ac:dyDescent="0.2">
      <c r="A1" t="s">
        <v>652</v>
      </c>
    </row>
    <row r="2" spans="1:8" x14ac:dyDescent="0.2">
      <c r="A2" t="s">
        <v>651</v>
      </c>
    </row>
    <row r="3" spans="1:8" s="170" customFormat="1" ht="19.5" customHeight="1" x14ac:dyDescent="0.25">
      <c r="A3" s="169"/>
      <c r="B3" s="169"/>
      <c r="C3" s="169"/>
      <c r="D3" s="169"/>
      <c r="E3" s="169"/>
      <c r="F3" s="169"/>
      <c r="G3" s="169"/>
      <c r="H3" s="169"/>
    </row>
    <row r="4" spans="1:8" s="170" customFormat="1" ht="15" x14ac:dyDescent="0.25">
      <c r="A4" s="171" t="s">
        <v>649</v>
      </c>
      <c r="B4" s="169"/>
      <c r="C4" s="169"/>
      <c r="D4" s="169"/>
      <c r="E4" s="169"/>
      <c r="F4" s="169"/>
      <c r="G4" s="169"/>
      <c r="H4" s="169"/>
    </row>
    <row r="5" spans="1:8" s="170" customFormat="1" ht="15" x14ac:dyDescent="0.25">
      <c r="A5" s="171" t="s">
        <v>650</v>
      </c>
      <c r="B5" s="169"/>
      <c r="C5" s="169"/>
      <c r="D5" s="169"/>
      <c r="E5" s="169"/>
      <c r="F5" s="169"/>
      <c r="G5" s="169"/>
      <c r="H5" s="169"/>
    </row>
    <row r="6" spans="1:8" ht="15.75" thickBot="1" x14ac:dyDescent="0.3">
      <c r="A6" s="160"/>
      <c r="B6" s="160"/>
      <c r="C6" s="160"/>
      <c r="D6" s="160"/>
      <c r="E6" s="160"/>
      <c r="F6" s="160"/>
      <c r="G6" s="160"/>
      <c r="H6" s="160"/>
    </row>
    <row r="7" spans="1:8" ht="13.5" thickBot="1" x14ac:dyDescent="0.25">
      <c r="A7" s="173" t="s">
        <v>634</v>
      </c>
      <c r="B7" s="173" t="s">
        <v>62</v>
      </c>
      <c r="C7" s="173"/>
      <c r="D7" s="173"/>
      <c r="E7" s="173"/>
      <c r="F7" s="173"/>
      <c r="G7" s="173"/>
      <c r="H7" s="173"/>
    </row>
    <row r="8" spans="1:8" ht="39" thickBot="1" x14ac:dyDescent="0.25">
      <c r="A8" s="173"/>
      <c r="B8" s="161" t="s">
        <v>635</v>
      </c>
      <c r="C8" s="161" t="s">
        <v>636</v>
      </c>
      <c r="D8" s="161" t="s">
        <v>637</v>
      </c>
      <c r="E8" s="161" t="s">
        <v>638</v>
      </c>
      <c r="F8" s="161" t="s">
        <v>639</v>
      </c>
      <c r="G8" s="161" t="s">
        <v>640</v>
      </c>
      <c r="H8" s="161" t="s">
        <v>641</v>
      </c>
    </row>
    <row r="9" spans="1:8" x14ac:dyDescent="0.2">
      <c r="A9" s="162" t="s">
        <v>286</v>
      </c>
      <c r="B9" s="163"/>
      <c r="C9" s="163"/>
      <c r="D9" s="163"/>
      <c r="E9" s="163"/>
      <c r="F9" s="163"/>
      <c r="G9" s="163"/>
      <c r="H9" s="163"/>
    </row>
    <row r="10" spans="1:8" x14ac:dyDescent="0.2">
      <c r="A10" s="164" t="s">
        <v>642</v>
      </c>
      <c r="B10" s="163"/>
      <c r="C10" s="163"/>
      <c r="D10" s="163"/>
      <c r="E10" s="163"/>
      <c r="F10" s="163"/>
      <c r="G10" s="163"/>
      <c r="H10" s="163"/>
    </row>
    <row r="11" spans="1:8" x14ac:dyDescent="0.2">
      <c r="A11" s="165" t="s">
        <v>643</v>
      </c>
      <c r="B11" s="163"/>
      <c r="C11" s="163"/>
      <c r="D11" s="163"/>
      <c r="E11" s="163"/>
      <c r="F11" s="163"/>
      <c r="G11" s="163"/>
      <c r="H11" s="163"/>
    </row>
    <row r="12" spans="1:8" x14ac:dyDescent="0.2">
      <c r="A12" s="166" t="s">
        <v>644</v>
      </c>
      <c r="B12" s="163">
        <v>-46470.500649536305</v>
      </c>
      <c r="C12" s="163">
        <v>0</v>
      </c>
      <c r="D12" s="163">
        <v>0</v>
      </c>
      <c r="E12" s="163">
        <v>0</v>
      </c>
      <c r="F12" s="163">
        <v>0</v>
      </c>
      <c r="G12" s="163">
        <v>-46470.500649536305</v>
      </c>
      <c r="H12" s="163">
        <v>0</v>
      </c>
    </row>
    <row r="13" spans="1:8" x14ac:dyDescent="0.2">
      <c r="A13" s="166" t="s">
        <v>645</v>
      </c>
      <c r="B13" s="163">
        <v>16653.060036707971</v>
      </c>
      <c r="C13" s="163">
        <v>16653.060036707971</v>
      </c>
      <c r="D13" s="163">
        <v>0</v>
      </c>
      <c r="E13" s="163">
        <v>0</v>
      </c>
      <c r="F13" s="163">
        <v>0</v>
      </c>
      <c r="G13" s="163">
        <v>0</v>
      </c>
      <c r="H13" s="163">
        <v>0</v>
      </c>
    </row>
    <row r="14" spans="1:8" x14ac:dyDescent="0.2">
      <c r="A14" s="166" t="s">
        <v>646</v>
      </c>
      <c r="B14" s="163">
        <v>2044.3721006631054</v>
      </c>
      <c r="C14" s="163">
        <v>0</v>
      </c>
      <c r="D14" s="163">
        <v>2044.3721006631054</v>
      </c>
      <c r="E14" s="163">
        <v>0</v>
      </c>
      <c r="F14" s="163">
        <v>0</v>
      </c>
      <c r="G14" s="163">
        <v>0</v>
      </c>
      <c r="H14" s="163">
        <v>0</v>
      </c>
    </row>
    <row r="15" spans="1:8" x14ac:dyDescent="0.2">
      <c r="A15" s="166" t="s">
        <v>647</v>
      </c>
      <c r="B15" s="163">
        <v>399.64966405003054</v>
      </c>
      <c r="C15" s="163">
        <v>0</v>
      </c>
      <c r="D15" s="163">
        <v>0</v>
      </c>
      <c r="E15" s="163">
        <v>0</v>
      </c>
      <c r="F15" s="163">
        <v>399.64966405003054</v>
      </c>
      <c r="G15" s="163">
        <v>0</v>
      </c>
      <c r="H15" s="163">
        <v>0</v>
      </c>
    </row>
    <row r="16" spans="1:8" ht="13.5" thickBot="1" x14ac:dyDescent="0.25">
      <c r="A16" s="166" t="s">
        <v>648</v>
      </c>
      <c r="B16" s="163">
        <v>27373.418848115158</v>
      </c>
      <c r="C16" s="163">
        <v>0</v>
      </c>
      <c r="D16" s="163">
        <v>0</v>
      </c>
      <c r="E16" s="163">
        <v>27373.418848115158</v>
      </c>
      <c r="F16" s="163">
        <v>0</v>
      </c>
      <c r="G16" s="163">
        <v>0</v>
      </c>
      <c r="H16" s="163">
        <v>0</v>
      </c>
    </row>
    <row r="17" spans="1:8" x14ac:dyDescent="0.2">
      <c r="A17" s="167" t="s">
        <v>643</v>
      </c>
      <c r="B17" s="168">
        <v>-4.0017766878008842E-11</v>
      </c>
      <c r="C17" s="168">
        <v>16653.060036707971</v>
      </c>
      <c r="D17" s="168">
        <v>2044.3721006631054</v>
      </c>
      <c r="E17" s="168">
        <v>27373.418848115158</v>
      </c>
      <c r="F17" s="168">
        <v>399.64966405003054</v>
      </c>
      <c r="G17" s="168">
        <v>-46470.500649536305</v>
      </c>
      <c r="H17" s="168">
        <v>0</v>
      </c>
    </row>
  </sheetData>
  <mergeCells count="2">
    <mergeCell ref="B7:H7"/>
    <mergeCell ref="A7:A8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8BDEB-F48D-4BF0-8059-D3D4D1A348CD}">
  <sheetPr>
    <tabColor rgb="FFFFFF00"/>
  </sheetPr>
  <dimension ref="A1:A3"/>
  <sheetViews>
    <sheetView workbookViewId="0">
      <selection sqref="A1:A2"/>
    </sheetView>
  </sheetViews>
  <sheetFormatPr defaultRowHeight="12.75" x14ac:dyDescent="0.2"/>
  <sheetData>
    <row r="1" spans="1:1" x14ac:dyDescent="0.2">
      <c r="A1" t="s">
        <v>653</v>
      </c>
    </row>
    <row r="2" spans="1:1" x14ac:dyDescent="0.2">
      <c r="A2" t="s">
        <v>651</v>
      </c>
    </row>
    <row r="3" spans="1:1" ht="19.5" customHeight="1" x14ac:dyDescent="0.2"/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41DC7-78C3-4581-B85C-6910732540AF}">
  <dimension ref="A1:O10"/>
  <sheetViews>
    <sheetView zoomScale="90" zoomScaleNormal="90" workbookViewId="0">
      <pane xSplit="3" ySplit="5" topLeftCell="D6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ColWidth="9.140625" defaultRowHeight="12.75" x14ac:dyDescent="0.2"/>
  <cols>
    <col min="1" max="1" width="6.28515625" style="124" bestFit="1" customWidth="1"/>
    <col min="2" max="2" width="49.42578125" style="124" bestFit="1" customWidth="1"/>
    <col min="3" max="3" width="29" style="124" bestFit="1" customWidth="1"/>
    <col min="4" max="15" width="13.28515625" style="124" bestFit="1" customWidth="1"/>
    <col min="16" max="16384" width="9.140625" style="124"/>
  </cols>
  <sheetData>
    <row r="1" spans="1:15" x14ac:dyDescent="0.2">
      <c r="A1" s="124" t="s">
        <v>654</v>
      </c>
    </row>
    <row r="2" spans="1:15" x14ac:dyDescent="0.2">
      <c r="A2" s="124" t="s">
        <v>651</v>
      </c>
    </row>
    <row r="3" spans="1:15" ht="19.5" customHeight="1" x14ac:dyDescent="0.2"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</row>
    <row r="5" spans="1:15" ht="15" x14ac:dyDescent="0.25">
      <c r="A5" s="126" t="s">
        <v>591</v>
      </c>
      <c r="B5" s="127" t="s">
        <v>592</v>
      </c>
      <c r="C5" s="127" t="s">
        <v>593</v>
      </c>
      <c r="D5" s="127" t="s">
        <v>594</v>
      </c>
      <c r="E5" s="127" t="s">
        <v>595</v>
      </c>
      <c r="F5" s="127" t="s">
        <v>596</v>
      </c>
      <c r="G5" s="127" t="s">
        <v>597</v>
      </c>
      <c r="H5" s="127" t="s">
        <v>598</v>
      </c>
      <c r="I5" s="127" t="s">
        <v>599</v>
      </c>
      <c r="J5" s="127" t="s">
        <v>600</v>
      </c>
      <c r="K5" s="127" t="s">
        <v>601</v>
      </c>
      <c r="L5" s="127" t="s">
        <v>602</v>
      </c>
      <c r="M5" s="127" t="s">
        <v>603</v>
      </c>
      <c r="N5" s="127" t="s">
        <v>604</v>
      </c>
      <c r="O5" s="127" t="s">
        <v>605</v>
      </c>
    </row>
    <row r="6" spans="1:15" ht="15" x14ac:dyDescent="0.25">
      <c r="A6" s="128">
        <v>1</v>
      </c>
      <c r="B6" s="154" t="s">
        <v>627</v>
      </c>
      <c r="C6" s="127" t="s">
        <v>606</v>
      </c>
      <c r="D6" s="129">
        <f>'Capital Structure'!C34</f>
        <v>-50343.04237033095</v>
      </c>
      <c r="E6" s="129">
        <f>'Capital Structure'!D34</f>
        <v>-50343.04237033095</v>
      </c>
      <c r="F6" s="129">
        <f>'Capital Structure'!E34</f>
        <v>-50343.04237033095</v>
      </c>
      <c r="G6" s="129">
        <f>'Capital Structure'!F34</f>
        <v>-50343.04237033095</v>
      </c>
      <c r="H6" s="129">
        <f>'Capital Structure'!G34</f>
        <v>-50343.04237033095</v>
      </c>
      <c r="I6" s="129">
        <f>'Capital Structure'!H34</f>
        <v>-50343.04237033095</v>
      </c>
      <c r="J6" s="129">
        <f>'Capital Structure'!I34</f>
        <v>-50343.04237033095</v>
      </c>
      <c r="K6" s="129">
        <f>'Capital Structure'!J34</f>
        <v>-50343.04237033095</v>
      </c>
      <c r="L6" s="129">
        <f>'Capital Structure'!K34</f>
        <v>-50343.04237033095</v>
      </c>
      <c r="M6" s="129">
        <f>'Capital Structure'!L34</f>
        <v>-50343.04237033095</v>
      </c>
      <c r="N6" s="129">
        <f>'Capital Structure'!M34</f>
        <v>-50343.04237033095</v>
      </c>
      <c r="O6" s="129">
        <f>'Capital Structure'!N34</f>
        <v>-50343.04237033095</v>
      </c>
    </row>
    <row r="7" spans="1:15" ht="15" x14ac:dyDescent="0.25">
      <c r="A7" s="128">
        <v>2</v>
      </c>
      <c r="B7" s="154" t="s">
        <v>628</v>
      </c>
      <c r="C7" s="127" t="s">
        <v>606</v>
      </c>
      <c r="D7" s="129">
        <f>-'Capital Structure'!C36</f>
        <v>-27179.968331842654</v>
      </c>
      <c r="E7" s="129">
        <f>-'Capital Structure'!D36</f>
        <v>-23705.140215608877</v>
      </c>
      <c r="F7" s="129">
        <f>-'Capital Structure'!E36</f>
        <v>-23988.714411346249</v>
      </c>
      <c r="G7" s="129">
        <f>-'Capital Structure'!F36</f>
        <v>-15430.458177582286</v>
      </c>
      <c r="H7" s="129">
        <f>-'Capital Structure'!G36</f>
        <v>-15392.25697021986</v>
      </c>
      <c r="I7" s="129">
        <f>-'Capital Structure'!H36</f>
        <v>-15319.128187296254</v>
      </c>
      <c r="J7" s="129">
        <f>-'Capital Structure'!I36</f>
        <v>-15555.487868560378</v>
      </c>
      <c r="K7" s="129">
        <f>-'Capital Structure'!J36</f>
        <v>-15511.286415127124</v>
      </c>
      <c r="L7" s="129">
        <f>-'Capital Structure'!K36</f>
        <v>-15898.950575137544</v>
      </c>
      <c r="M7" s="129">
        <f>-'Capital Structure'!L36</f>
        <v>-15838.288327178583</v>
      </c>
      <c r="N7" s="129">
        <f>-'Capital Structure'!M36</f>
        <v>-16290.612590443965</v>
      </c>
      <c r="O7" s="129">
        <f>-'Capital Structure'!N36</f>
        <v>-16379.488406859711</v>
      </c>
    </row>
    <row r="8" spans="1:15" ht="15" x14ac:dyDescent="0.25">
      <c r="A8" s="128">
        <v>3</v>
      </c>
      <c r="B8" s="154" t="s">
        <v>629</v>
      </c>
      <c r="C8" s="127" t="s">
        <v>606</v>
      </c>
      <c r="D8" s="129">
        <f>-'Capital Structure'!C37</f>
        <v>6.8777925775865988E-12</v>
      </c>
      <c r="E8" s="129">
        <f>-'Capital Structure'!D37</f>
        <v>-3604.4126517651021</v>
      </c>
      <c r="F8" s="129">
        <f>-'Capital Structure'!E37</f>
        <v>-3511.9153375645592</v>
      </c>
      <c r="G8" s="129">
        <f>-'Capital Structure'!F37</f>
        <v>-2153.4876798263285</v>
      </c>
      <c r="H8" s="129">
        <f>-'Capital Structure'!G37</f>
        <v>-2185.130867034487</v>
      </c>
      <c r="I8" s="129">
        <f>-'Capital Structure'!H37</f>
        <v>-2338.2860039928355</v>
      </c>
      <c r="J8" s="129">
        <f>-'Capital Structure'!I37</f>
        <v>-2117.3995271186377</v>
      </c>
      <c r="K8" s="129">
        <f>-'Capital Structure'!J37</f>
        <v>-2179.0711124097706</v>
      </c>
      <c r="L8" s="129">
        <f>-'Capital Structure'!K37</f>
        <v>-2051.2224081111472</v>
      </c>
      <c r="M8" s="129">
        <f>-'Capital Structure'!L37</f>
        <v>-2129.3876003669407</v>
      </c>
      <c r="N8" s="129">
        <f>-'Capital Structure'!M37</f>
        <v>-2088.2391928418842</v>
      </c>
      <c r="O8" s="129">
        <f>-'Capital Structure'!N37</f>
        <v>-2218.284927588677</v>
      </c>
    </row>
    <row r="9" spans="1:15" ht="15" x14ac:dyDescent="0.25">
      <c r="A9" s="128">
        <v>4</v>
      </c>
      <c r="B9" s="154" t="s">
        <v>630</v>
      </c>
      <c r="C9" s="127" t="s">
        <v>606</v>
      </c>
      <c r="D9" s="129">
        <f>-'Capital Structure'!C33</f>
        <v>-415.45310938331238</v>
      </c>
      <c r="E9" s="129">
        <f>-'Capital Structure'!D33</f>
        <v>-416.72879268596267</v>
      </c>
      <c r="F9" s="129">
        <f>-'Capital Structure'!E33</f>
        <v>-415.77476176732989</v>
      </c>
      <c r="G9" s="129">
        <f>-'Capital Structure'!F33</f>
        <v>-419.14754696373615</v>
      </c>
      <c r="H9" s="129">
        <f>-'Capital Structure'!G33</f>
        <v>-424.20358970150085</v>
      </c>
      <c r="I9" s="129">
        <f>-'Capital Structure'!H33</f>
        <v>-428.70094178714157</v>
      </c>
      <c r="J9" s="129">
        <f>-'Capital Structure'!I33</f>
        <v>-434.82313777581334</v>
      </c>
      <c r="K9" s="129">
        <f>-'Capital Structure'!J33</f>
        <v>-440.91451077386529</v>
      </c>
      <c r="L9" s="129">
        <f>-'Capital Structure'!K33</f>
        <v>-444.06056313054154</v>
      </c>
      <c r="M9" s="129">
        <f>-'Capital Structure'!L33</f>
        <v>-450.38196391599456</v>
      </c>
      <c r="N9" s="129">
        <f>-'Capital Structure'!M33</f>
        <v>-450.87320353201329</v>
      </c>
      <c r="O9" s="129">
        <f>-'Capital Structure'!N33</f>
        <v>-454.38351123318404</v>
      </c>
    </row>
    <row r="10" spans="1:15" ht="15" x14ac:dyDescent="0.25">
      <c r="A10" s="128">
        <v>5</v>
      </c>
      <c r="B10" s="154" t="s">
        <v>631</v>
      </c>
      <c r="C10" s="127" t="s">
        <v>606</v>
      </c>
      <c r="D10" s="129">
        <f>-'Capital Structure'!C32</f>
        <v>-22747.620929104978</v>
      </c>
      <c r="E10" s="129">
        <f>-'Capital Structure'!D32</f>
        <v>-22616.760710271006</v>
      </c>
      <c r="F10" s="129">
        <f>-'Capital Structure'!E32</f>
        <v>-22426.637859652812</v>
      </c>
      <c r="G10" s="129">
        <f>-'Capital Structure'!F32</f>
        <v>-32339.948965958603</v>
      </c>
      <c r="H10" s="129">
        <f>-'Capital Structure'!G32</f>
        <v>-32341.450943375101</v>
      </c>
      <c r="I10" s="129">
        <f>-'Capital Structure'!H32</f>
        <v>-32256.92723725472</v>
      </c>
      <c r="J10" s="129">
        <f>-'Capital Structure'!I32</f>
        <v>-32235.331836876117</v>
      </c>
      <c r="K10" s="129">
        <f>-'Capital Structure'!J32</f>
        <v>-32211.770332020191</v>
      </c>
      <c r="L10" s="129">
        <f>-'Capital Structure'!K32</f>
        <v>-31948.808823951724</v>
      </c>
      <c r="M10" s="129">
        <f>-'Capital Structure'!L32</f>
        <v>-31924.984478869428</v>
      </c>
      <c r="N10" s="129">
        <f>-'Capital Structure'!M32</f>
        <v>-31513.317383513087</v>
      </c>
      <c r="O10" s="129">
        <f>-'Capital Structure'!N32</f>
        <v>-31290.885524649377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1B79E-8704-4D10-B6A1-B7306CD981B4}">
  <dimension ref="A1:N60"/>
  <sheetViews>
    <sheetView showGridLines="0" zoomScale="80" zoomScaleNormal="80" workbookViewId="0">
      <pane xSplit="1" ySplit="6" topLeftCell="B7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ColWidth="8.85546875" defaultRowHeight="15" x14ac:dyDescent="0.25"/>
  <cols>
    <col min="1" max="1" width="63.5703125" style="131" bestFit="1" customWidth="1"/>
    <col min="2" max="14" width="15.5703125" style="131" bestFit="1" customWidth="1"/>
    <col min="15" max="16384" width="8.85546875" style="131"/>
  </cols>
  <sheetData>
    <row r="1" spans="1:14" x14ac:dyDescent="0.25">
      <c r="A1" s="131" t="s">
        <v>655</v>
      </c>
    </row>
    <row r="2" spans="1:14" x14ac:dyDescent="0.25">
      <c r="A2" s="131" t="s">
        <v>651</v>
      </c>
    </row>
    <row r="3" spans="1:14" ht="19.5" customHeight="1" thickBot="1" x14ac:dyDescent="0.35">
      <c r="A3" s="156" t="s">
        <v>632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 ht="15" customHeight="1" x14ac:dyDescent="0.25">
      <c r="A4" s="155" t="s">
        <v>633</v>
      </c>
    </row>
    <row r="5" spans="1:14" ht="15.75" thickBot="1" x14ac:dyDescent="0.3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</row>
    <row r="6" spans="1:14" ht="15.75" thickBot="1" x14ac:dyDescent="0.3">
      <c r="A6" s="132" t="s">
        <v>607</v>
      </c>
      <c r="B6" s="132" t="s">
        <v>49</v>
      </c>
      <c r="C6" s="132" t="s">
        <v>51</v>
      </c>
      <c r="D6" s="132" t="s">
        <v>52</v>
      </c>
      <c r="E6" s="132" t="s">
        <v>53</v>
      </c>
      <c r="F6" s="132" t="s">
        <v>54</v>
      </c>
      <c r="G6" s="132" t="s">
        <v>55</v>
      </c>
      <c r="H6" s="132" t="s">
        <v>56</v>
      </c>
      <c r="I6" s="132" t="s">
        <v>57</v>
      </c>
      <c r="J6" s="132" t="s">
        <v>58</v>
      </c>
      <c r="K6" s="132" t="s">
        <v>59</v>
      </c>
      <c r="L6" s="132" t="s">
        <v>60</v>
      </c>
      <c r="M6" s="132" t="s">
        <v>61</v>
      </c>
      <c r="N6" s="132" t="s">
        <v>62</v>
      </c>
    </row>
    <row r="7" spans="1:14" x14ac:dyDescent="0.25">
      <c r="A7" s="133"/>
      <c r="B7" s="133"/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</row>
    <row r="8" spans="1:14" s="136" customFormat="1" x14ac:dyDescent="0.25">
      <c r="A8" s="134" t="s">
        <v>608</v>
      </c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</row>
    <row r="9" spans="1:14" x14ac:dyDescent="0.25">
      <c r="A9" s="133"/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</row>
    <row r="10" spans="1:14" x14ac:dyDescent="0.25">
      <c r="A10" s="157" t="s">
        <v>286</v>
      </c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</row>
    <row r="11" spans="1:14" x14ac:dyDescent="0.25">
      <c r="A11" s="138" t="s">
        <v>609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</row>
    <row r="12" spans="1:14" x14ac:dyDescent="0.25">
      <c r="A12" s="139" t="s">
        <v>610</v>
      </c>
      <c r="B12" s="137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</row>
    <row r="13" spans="1:14" x14ac:dyDescent="0.25">
      <c r="A13" s="140" t="s">
        <v>611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</row>
    <row r="14" spans="1:14" x14ac:dyDescent="0.25">
      <c r="A14" s="141" t="s">
        <v>612</v>
      </c>
      <c r="B14" s="137"/>
      <c r="C14" s="137"/>
      <c r="D14" s="137"/>
      <c r="E14" s="137"/>
      <c r="F14" s="137"/>
      <c r="G14" s="137"/>
      <c r="H14" s="137"/>
      <c r="I14" s="137"/>
      <c r="J14" s="137"/>
      <c r="K14" s="137"/>
      <c r="L14" s="137"/>
      <c r="M14" s="137"/>
      <c r="N14" s="137"/>
    </row>
    <row r="15" spans="1:14" x14ac:dyDescent="0.25">
      <c r="A15" s="142" t="s">
        <v>613</v>
      </c>
      <c r="B15" s="158">
        <v>196243080.74744567</v>
      </c>
      <c r="C15" s="158">
        <v>197136486.69531599</v>
      </c>
      <c r="D15" s="158">
        <v>198113725.42826089</v>
      </c>
      <c r="E15" s="158">
        <v>198812518.26035619</v>
      </c>
      <c r="F15" s="158">
        <v>288542612.03706986</v>
      </c>
      <c r="G15" s="158">
        <v>289299187.0545336</v>
      </c>
      <c r="H15" s="158">
        <v>289947605.93611002</v>
      </c>
      <c r="I15" s="158">
        <v>290558150.35594136</v>
      </c>
      <c r="J15" s="158">
        <v>291199861.3291074</v>
      </c>
      <c r="K15" s="158">
        <v>291853583.48900378</v>
      </c>
      <c r="L15" s="158">
        <v>292778865.82715422</v>
      </c>
      <c r="M15" s="158">
        <v>293577857.57180053</v>
      </c>
      <c r="N15" s="158">
        <v>294724455.66661847</v>
      </c>
    </row>
    <row r="16" spans="1:14" x14ac:dyDescent="0.25">
      <c r="A16" s="142" t="s">
        <v>614</v>
      </c>
      <c r="B16" s="158">
        <v>3559851.5400000005</v>
      </c>
      <c r="C16" s="158">
        <v>3600418.99</v>
      </c>
      <c r="D16" s="158">
        <v>3650376.5800000005</v>
      </c>
      <c r="E16" s="158">
        <v>3685850.1900000004</v>
      </c>
      <c r="F16" s="158">
        <v>3739706.8300000005</v>
      </c>
      <c r="G16" s="158">
        <v>3794565.49</v>
      </c>
      <c r="H16" s="158">
        <v>3853461.0200000005</v>
      </c>
      <c r="I16" s="158">
        <v>3919345.6200000006</v>
      </c>
      <c r="J16" s="158">
        <v>3985941.8800000004</v>
      </c>
      <c r="K16" s="158">
        <v>4056510.1300000004</v>
      </c>
      <c r="L16" s="158">
        <v>4130380.1000000006</v>
      </c>
      <c r="M16" s="158">
        <v>4200331.8000000007</v>
      </c>
      <c r="N16" s="158">
        <v>4279774.4700000007</v>
      </c>
    </row>
    <row r="17" spans="1:14" x14ac:dyDescent="0.25">
      <c r="A17" s="142" t="s">
        <v>615</v>
      </c>
      <c r="B17" s="158">
        <v>34541177.539269999</v>
      </c>
      <c r="C17" s="158">
        <v>34661374.814397231</v>
      </c>
      <c r="D17" s="158">
        <v>34799106.73345381</v>
      </c>
      <c r="E17" s="158">
        <v>35234797.50008519</v>
      </c>
      <c r="F17" s="158">
        <v>35337147.176953092</v>
      </c>
      <c r="G17" s="158">
        <v>35428029.562550612</v>
      </c>
      <c r="H17" s="158">
        <v>35515446.747129463</v>
      </c>
      <c r="I17" s="158">
        <v>35598653.220174827</v>
      </c>
      <c r="J17" s="158">
        <v>35677407.814414933</v>
      </c>
      <c r="K17" s="158">
        <v>35793822.977480702</v>
      </c>
      <c r="L17" s="158">
        <v>35882266.594089769</v>
      </c>
      <c r="M17" s="158">
        <v>35961364.287834786</v>
      </c>
      <c r="N17" s="158">
        <v>36045479.211119391</v>
      </c>
    </row>
    <row r="18" spans="1:14" x14ac:dyDescent="0.25">
      <c r="A18" s="142" t="s">
        <v>616</v>
      </c>
      <c r="B18" s="158">
        <v>19729281</v>
      </c>
      <c r="C18" s="158">
        <v>19729281</v>
      </c>
      <c r="D18" s="158">
        <v>19729281</v>
      </c>
      <c r="E18" s="158">
        <v>19729281</v>
      </c>
      <c r="F18" s="158">
        <v>19729281</v>
      </c>
      <c r="G18" s="158">
        <v>19729281</v>
      </c>
      <c r="H18" s="158">
        <v>19729281</v>
      </c>
      <c r="I18" s="158">
        <v>19729281</v>
      </c>
      <c r="J18" s="158">
        <v>19729281</v>
      </c>
      <c r="K18" s="158">
        <v>19729281</v>
      </c>
      <c r="L18" s="158">
        <v>19729281</v>
      </c>
      <c r="M18" s="158">
        <v>19729281</v>
      </c>
      <c r="N18" s="158">
        <v>19729281</v>
      </c>
    </row>
    <row r="19" spans="1:14" x14ac:dyDescent="0.25">
      <c r="A19" s="142" t="s">
        <v>617</v>
      </c>
      <c r="B19" s="158">
        <v>203328582.33000001</v>
      </c>
      <c r="C19" s="158">
        <v>235548301.16646531</v>
      </c>
      <c r="D19" s="158">
        <v>207647492.05578381</v>
      </c>
      <c r="E19" s="158">
        <v>212660352.91578382</v>
      </c>
      <c r="F19" s="158">
        <v>137673213.77578381</v>
      </c>
      <c r="G19" s="158">
        <v>137686074.63578379</v>
      </c>
      <c r="H19" s="158">
        <v>137698935.49578381</v>
      </c>
      <c r="I19" s="158">
        <v>140211796.35578379</v>
      </c>
      <c r="J19" s="158">
        <v>140224657.2157838</v>
      </c>
      <c r="K19" s="158">
        <v>145237518.07578382</v>
      </c>
      <c r="L19" s="158">
        <v>145250378.9357838</v>
      </c>
      <c r="M19" s="158">
        <v>151763239.79578382</v>
      </c>
      <c r="N19" s="158">
        <v>154276100.6557838</v>
      </c>
    </row>
    <row r="20" spans="1:14" x14ac:dyDescent="0.25">
      <c r="A20" s="142" t="s">
        <v>618</v>
      </c>
      <c r="B20" s="159">
        <v>28436862.178784668</v>
      </c>
      <c r="C20" s="159">
        <v>-5.9604644775390625E-8</v>
      </c>
      <c r="D20" s="159">
        <v>31573204.826704144</v>
      </c>
      <c r="E20" s="159">
        <v>31133187.977075934</v>
      </c>
      <c r="F20" s="159">
        <v>19213789.136798024</v>
      </c>
      <c r="G20" s="159">
        <v>19546327.236451268</v>
      </c>
      <c r="H20" s="159">
        <v>21018134.30228442</v>
      </c>
      <c r="I20" s="159">
        <v>19085508.201914549</v>
      </c>
      <c r="J20" s="159">
        <v>19699172.048585534</v>
      </c>
      <c r="K20" s="159">
        <v>18737994.697673202</v>
      </c>
      <c r="L20" s="159">
        <v>19528269.056935072</v>
      </c>
      <c r="M20" s="159">
        <v>19454022.592135072</v>
      </c>
      <c r="N20" s="159">
        <v>20893714.154622436</v>
      </c>
    </row>
    <row r="21" spans="1:14" s="143" customFormat="1" x14ac:dyDescent="0.25">
      <c r="B21" s="144">
        <f t="shared" ref="B21:N21" si="0">SUM(B15:B20)</f>
        <v>485838835.3355003</v>
      </c>
      <c r="C21" s="144">
        <f t="shared" si="0"/>
        <v>490675862.66617852</v>
      </c>
      <c r="D21" s="144">
        <f t="shared" si="0"/>
        <v>495513186.62420267</v>
      </c>
      <c r="E21" s="144">
        <f t="shared" si="0"/>
        <v>501255987.84330112</v>
      </c>
      <c r="F21" s="144">
        <f t="shared" si="0"/>
        <v>504235749.95660472</v>
      </c>
      <c r="G21" s="144">
        <f t="shared" si="0"/>
        <v>505483464.97931927</v>
      </c>
      <c r="H21" s="144">
        <f t="shared" si="0"/>
        <v>507762864.50130767</v>
      </c>
      <c r="I21" s="144">
        <f t="shared" si="0"/>
        <v>509102734.75381458</v>
      </c>
      <c r="J21" s="144">
        <f t="shared" si="0"/>
        <v>510516321.28789163</v>
      </c>
      <c r="K21" s="144">
        <f t="shared" si="0"/>
        <v>515408710.36994147</v>
      </c>
      <c r="L21" s="144">
        <f t="shared" si="0"/>
        <v>517299441.51396286</v>
      </c>
      <c r="M21" s="144">
        <f t="shared" si="0"/>
        <v>524686097.04755419</v>
      </c>
      <c r="N21" s="144">
        <f t="shared" si="0"/>
        <v>529948805.15814412</v>
      </c>
    </row>
    <row r="25" spans="1:14" s="136" customFormat="1" x14ac:dyDescent="0.25">
      <c r="A25" s="134" t="s">
        <v>619</v>
      </c>
      <c r="B25" s="135"/>
      <c r="C25" s="135"/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5"/>
    </row>
    <row r="26" spans="1:14" x14ac:dyDescent="0.25">
      <c r="A26" s="133"/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</row>
    <row r="27" spans="1:14" x14ac:dyDescent="0.25">
      <c r="A27" s="157" t="s">
        <v>286</v>
      </c>
      <c r="B27" s="137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</row>
    <row r="28" spans="1:14" x14ac:dyDescent="0.25">
      <c r="A28" s="138" t="s">
        <v>609</v>
      </c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</row>
    <row r="29" spans="1:14" x14ac:dyDescent="0.25">
      <c r="A29" s="139" t="s">
        <v>610</v>
      </c>
      <c r="B29" s="137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</row>
    <row r="30" spans="1:14" x14ac:dyDescent="0.25">
      <c r="A30" s="140" t="s">
        <v>611</v>
      </c>
      <c r="B30" s="137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</row>
    <row r="31" spans="1:14" x14ac:dyDescent="0.25">
      <c r="A31" s="145" t="s">
        <v>612</v>
      </c>
      <c r="B31" s="137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</row>
    <row r="32" spans="1:14" x14ac:dyDescent="0.25">
      <c r="A32" s="142" t="s">
        <v>613</v>
      </c>
      <c r="B32" s="137">
        <f t="shared" ref="B32:N32" si="1">-B15/(B$21-B$17-B$18)*B$34</f>
        <v>0</v>
      </c>
      <c r="C32" s="137">
        <f t="shared" si="1"/>
        <v>22747.620929104978</v>
      </c>
      <c r="D32" s="137">
        <f t="shared" si="1"/>
        <v>22616.760710271006</v>
      </c>
      <c r="E32" s="137">
        <f t="shared" si="1"/>
        <v>22426.637859652812</v>
      </c>
      <c r="F32" s="137">
        <f t="shared" si="1"/>
        <v>32339.948965958603</v>
      </c>
      <c r="G32" s="137">
        <f t="shared" si="1"/>
        <v>32341.450943375101</v>
      </c>
      <c r="H32" s="137">
        <f t="shared" si="1"/>
        <v>32256.92723725472</v>
      </c>
      <c r="I32" s="137">
        <f t="shared" si="1"/>
        <v>32235.331836876117</v>
      </c>
      <c r="J32" s="137">
        <f t="shared" si="1"/>
        <v>32211.770332020191</v>
      </c>
      <c r="K32" s="137">
        <f t="shared" si="1"/>
        <v>31948.808823951724</v>
      </c>
      <c r="L32" s="137">
        <f t="shared" si="1"/>
        <v>31924.984478869428</v>
      </c>
      <c r="M32" s="137">
        <f t="shared" si="1"/>
        <v>31513.317383513087</v>
      </c>
      <c r="N32" s="137">
        <f t="shared" si="1"/>
        <v>31290.885524649377</v>
      </c>
    </row>
    <row r="33" spans="1:14" x14ac:dyDescent="0.25">
      <c r="A33" s="142" t="s">
        <v>614</v>
      </c>
      <c r="B33" s="137">
        <f t="shared" ref="B33:N33" si="2">-B16/(B$21-B$17-B$18)*B$34</f>
        <v>0</v>
      </c>
      <c r="C33" s="137">
        <f t="shared" si="2"/>
        <v>415.45310938331238</v>
      </c>
      <c r="D33" s="137">
        <f t="shared" si="2"/>
        <v>416.72879268596267</v>
      </c>
      <c r="E33" s="137">
        <f t="shared" si="2"/>
        <v>415.77476176732989</v>
      </c>
      <c r="F33" s="137">
        <f t="shared" si="2"/>
        <v>419.14754696373615</v>
      </c>
      <c r="G33" s="137">
        <f t="shared" si="2"/>
        <v>424.20358970150085</v>
      </c>
      <c r="H33" s="137">
        <f t="shared" si="2"/>
        <v>428.70094178714157</v>
      </c>
      <c r="I33" s="137">
        <f t="shared" si="2"/>
        <v>434.82313777581334</v>
      </c>
      <c r="J33" s="137">
        <f t="shared" si="2"/>
        <v>440.91451077386529</v>
      </c>
      <c r="K33" s="137">
        <f t="shared" si="2"/>
        <v>444.06056313054154</v>
      </c>
      <c r="L33" s="137">
        <f t="shared" si="2"/>
        <v>450.38196391599456</v>
      </c>
      <c r="M33" s="137">
        <f t="shared" si="2"/>
        <v>450.87320353201329</v>
      </c>
      <c r="N33" s="137">
        <f t="shared" si="2"/>
        <v>454.38351123318404</v>
      </c>
    </row>
    <row r="34" spans="1:14" x14ac:dyDescent="0.25">
      <c r="A34" s="142" t="s">
        <v>615</v>
      </c>
      <c r="B34" s="137">
        <f>-'Monthly Proration'!B12</f>
        <v>0</v>
      </c>
      <c r="C34" s="137">
        <f>-'Monthly Proration'!C12</f>
        <v>-50343.04237033095</v>
      </c>
      <c r="D34" s="137">
        <f>-'Monthly Proration'!D12</f>
        <v>-50343.04237033095</v>
      </c>
      <c r="E34" s="137">
        <f>-'Monthly Proration'!E12</f>
        <v>-50343.04237033095</v>
      </c>
      <c r="F34" s="137">
        <f>-'Monthly Proration'!F12</f>
        <v>-50343.04237033095</v>
      </c>
      <c r="G34" s="137">
        <f>-'Monthly Proration'!G12</f>
        <v>-50343.04237033095</v>
      </c>
      <c r="H34" s="137">
        <f>-'Monthly Proration'!H12</f>
        <v>-50343.04237033095</v>
      </c>
      <c r="I34" s="137">
        <f>-'Monthly Proration'!I12</f>
        <v>-50343.04237033095</v>
      </c>
      <c r="J34" s="137">
        <f>-'Monthly Proration'!J12</f>
        <v>-50343.04237033095</v>
      </c>
      <c r="K34" s="137">
        <f>-'Monthly Proration'!K12</f>
        <v>-50343.04237033095</v>
      </c>
      <c r="L34" s="137">
        <f>-'Monthly Proration'!L12</f>
        <v>-50343.04237033095</v>
      </c>
      <c r="M34" s="137">
        <f>-'Monthly Proration'!M12</f>
        <v>-50343.04237033095</v>
      </c>
      <c r="N34" s="137">
        <f>-'Monthly Proration'!N12</f>
        <v>-50343.04237033095</v>
      </c>
    </row>
    <row r="35" spans="1:14" x14ac:dyDescent="0.25">
      <c r="A35" s="142" t="s">
        <v>616</v>
      </c>
      <c r="B35" s="137">
        <v>0</v>
      </c>
      <c r="C35" s="137">
        <v>0</v>
      </c>
      <c r="D35" s="137">
        <v>0</v>
      </c>
      <c r="E35" s="137">
        <v>0</v>
      </c>
      <c r="F35" s="137">
        <v>0</v>
      </c>
      <c r="G35" s="137">
        <v>0</v>
      </c>
      <c r="H35" s="137">
        <v>0</v>
      </c>
      <c r="I35" s="137">
        <v>0</v>
      </c>
      <c r="J35" s="137">
        <v>0</v>
      </c>
      <c r="K35" s="137">
        <v>0</v>
      </c>
      <c r="L35" s="137">
        <v>0</v>
      </c>
      <c r="M35" s="137">
        <v>0</v>
      </c>
      <c r="N35" s="137">
        <v>0</v>
      </c>
    </row>
    <row r="36" spans="1:14" x14ac:dyDescent="0.25">
      <c r="A36" s="142" t="s">
        <v>617</v>
      </c>
      <c r="B36" s="137">
        <f t="shared" ref="B36:N36" si="3">-B19/(B$21-B$17-B$18)*B$34</f>
        <v>0</v>
      </c>
      <c r="C36" s="137">
        <f t="shared" si="3"/>
        <v>27179.968331842654</v>
      </c>
      <c r="D36" s="137">
        <f t="shared" si="3"/>
        <v>23705.140215608877</v>
      </c>
      <c r="E36" s="137">
        <f t="shared" si="3"/>
        <v>23988.714411346249</v>
      </c>
      <c r="F36" s="137">
        <f t="shared" si="3"/>
        <v>15430.458177582286</v>
      </c>
      <c r="G36" s="137">
        <f t="shared" si="3"/>
        <v>15392.25697021986</v>
      </c>
      <c r="H36" s="137">
        <f t="shared" si="3"/>
        <v>15319.128187296254</v>
      </c>
      <c r="I36" s="137">
        <f t="shared" si="3"/>
        <v>15555.487868560378</v>
      </c>
      <c r="J36" s="137">
        <f t="shared" si="3"/>
        <v>15511.286415127124</v>
      </c>
      <c r="K36" s="137">
        <f t="shared" si="3"/>
        <v>15898.950575137544</v>
      </c>
      <c r="L36" s="137">
        <f t="shared" si="3"/>
        <v>15838.288327178583</v>
      </c>
      <c r="M36" s="137">
        <f t="shared" si="3"/>
        <v>16290.612590443965</v>
      </c>
      <c r="N36" s="137">
        <f t="shared" si="3"/>
        <v>16379.488406859711</v>
      </c>
    </row>
    <row r="37" spans="1:14" x14ac:dyDescent="0.25">
      <c r="A37" s="142" t="s">
        <v>618</v>
      </c>
      <c r="B37" s="146">
        <f t="shared" ref="B37:N37" si="4">-B20/(B$21-B$17-B$18)*B$34</f>
        <v>0</v>
      </c>
      <c r="C37" s="146">
        <f t="shared" si="4"/>
        <v>-6.8777925775865988E-12</v>
      </c>
      <c r="D37" s="146">
        <f t="shared" si="4"/>
        <v>3604.4126517651021</v>
      </c>
      <c r="E37" s="146">
        <f t="shared" si="4"/>
        <v>3511.9153375645592</v>
      </c>
      <c r="F37" s="146">
        <f t="shared" si="4"/>
        <v>2153.4876798263285</v>
      </c>
      <c r="G37" s="146">
        <f t="shared" si="4"/>
        <v>2185.130867034487</v>
      </c>
      <c r="H37" s="146">
        <f t="shared" si="4"/>
        <v>2338.2860039928355</v>
      </c>
      <c r="I37" s="146">
        <f t="shared" si="4"/>
        <v>2117.3995271186377</v>
      </c>
      <c r="J37" s="146">
        <f t="shared" si="4"/>
        <v>2179.0711124097706</v>
      </c>
      <c r="K37" s="146">
        <f t="shared" si="4"/>
        <v>2051.2224081111472</v>
      </c>
      <c r="L37" s="146">
        <f t="shared" si="4"/>
        <v>2129.3876003669407</v>
      </c>
      <c r="M37" s="146">
        <f t="shared" si="4"/>
        <v>2088.2391928418842</v>
      </c>
      <c r="N37" s="146">
        <f t="shared" si="4"/>
        <v>2218.284927588677</v>
      </c>
    </row>
    <row r="38" spans="1:14" s="143" customFormat="1" x14ac:dyDescent="0.25">
      <c r="A38" s="143" t="s">
        <v>620</v>
      </c>
      <c r="B38" s="144">
        <f t="shared" ref="B38:N38" si="5">SUM(B32:B37)</f>
        <v>0</v>
      </c>
      <c r="C38" s="144">
        <f t="shared" si="5"/>
        <v>-1.0515771384678313E-11</v>
      </c>
      <c r="D38" s="144">
        <f t="shared" si="5"/>
        <v>0</v>
      </c>
      <c r="E38" s="144">
        <f t="shared" si="5"/>
        <v>0</v>
      </c>
      <c r="F38" s="144">
        <f t="shared" si="5"/>
        <v>5.4569682106375694E-12</v>
      </c>
      <c r="G38" s="144">
        <f t="shared" si="5"/>
        <v>0</v>
      </c>
      <c r="H38" s="144">
        <f t="shared" si="5"/>
        <v>0</v>
      </c>
      <c r="I38" s="144">
        <f t="shared" si="5"/>
        <v>-3.637978807091713E-12</v>
      </c>
      <c r="J38" s="144">
        <f t="shared" si="5"/>
        <v>0</v>
      </c>
      <c r="K38" s="144">
        <f t="shared" si="5"/>
        <v>5.4569682106375694E-12</v>
      </c>
      <c r="L38" s="144">
        <f t="shared" si="5"/>
        <v>0</v>
      </c>
      <c r="M38" s="144">
        <f t="shared" si="5"/>
        <v>0</v>
      </c>
      <c r="N38" s="144">
        <f t="shared" si="5"/>
        <v>0</v>
      </c>
    </row>
    <row r="42" spans="1:14" s="136" customFormat="1" x14ac:dyDescent="0.25">
      <c r="A42" s="134" t="s">
        <v>621</v>
      </c>
      <c r="B42" s="135"/>
      <c r="C42" s="135"/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</row>
    <row r="43" spans="1:14" x14ac:dyDescent="0.25">
      <c r="A43" s="133"/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</row>
    <row r="44" spans="1:14" x14ac:dyDescent="0.25">
      <c r="A44" s="157" t="s">
        <v>286</v>
      </c>
      <c r="B44" s="137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</row>
    <row r="45" spans="1:14" x14ac:dyDescent="0.25">
      <c r="A45" s="138" t="s">
        <v>609</v>
      </c>
      <c r="B45" s="137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</row>
    <row r="46" spans="1:14" x14ac:dyDescent="0.25">
      <c r="A46" s="139" t="s">
        <v>610</v>
      </c>
      <c r="B46" s="137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</row>
    <row r="47" spans="1:14" x14ac:dyDescent="0.25">
      <c r="A47" s="140" t="s">
        <v>611</v>
      </c>
      <c r="B47" s="137"/>
      <c r="C47" s="137"/>
      <c r="D47" s="137"/>
      <c r="E47" s="137"/>
      <c r="F47" s="137"/>
      <c r="G47" s="137"/>
      <c r="H47" s="137"/>
      <c r="I47" s="137"/>
      <c r="J47" s="137"/>
      <c r="K47" s="137"/>
      <c r="L47" s="137"/>
      <c r="M47" s="137"/>
      <c r="N47" s="137"/>
    </row>
    <row r="48" spans="1:14" x14ac:dyDescent="0.25">
      <c r="A48" s="145" t="s">
        <v>612</v>
      </c>
      <c r="B48" s="137"/>
      <c r="C48" s="137"/>
      <c r="D48" s="137"/>
      <c r="E48" s="137"/>
      <c r="F48" s="137"/>
      <c r="G48" s="137"/>
      <c r="H48" s="137"/>
      <c r="I48" s="137"/>
      <c r="J48" s="137"/>
      <c r="K48" s="137"/>
      <c r="L48" s="137"/>
      <c r="M48" s="137"/>
      <c r="N48" s="137"/>
    </row>
    <row r="49" spans="1:14" x14ac:dyDescent="0.25">
      <c r="A49" s="142" t="s">
        <v>613</v>
      </c>
      <c r="B49" s="137">
        <f t="shared" ref="B49:N49" si="6">B15+B32</f>
        <v>196243080.74744567</v>
      </c>
      <c r="C49" s="137">
        <f t="shared" si="6"/>
        <v>197159234.31624508</v>
      </c>
      <c r="D49" s="137">
        <f t="shared" si="6"/>
        <v>198136342.18897116</v>
      </c>
      <c r="E49" s="137">
        <f t="shared" si="6"/>
        <v>198834944.89821583</v>
      </c>
      <c r="F49" s="137">
        <f t="shared" si="6"/>
        <v>288574951.98603582</v>
      </c>
      <c r="G49" s="137">
        <f t="shared" si="6"/>
        <v>289331528.50547695</v>
      </c>
      <c r="H49" s="137">
        <f t="shared" si="6"/>
        <v>289979862.86334729</v>
      </c>
      <c r="I49" s="137">
        <f t="shared" si="6"/>
        <v>290590385.68777823</v>
      </c>
      <c r="J49" s="137">
        <f t="shared" si="6"/>
        <v>291232073.09943944</v>
      </c>
      <c r="K49" s="137">
        <f t="shared" si="6"/>
        <v>291885532.29782772</v>
      </c>
      <c r="L49" s="137">
        <f t="shared" si="6"/>
        <v>292810790.81163311</v>
      </c>
      <c r="M49" s="137">
        <f t="shared" si="6"/>
        <v>293609370.88918406</v>
      </c>
      <c r="N49" s="137">
        <f t="shared" si="6"/>
        <v>294755746.5521431</v>
      </c>
    </row>
    <row r="50" spans="1:14" x14ac:dyDescent="0.25">
      <c r="A50" s="142" t="s">
        <v>614</v>
      </c>
      <c r="B50" s="137">
        <f t="shared" ref="B50:N50" si="7">B16+B33</f>
        <v>3559851.5400000005</v>
      </c>
      <c r="C50" s="137">
        <f t="shared" si="7"/>
        <v>3600834.4431093833</v>
      </c>
      <c r="D50" s="137">
        <f t="shared" si="7"/>
        <v>3650793.3087926866</v>
      </c>
      <c r="E50" s="137">
        <f t="shared" si="7"/>
        <v>3686265.9647617675</v>
      </c>
      <c r="F50" s="137">
        <f t="shared" si="7"/>
        <v>3740125.9775469643</v>
      </c>
      <c r="G50" s="137">
        <f t="shared" si="7"/>
        <v>3794989.6935897018</v>
      </c>
      <c r="H50" s="137">
        <f t="shared" si="7"/>
        <v>3853889.7209417876</v>
      </c>
      <c r="I50" s="137">
        <f t="shared" si="7"/>
        <v>3919780.4431377766</v>
      </c>
      <c r="J50" s="137">
        <f t="shared" si="7"/>
        <v>3986382.7945107743</v>
      </c>
      <c r="K50" s="137">
        <f t="shared" si="7"/>
        <v>4056954.1905631311</v>
      </c>
      <c r="L50" s="137">
        <f t="shared" si="7"/>
        <v>4130830.4819639167</v>
      </c>
      <c r="M50" s="137">
        <f t="shared" si="7"/>
        <v>4200782.6732035326</v>
      </c>
      <c r="N50" s="137">
        <f t="shared" si="7"/>
        <v>4280228.8535112338</v>
      </c>
    </row>
    <row r="51" spans="1:14" x14ac:dyDescent="0.25">
      <c r="A51" s="142" t="s">
        <v>615</v>
      </c>
      <c r="B51" s="137">
        <f t="shared" ref="B51:N51" si="8">B17+B34</f>
        <v>34541177.539269999</v>
      </c>
      <c r="C51" s="137">
        <f t="shared" si="8"/>
        <v>34611031.772026896</v>
      </c>
      <c r="D51" s="137">
        <f t="shared" si="8"/>
        <v>34748763.691083476</v>
      </c>
      <c r="E51" s="137">
        <f t="shared" si="8"/>
        <v>35184454.457714856</v>
      </c>
      <c r="F51" s="137">
        <f t="shared" si="8"/>
        <v>35286804.134582758</v>
      </c>
      <c r="G51" s="137">
        <f t="shared" si="8"/>
        <v>35377686.520180278</v>
      </c>
      <c r="H51" s="137">
        <f t="shared" si="8"/>
        <v>35465103.704759128</v>
      </c>
      <c r="I51" s="137">
        <f t="shared" si="8"/>
        <v>35548310.177804492</v>
      </c>
      <c r="J51" s="137">
        <f t="shared" si="8"/>
        <v>35627064.772044599</v>
      </c>
      <c r="K51" s="137">
        <f t="shared" si="8"/>
        <v>35743479.935110368</v>
      </c>
      <c r="L51" s="137">
        <f t="shared" si="8"/>
        <v>35831923.551719435</v>
      </c>
      <c r="M51" s="137">
        <f t="shared" si="8"/>
        <v>35911021.245464452</v>
      </c>
      <c r="N51" s="137">
        <f t="shared" si="8"/>
        <v>35995136.168749057</v>
      </c>
    </row>
    <row r="52" spans="1:14" x14ac:dyDescent="0.25">
      <c r="A52" s="142" t="s">
        <v>616</v>
      </c>
      <c r="B52" s="137">
        <f t="shared" ref="B52:N52" si="9">B18+B35</f>
        <v>19729281</v>
      </c>
      <c r="C52" s="137">
        <f t="shared" si="9"/>
        <v>19729281</v>
      </c>
      <c r="D52" s="137">
        <f t="shared" si="9"/>
        <v>19729281</v>
      </c>
      <c r="E52" s="137">
        <f t="shared" si="9"/>
        <v>19729281</v>
      </c>
      <c r="F52" s="137">
        <f t="shared" si="9"/>
        <v>19729281</v>
      </c>
      <c r="G52" s="137">
        <f t="shared" si="9"/>
        <v>19729281</v>
      </c>
      <c r="H52" s="137">
        <f t="shared" si="9"/>
        <v>19729281</v>
      </c>
      <c r="I52" s="137">
        <f t="shared" si="9"/>
        <v>19729281</v>
      </c>
      <c r="J52" s="137">
        <f t="shared" si="9"/>
        <v>19729281</v>
      </c>
      <c r="K52" s="137">
        <f t="shared" si="9"/>
        <v>19729281</v>
      </c>
      <c r="L52" s="137">
        <f t="shared" si="9"/>
        <v>19729281</v>
      </c>
      <c r="M52" s="137">
        <f t="shared" si="9"/>
        <v>19729281</v>
      </c>
      <c r="N52" s="137">
        <f t="shared" si="9"/>
        <v>19729281</v>
      </c>
    </row>
    <row r="53" spans="1:14" x14ac:dyDescent="0.25">
      <c r="A53" s="142" t="s">
        <v>617</v>
      </c>
      <c r="B53" s="137">
        <f t="shared" ref="B53:N53" si="10">B19+B36</f>
        <v>203328582.33000001</v>
      </c>
      <c r="C53" s="137">
        <f t="shared" si="10"/>
        <v>235575481.13479716</v>
      </c>
      <c r="D53" s="137">
        <f t="shared" si="10"/>
        <v>207671197.19599941</v>
      </c>
      <c r="E53" s="137">
        <f t="shared" si="10"/>
        <v>212684341.63019517</v>
      </c>
      <c r="F53" s="137">
        <f t="shared" si="10"/>
        <v>137688644.2339614</v>
      </c>
      <c r="G53" s="137">
        <f t="shared" si="10"/>
        <v>137701466.89275402</v>
      </c>
      <c r="H53" s="137">
        <f t="shared" si="10"/>
        <v>137714254.6239711</v>
      </c>
      <c r="I53" s="137">
        <f t="shared" si="10"/>
        <v>140227351.84365234</v>
      </c>
      <c r="J53" s="137">
        <f t="shared" si="10"/>
        <v>140240168.50219893</v>
      </c>
      <c r="K53" s="137">
        <f t="shared" si="10"/>
        <v>145253417.02635896</v>
      </c>
      <c r="L53" s="137">
        <f t="shared" si="10"/>
        <v>145266217.22411099</v>
      </c>
      <c r="M53" s="137">
        <f t="shared" si="10"/>
        <v>151779530.40837425</v>
      </c>
      <c r="N53" s="137">
        <f t="shared" si="10"/>
        <v>154292480.14419067</v>
      </c>
    </row>
    <row r="54" spans="1:14" x14ac:dyDescent="0.25">
      <c r="A54" s="142" t="s">
        <v>618</v>
      </c>
      <c r="B54" s="146">
        <f t="shared" ref="B54:N54" si="11">B20+B37</f>
        <v>28436862.178784668</v>
      </c>
      <c r="C54" s="146">
        <f t="shared" si="11"/>
        <v>-5.9611522567968206E-8</v>
      </c>
      <c r="D54" s="146">
        <f t="shared" si="11"/>
        <v>31576809.239355911</v>
      </c>
      <c r="E54" s="146">
        <f t="shared" si="11"/>
        <v>31136699.892413501</v>
      </c>
      <c r="F54" s="146">
        <f t="shared" si="11"/>
        <v>19215942.624477852</v>
      </c>
      <c r="G54" s="146">
        <f t="shared" si="11"/>
        <v>19548512.367318302</v>
      </c>
      <c r="H54" s="146">
        <f t="shared" si="11"/>
        <v>21020472.588288411</v>
      </c>
      <c r="I54" s="146">
        <f t="shared" si="11"/>
        <v>19087625.601441666</v>
      </c>
      <c r="J54" s="146">
        <f t="shared" si="11"/>
        <v>19701351.119697943</v>
      </c>
      <c r="K54" s="146">
        <f t="shared" si="11"/>
        <v>18740045.920081314</v>
      </c>
      <c r="L54" s="146">
        <f t="shared" si="11"/>
        <v>19530398.444535438</v>
      </c>
      <c r="M54" s="146">
        <f t="shared" si="11"/>
        <v>19456110.831327915</v>
      </c>
      <c r="N54" s="146">
        <f t="shared" si="11"/>
        <v>20895932.439550024</v>
      </c>
    </row>
    <row r="55" spans="1:14" s="143" customFormat="1" x14ac:dyDescent="0.25">
      <c r="A55" s="143" t="s">
        <v>622</v>
      </c>
      <c r="B55" s="144">
        <f t="shared" ref="B55:N55" si="12">SUM(B49:B54)</f>
        <v>485838835.3355003</v>
      </c>
      <c r="C55" s="144">
        <f t="shared" si="12"/>
        <v>490675862.66617846</v>
      </c>
      <c r="D55" s="144">
        <f t="shared" si="12"/>
        <v>495513186.62420261</v>
      </c>
      <c r="E55" s="144">
        <f t="shared" si="12"/>
        <v>501255987.84330112</v>
      </c>
      <c r="F55" s="144">
        <f t="shared" si="12"/>
        <v>504235749.95660484</v>
      </c>
      <c r="G55" s="144">
        <f t="shared" si="12"/>
        <v>505483464.97931921</v>
      </c>
      <c r="H55" s="144">
        <f t="shared" si="12"/>
        <v>507762864.50130773</v>
      </c>
      <c r="I55" s="144">
        <f t="shared" si="12"/>
        <v>509102734.75381452</v>
      </c>
      <c r="J55" s="144">
        <f t="shared" si="12"/>
        <v>510516321.28789169</v>
      </c>
      <c r="K55" s="144">
        <f t="shared" si="12"/>
        <v>515408710.36994153</v>
      </c>
      <c r="L55" s="144">
        <f t="shared" si="12"/>
        <v>517299441.51396292</v>
      </c>
      <c r="M55" s="144">
        <f t="shared" si="12"/>
        <v>524686097.04755419</v>
      </c>
      <c r="N55" s="144">
        <f t="shared" si="12"/>
        <v>529948805.15814406</v>
      </c>
    </row>
    <row r="60" spans="1:14" s="147" customFormat="1" x14ac:dyDescent="0.25">
      <c r="A60" s="147" t="s">
        <v>623</v>
      </c>
      <c r="B60" s="148">
        <f t="shared" ref="B60:N60" si="13">B55-B21</f>
        <v>0</v>
      </c>
      <c r="C60" s="148">
        <f t="shared" si="13"/>
        <v>0</v>
      </c>
      <c r="D60" s="148">
        <f t="shared" si="13"/>
        <v>0</v>
      </c>
      <c r="E60" s="148">
        <f t="shared" si="13"/>
        <v>0</v>
      </c>
      <c r="F60" s="148">
        <f t="shared" si="13"/>
        <v>0</v>
      </c>
      <c r="G60" s="148">
        <f t="shared" si="13"/>
        <v>0</v>
      </c>
      <c r="H60" s="148">
        <f t="shared" si="13"/>
        <v>0</v>
      </c>
      <c r="I60" s="148">
        <f t="shared" si="13"/>
        <v>0</v>
      </c>
      <c r="J60" s="148">
        <f t="shared" si="13"/>
        <v>0</v>
      </c>
      <c r="K60" s="148">
        <f t="shared" si="13"/>
        <v>0</v>
      </c>
      <c r="L60" s="148">
        <f t="shared" si="13"/>
        <v>0</v>
      </c>
      <c r="M60" s="148">
        <f t="shared" si="13"/>
        <v>0</v>
      </c>
      <c r="N60" s="148">
        <f t="shared" si="13"/>
        <v>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0CE6F-1021-4E61-A671-71511A07C87A}">
  <dimension ref="A1:N14"/>
  <sheetViews>
    <sheetView topLeftCell="A4" zoomScale="80" zoomScaleNormal="80" workbookViewId="0">
      <selection activeCell="H39" sqref="H39:H41"/>
    </sheetView>
  </sheetViews>
  <sheetFormatPr defaultColWidth="8.7109375" defaultRowHeight="15" x14ac:dyDescent="0.25"/>
  <cols>
    <col min="1" max="1" width="21.7109375" style="131" customWidth="1"/>
    <col min="2" max="2" width="10.140625" style="131" bestFit="1" customWidth="1"/>
    <col min="3" max="3" width="15" style="131" bestFit="1" customWidth="1"/>
    <col min="4" max="6" width="13.28515625" style="131" bestFit="1" customWidth="1"/>
    <col min="7" max="14" width="15" style="131" bestFit="1" customWidth="1"/>
    <col min="15" max="16384" width="8.7109375" style="131"/>
  </cols>
  <sheetData>
    <row r="1" spans="1:14" x14ac:dyDescent="0.25">
      <c r="A1" s="131" t="s">
        <v>656</v>
      </c>
    </row>
    <row r="2" spans="1:14" x14ac:dyDescent="0.25">
      <c r="A2" s="131" t="s">
        <v>651</v>
      </c>
    </row>
    <row r="3" spans="1:14" ht="19.5" customHeight="1" x14ac:dyDescent="0.25"/>
    <row r="4" spans="1:14" ht="15.75" thickBot="1" x14ac:dyDescent="0.3"/>
    <row r="5" spans="1:14" ht="15.75" thickBot="1" x14ac:dyDescent="0.3">
      <c r="B5" s="132" t="s">
        <v>49</v>
      </c>
      <c r="C5" s="132" t="s">
        <v>51</v>
      </c>
      <c r="D5" s="132" t="s">
        <v>52</v>
      </c>
      <c r="E5" s="132" t="s">
        <v>53</v>
      </c>
      <c r="F5" s="132" t="s">
        <v>54</v>
      </c>
      <c r="G5" s="132" t="s">
        <v>55</v>
      </c>
      <c r="H5" s="132" t="s">
        <v>56</v>
      </c>
      <c r="I5" s="132" t="s">
        <v>57</v>
      </c>
      <c r="J5" s="132" t="s">
        <v>58</v>
      </c>
      <c r="K5" s="132" t="s">
        <v>59</v>
      </c>
      <c r="L5" s="132" t="s">
        <v>60</v>
      </c>
      <c r="M5" s="132" t="s">
        <v>61</v>
      </c>
      <c r="N5" s="132" t="s">
        <v>62</v>
      </c>
    </row>
    <row r="7" spans="1:14" s="150" customFormat="1" ht="18.75" x14ac:dyDescent="0.3">
      <c r="A7" s="149" t="s">
        <v>624</v>
      </c>
    </row>
    <row r="9" spans="1:14" x14ac:dyDescent="0.25">
      <c r="A9" s="143" t="s">
        <v>625</v>
      </c>
      <c r="N9" s="151">
        <f>'2023 Proration'!P30</f>
        <v>46470.500649536261</v>
      </c>
    </row>
    <row r="12" spans="1:14" x14ac:dyDescent="0.25">
      <c r="B12" s="131">
        <v>0</v>
      </c>
      <c r="C12" s="152">
        <f>N9*13/12</f>
        <v>50343.04237033095</v>
      </c>
      <c r="D12" s="152">
        <f>C12</f>
        <v>50343.04237033095</v>
      </c>
      <c r="E12" s="152">
        <f t="shared" ref="E12:N12" si="0">D12</f>
        <v>50343.04237033095</v>
      </c>
      <c r="F12" s="152">
        <f t="shared" si="0"/>
        <v>50343.04237033095</v>
      </c>
      <c r="G12" s="152">
        <f t="shared" si="0"/>
        <v>50343.04237033095</v>
      </c>
      <c r="H12" s="152">
        <f t="shared" si="0"/>
        <v>50343.04237033095</v>
      </c>
      <c r="I12" s="152">
        <f t="shared" si="0"/>
        <v>50343.04237033095</v>
      </c>
      <c r="J12" s="152">
        <f t="shared" si="0"/>
        <v>50343.04237033095</v>
      </c>
      <c r="K12" s="152">
        <f t="shared" si="0"/>
        <v>50343.04237033095</v>
      </c>
      <c r="L12" s="152">
        <f t="shared" si="0"/>
        <v>50343.04237033095</v>
      </c>
      <c r="M12" s="152">
        <f t="shared" si="0"/>
        <v>50343.04237033095</v>
      </c>
      <c r="N12" s="152">
        <f t="shared" si="0"/>
        <v>50343.04237033095</v>
      </c>
    </row>
    <row r="13" spans="1:14" ht="15.75" thickBot="1" x14ac:dyDescent="0.3"/>
    <row r="14" spans="1:14" ht="15.75" thickBot="1" x14ac:dyDescent="0.3">
      <c r="A14" s="143" t="s">
        <v>626</v>
      </c>
      <c r="N14" s="153">
        <f>AVERAGE(B12:N12)</f>
        <v>46470.500649536261</v>
      </c>
    </row>
  </sheetData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3653C-81AE-4E84-B4C3-E4816BDEEB00}">
  <sheetPr>
    <tabColor rgb="FFFFFF00"/>
  </sheetPr>
  <dimension ref="A1:A3"/>
  <sheetViews>
    <sheetView workbookViewId="0">
      <selection sqref="A1:A2"/>
    </sheetView>
  </sheetViews>
  <sheetFormatPr defaultRowHeight="12.75" x14ac:dyDescent="0.2"/>
  <sheetData>
    <row r="1" spans="1:1" x14ac:dyDescent="0.2">
      <c r="A1" t="s">
        <v>657</v>
      </c>
    </row>
    <row r="2" spans="1:1" x14ac:dyDescent="0.2">
      <c r="A2" t="s">
        <v>651</v>
      </c>
    </row>
    <row r="3" spans="1:1" ht="19.5" customHeight="1" x14ac:dyDescent="0.2"/>
  </sheetData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AC8CF-EF3B-4289-ADD5-37971C1D5E05}">
  <sheetPr>
    <tabColor rgb="FFCCCCFF"/>
  </sheetPr>
  <dimension ref="A1:W40"/>
  <sheetViews>
    <sheetView zoomScale="90" zoomScaleNormal="90" workbookViewId="0">
      <selection sqref="A1:A2"/>
    </sheetView>
  </sheetViews>
  <sheetFormatPr defaultColWidth="8.140625" defaultRowHeight="15" customHeight="1" x14ac:dyDescent="0.2"/>
  <cols>
    <col min="1" max="1" width="13.140625" style="37" customWidth="1"/>
    <col min="2" max="2" width="16.42578125" style="37" customWidth="1"/>
    <col min="3" max="5" width="15.5703125" style="37" customWidth="1"/>
    <col min="6" max="6" width="5.5703125" style="37" customWidth="1"/>
    <col min="7" max="9" width="14.42578125" style="37" customWidth="1"/>
    <col min="10" max="10" width="5.5703125" style="37" customWidth="1"/>
    <col min="11" max="11" width="13.5703125" style="37" customWidth="1"/>
    <col min="12" max="13" width="8.5703125" style="37" customWidth="1"/>
    <col min="14" max="14" width="13.5703125" style="37" customWidth="1"/>
    <col min="15" max="15" width="6.85546875" style="37" customWidth="1"/>
    <col min="16" max="16" width="13.5703125" style="37" customWidth="1"/>
    <col min="17" max="17" width="33" style="37" bestFit="1" customWidth="1"/>
    <col min="18" max="18" width="14.5703125" style="37" bestFit="1" customWidth="1"/>
    <col min="19" max="20" width="8.140625" style="37"/>
    <col min="21" max="21" width="12.5703125" style="37" bestFit="1" customWidth="1"/>
    <col min="22" max="22" width="14.5703125" style="37" bestFit="1" customWidth="1"/>
    <col min="23" max="16384" width="8.140625" style="37"/>
  </cols>
  <sheetData>
    <row r="1" spans="1:23" ht="15" customHeight="1" x14ac:dyDescent="0.2">
      <c r="A1" s="37" t="s">
        <v>658</v>
      </c>
    </row>
    <row r="2" spans="1:23" ht="15" customHeight="1" x14ac:dyDescent="0.2">
      <c r="A2" s="37" t="s">
        <v>651</v>
      </c>
    </row>
    <row r="3" spans="1:23" ht="19.5" customHeight="1" x14ac:dyDescent="0.2">
      <c r="A3" s="95" t="s">
        <v>286</v>
      </c>
    </row>
    <row r="4" spans="1:23" ht="15" customHeight="1" x14ac:dyDescent="0.2">
      <c r="A4" s="38" t="s">
        <v>285</v>
      </c>
    </row>
    <row r="5" spans="1:23" ht="15" customHeight="1" x14ac:dyDescent="0.2">
      <c r="A5" s="38" t="s">
        <v>234</v>
      </c>
    </row>
    <row r="7" spans="1:23" ht="15" customHeight="1" thickBot="1" x14ac:dyDescent="0.25">
      <c r="A7" s="39"/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P7" s="39"/>
    </row>
    <row r="8" spans="1:23" ht="15" customHeight="1" thickTop="1" x14ac:dyDescent="0.2">
      <c r="A8" s="40"/>
      <c r="B8" s="41"/>
      <c r="C8" s="41"/>
      <c r="D8" s="41"/>
      <c r="E8" s="41"/>
      <c r="F8" s="41"/>
      <c r="G8" s="41"/>
      <c r="H8" s="41"/>
      <c r="I8" s="41"/>
      <c r="J8" s="41"/>
      <c r="K8" s="172" t="s">
        <v>235</v>
      </c>
      <c r="L8" s="172"/>
      <c r="M8" s="172"/>
      <c r="N8" s="172"/>
      <c r="P8" s="41"/>
    </row>
    <row r="9" spans="1:23" ht="15" customHeight="1" x14ac:dyDescent="0.2">
      <c r="A9" s="42"/>
      <c r="B9" s="43"/>
      <c r="C9" s="43"/>
      <c r="D9" s="43"/>
      <c r="E9" s="44" t="s">
        <v>236</v>
      </c>
      <c r="F9" s="43"/>
      <c r="G9" s="43"/>
      <c r="H9" s="43"/>
      <c r="I9" s="43"/>
      <c r="J9" s="43"/>
      <c r="K9" s="44" t="s">
        <v>237</v>
      </c>
      <c r="L9" s="43"/>
      <c r="M9" s="43"/>
      <c r="N9" s="44" t="s">
        <v>238</v>
      </c>
      <c r="P9" s="45" t="s">
        <v>239</v>
      </c>
    </row>
    <row r="10" spans="1:23" ht="15" customHeight="1" x14ac:dyDescent="0.2">
      <c r="A10" s="42"/>
      <c r="B10" s="46" t="s">
        <v>240</v>
      </c>
      <c r="C10" s="46" t="s">
        <v>241</v>
      </c>
      <c r="D10" s="46" t="s">
        <v>241</v>
      </c>
      <c r="E10" s="46" t="s">
        <v>242</v>
      </c>
      <c r="F10" s="46"/>
      <c r="G10" s="46" t="s">
        <v>240</v>
      </c>
      <c r="H10" s="46" t="s">
        <v>241</v>
      </c>
      <c r="I10" s="46" t="s">
        <v>243</v>
      </c>
      <c r="J10" s="46"/>
      <c r="K10" s="46" t="s">
        <v>241</v>
      </c>
      <c r="L10" s="46"/>
      <c r="M10" s="46" t="s">
        <v>244</v>
      </c>
      <c r="N10" s="46" t="s">
        <v>241</v>
      </c>
      <c r="P10" s="46" t="s">
        <v>245</v>
      </c>
    </row>
    <row r="11" spans="1:23" ht="15" customHeight="1" x14ac:dyDescent="0.2">
      <c r="A11" s="46"/>
      <c r="B11" s="46" t="s">
        <v>246</v>
      </c>
      <c r="C11" s="46" t="s">
        <v>247</v>
      </c>
      <c r="D11" s="46" t="s">
        <v>248</v>
      </c>
      <c r="E11" s="46" t="s">
        <v>246</v>
      </c>
      <c r="F11" s="46"/>
      <c r="G11" s="46" t="s">
        <v>246</v>
      </c>
      <c r="H11" s="46" t="s">
        <v>248</v>
      </c>
      <c r="I11" s="46" t="s">
        <v>249</v>
      </c>
      <c r="J11" s="46"/>
      <c r="K11" s="46" t="s">
        <v>247</v>
      </c>
      <c r="L11" s="46" t="s">
        <v>250</v>
      </c>
      <c r="M11" s="46" t="s">
        <v>251</v>
      </c>
      <c r="N11" s="46" t="s">
        <v>247</v>
      </c>
      <c r="P11" s="46" t="s">
        <v>238</v>
      </c>
    </row>
    <row r="12" spans="1:23" ht="15" customHeight="1" thickBot="1" x14ac:dyDescent="0.25">
      <c r="A12" s="47" t="s">
        <v>252</v>
      </c>
      <c r="B12" s="47" t="s">
        <v>253</v>
      </c>
      <c r="C12" s="47" t="s">
        <v>254</v>
      </c>
      <c r="D12" s="47" t="s">
        <v>254</v>
      </c>
      <c r="E12" s="47" t="s">
        <v>253</v>
      </c>
      <c r="F12" s="47"/>
      <c r="G12" s="47" t="s">
        <v>253</v>
      </c>
      <c r="H12" s="47" t="s">
        <v>254</v>
      </c>
      <c r="I12" s="47" t="s">
        <v>255</v>
      </c>
      <c r="J12" s="47"/>
      <c r="K12" s="47" t="s">
        <v>254</v>
      </c>
      <c r="L12" s="47" t="s">
        <v>256</v>
      </c>
      <c r="M12" s="47" t="s">
        <v>257</v>
      </c>
      <c r="N12" s="47" t="s">
        <v>254</v>
      </c>
      <c r="P12" s="47" t="s">
        <v>258</v>
      </c>
    </row>
    <row r="13" spans="1:23" ht="15" customHeight="1" thickTop="1" x14ac:dyDescent="0.2">
      <c r="A13" s="48">
        <v>44896</v>
      </c>
      <c r="C13" s="49"/>
      <c r="D13" s="49"/>
      <c r="E13" s="49">
        <f>'Forecasted Depr ADIT'!R31</f>
        <v>-54270458.539270006</v>
      </c>
      <c r="F13" s="49"/>
      <c r="G13" s="49"/>
      <c r="H13" s="49"/>
      <c r="I13" s="49">
        <f>E13</f>
        <v>-54270458.539270006</v>
      </c>
      <c r="J13" s="49"/>
      <c r="K13" s="49"/>
      <c r="L13" s="49"/>
      <c r="M13" s="49"/>
      <c r="N13" s="49"/>
      <c r="P13" s="49"/>
      <c r="Q13" s="50"/>
      <c r="R13" s="50"/>
      <c r="U13" s="50"/>
      <c r="V13" s="50"/>
      <c r="W13" s="50"/>
    </row>
    <row r="14" spans="1:23" ht="15" customHeight="1" x14ac:dyDescent="0.2">
      <c r="A14" s="51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P14" s="49"/>
      <c r="Q14" s="50"/>
      <c r="R14" s="50"/>
      <c r="U14" s="50"/>
      <c r="V14" s="50"/>
      <c r="W14" s="50"/>
    </row>
    <row r="15" spans="1:23" ht="15" customHeight="1" x14ac:dyDescent="0.2">
      <c r="A15" s="48">
        <v>44956</v>
      </c>
      <c r="B15" s="49">
        <f>E13</f>
        <v>-54270458.539270006</v>
      </c>
      <c r="C15" s="52" cm="1">
        <f t="array" ref="C15:C26">TRANSPOSE('Forecasted Depr ADIT'!S36:AD36)</f>
        <v>-150769.38251367776</v>
      </c>
      <c r="D15" s="52" cm="1">
        <f t="array" ref="D15:D26">TRANSPOSE('Forecasted Depr ADIT'!S37:AD37)</f>
        <v>30572.107924109383</v>
      </c>
      <c r="E15" s="49">
        <f>SUM(B15:D15)</f>
        <v>-54390655.813859574</v>
      </c>
      <c r="F15" s="49"/>
      <c r="G15" s="49">
        <f>I13</f>
        <v>-54270458.539270006</v>
      </c>
      <c r="H15" s="49">
        <f t="shared" ref="H15:H26" si="0">D15</f>
        <v>30572.107924109383</v>
      </c>
      <c r="I15" s="49">
        <f>SUM(G15:H15)</f>
        <v>-54239886.431345895</v>
      </c>
      <c r="J15" s="49"/>
      <c r="K15" s="49">
        <f>C15</f>
        <v>-150769.38251367776</v>
      </c>
      <c r="L15" s="53">
        <v>31</v>
      </c>
      <c r="M15" s="53">
        <f>L27-SUM(L15:L15)+1</f>
        <v>335</v>
      </c>
      <c r="N15" s="49">
        <f t="shared" ref="N15:N26" si="1">C15*(M15/$L$27)</f>
        <v>-138377.37847145766</v>
      </c>
      <c r="P15" s="54">
        <f>K15</f>
        <v>-150769.38251367776</v>
      </c>
      <c r="Q15" s="50"/>
      <c r="R15" s="50"/>
      <c r="U15" s="50"/>
      <c r="V15" s="50"/>
      <c r="W15" s="50"/>
    </row>
    <row r="16" spans="1:23" ht="15" customHeight="1" x14ac:dyDescent="0.2">
      <c r="A16" s="48">
        <v>44984</v>
      </c>
      <c r="B16" s="49">
        <f>E15</f>
        <v>-54390655.813859574</v>
      </c>
      <c r="C16" s="52">
        <v>-147534.94113280624</v>
      </c>
      <c r="D16" s="52">
        <v>9803.0220715031028</v>
      </c>
      <c r="E16" s="49">
        <f t="shared" ref="E16:E26" si="2">SUM(B16:D16)</f>
        <v>-54528387.732920878</v>
      </c>
      <c r="F16" s="49"/>
      <c r="G16" s="49">
        <f>I15</f>
        <v>-54239886.431345895</v>
      </c>
      <c r="H16" s="49">
        <f t="shared" si="0"/>
        <v>9803.0220715031028</v>
      </c>
      <c r="I16" s="49">
        <f t="shared" ref="I16:I26" si="3">SUM(G16:H16)</f>
        <v>-54230083.409274392</v>
      </c>
      <c r="J16" s="49"/>
      <c r="K16" s="49">
        <f t="shared" ref="K16:K26" si="4">C16</f>
        <v>-147534.94113280624</v>
      </c>
      <c r="L16" s="55">
        <v>28</v>
      </c>
      <c r="M16" s="53">
        <f>L27-SUM(L15:L16)+1</f>
        <v>307</v>
      </c>
      <c r="N16" s="49">
        <f t="shared" si="1"/>
        <v>-124091.03267882607</v>
      </c>
      <c r="P16" s="54">
        <f>P15+K16</f>
        <v>-298304.323646484</v>
      </c>
      <c r="Q16" s="50"/>
      <c r="R16" s="50"/>
      <c r="U16" s="50"/>
      <c r="V16" s="50"/>
      <c r="W16" s="50"/>
    </row>
    <row r="17" spans="1:23" ht="15" customHeight="1" x14ac:dyDescent="0.2">
      <c r="A17" s="48">
        <v>45014</v>
      </c>
      <c r="B17" s="49">
        <f t="shared" ref="B17:B26" si="5">E16</f>
        <v>-54528387.732920878</v>
      </c>
      <c r="C17" s="52">
        <v>-131721.87157297455</v>
      </c>
      <c r="D17" s="52">
        <v>-303968.8937953157</v>
      </c>
      <c r="E17" s="49">
        <f t="shared" si="2"/>
        <v>-54964078.498289168</v>
      </c>
      <c r="F17" s="49"/>
      <c r="G17" s="49">
        <f t="shared" ref="G17:G26" si="6">I16</f>
        <v>-54230083.409274392</v>
      </c>
      <c r="H17" s="49">
        <f t="shared" si="0"/>
        <v>-303968.8937953157</v>
      </c>
      <c r="I17" s="49">
        <f t="shared" si="3"/>
        <v>-54534052.303069711</v>
      </c>
      <c r="J17" s="49"/>
      <c r="K17" s="49">
        <f t="shared" si="4"/>
        <v>-131721.87157297455</v>
      </c>
      <c r="L17" s="53">
        <v>31</v>
      </c>
      <c r="M17" s="53">
        <f>L27-SUM(L15:L17)+1</f>
        <v>276</v>
      </c>
      <c r="N17" s="49">
        <f t="shared" si="1"/>
        <v>-99603.387819564319</v>
      </c>
      <c r="P17" s="54">
        <f t="shared" ref="P17:P26" si="7">P16+K17</f>
        <v>-430026.19521945855</v>
      </c>
      <c r="Q17" s="50"/>
      <c r="R17" s="50"/>
      <c r="U17" s="50"/>
      <c r="V17" s="50"/>
      <c r="W17" s="50"/>
    </row>
    <row r="18" spans="1:23" ht="15" customHeight="1" x14ac:dyDescent="0.2">
      <c r="A18" s="48">
        <v>45044</v>
      </c>
      <c r="B18" s="49">
        <f t="shared" si="5"/>
        <v>-54964078.498289168</v>
      </c>
      <c r="C18" s="52">
        <v>-116494.02862745087</v>
      </c>
      <c r="D18" s="52">
        <v>14144.351460616395</v>
      </c>
      <c r="E18" s="49">
        <f t="shared" si="2"/>
        <v>-55066428.175456002</v>
      </c>
      <c r="F18" s="49"/>
      <c r="G18" s="49">
        <f t="shared" si="6"/>
        <v>-54534052.303069711</v>
      </c>
      <c r="H18" s="49">
        <f t="shared" si="0"/>
        <v>14144.351460616395</v>
      </c>
      <c r="I18" s="49">
        <f t="shared" si="3"/>
        <v>-54519907.951609097</v>
      </c>
      <c r="J18" s="49"/>
      <c r="K18" s="49">
        <f t="shared" si="4"/>
        <v>-116494.02862745087</v>
      </c>
      <c r="L18" s="53">
        <v>30</v>
      </c>
      <c r="M18" s="53">
        <f>L27-SUM(L15:L18)+1</f>
        <v>246</v>
      </c>
      <c r="N18" s="49">
        <f t="shared" si="1"/>
        <v>-78513.78367767921</v>
      </c>
      <c r="P18" s="54">
        <f t="shared" si="7"/>
        <v>-546520.22384690936</v>
      </c>
      <c r="Q18" s="50"/>
      <c r="R18" s="50"/>
      <c r="U18" s="50"/>
      <c r="V18" s="50"/>
      <c r="W18" s="50"/>
    </row>
    <row r="19" spans="1:23" ht="15" customHeight="1" x14ac:dyDescent="0.2">
      <c r="A19" s="48">
        <v>45074</v>
      </c>
      <c r="B19" s="49">
        <f t="shared" si="5"/>
        <v>-55066428.175456002</v>
      </c>
      <c r="C19" s="52">
        <v>-113762.86266547881</v>
      </c>
      <c r="D19" s="52">
        <v>22880.476897832676</v>
      </c>
      <c r="E19" s="49">
        <f t="shared" si="2"/>
        <v>-55157310.561223648</v>
      </c>
      <c r="F19" s="49"/>
      <c r="G19" s="49">
        <f t="shared" si="6"/>
        <v>-54519907.951609097</v>
      </c>
      <c r="H19" s="49">
        <f t="shared" si="0"/>
        <v>22880.476897832676</v>
      </c>
      <c r="I19" s="49">
        <f t="shared" si="3"/>
        <v>-54497027.474711262</v>
      </c>
      <c r="J19" s="49"/>
      <c r="K19" s="49">
        <f t="shared" si="4"/>
        <v>-113762.86266547881</v>
      </c>
      <c r="L19" s="53">
        <v>31</v>
      </c>
      <c r="M19" s="53">
        <f>L27-SUM(L15:L19)+1</f>
        <v>215</v>
      </c>
      <c r="N19" s="49">
        <f t="shared" si="1"/>
        <v>-67011.001296103961</v>
      </c>
      <c r="P19" s="54">
        <f t="shared" si="7"/>
        <v>-660283.0865123882</v>
      </c>
      <c r="Q19" s="50"/>
      <c r="R19" s="50"/>
      <c r="U19" s="50"/>
      <c r="V19" s="50"/>
      <c r="W19" s="50"/>
    </row>
    <row r="20" spans="1:23" ht="15" customHeight="1" x14ac:dyDescent="0.2">
      <c r="A20" s="48">
        <v>45104</v>
      </c>
      <c r="B20" s="49">
        <f t="shared" si="5"/>
        <v>-55157310.561223648</v>
      </c>
      <c r="C20" s="52">
        <v>-111190.04408102034</v>
      </c>
      <c r="D20" s="52">
        <v>23772.859654735017</v>
      </c>
      <c r="E20" s="49">
        <f t="shared" si="2"/>
        <v>-55244727.745649934</v>
      </c>
      <c r="F20" s="49"/>
      <c r="G20" s="49">
        <f t="shared" si="6"/>
        <v>-54497027.474711262</v>
      </c>
      <c r="H20" s="49">
        <f t="shared" si="0"/>
        <v>23772.859654735017</v>
      </c>
      <c r="I20" s="49">
        <f t="shared" si="3"/>
        <v>-54473254.61505653</v>
      </c>
      <c r="J20" s="49"/>
      <c r="K20" s="49">
        <f t="shared" si="4"/>
        <v>-111190.04408102034</v>
      </c>
      <c r="L20" s="53">
        <v>30</v>
      </c>
      <c r="M20" s="53">
        <f>L27-SUM(L15:L20)+1</f>
        <v>185</v>
      </c>
      <c r="N20" s="49">
        <f t="shared" si="1"/>
        <v>-56356.597684900727</v>
      </c>
      <c r="P20" s="54">
        <f t="shared" si="7"/>
        <v>-771473.1305934086</v>
      </c>
      <c r="Q20" s="50"/>
      <c r="R20" s="50"/>
      <c r="U20" s="50"/>
      <c r="V20" s="50"/>
      <c r="W20" s="50"/>
    </row>
    <row r="21" spans="1:23" ht="15" customHeight="1" x14ac:dyDescent="0.2">
      <c r="A21" s="48">
        <v>45134</v>
      </c>
      <c r="B21" s="49">
        <f t="shared" si="5"/>
        <v>-55244727.745649934</v>
      </c>
      <c r="C21" s="52">
        <v>-108634.08731018506</v>
      </c>
      <c r="D21" s="52">
        <v>25427.614941452965</v>
      </c>
      <c r="E21" s="49">
        <f t="shared" si="2"/>
        <v>-55327934.218018666</v>
      </c>
      <c r="F21" s="49"/>
      <c r="G21" s="49">
        <f t="shared" si="6"/>
        <v>-54473254.61505653</v>
      </c>
      <c r="H21" s="49">
        <f t="shared" si="0"/>
        <v>25427.614941452965</v>
      </c>
      <c r="I21" s="49">
        <f t="shared" si="3"/>
        <v>-54447827.000115074</v>
      </c>
      <c r="J21" s="49"/>
      <c r="K21" s="49">
        <f t="shared" si="4"/>
        <v>-108634.08731018506</v>
      </c>
      <c r="L21" s="53">
        <v>31</v>
      </c>
      <c r="M21" s="53">
        <f>L27-SUM(L15:L21)+1</f>
        <v>154</v>
      </c>
      <c r="N21" s="49">
        <f t="shared" si="1"/>
        <v>-45834.656015804103</v>
      </c>
      <c r="P21" s="54">
        <f t="shared" si="7"/>
        <v>-880107.21790359367</v>
      </c>
      <c r="Q21" s="50"/>
      <c r="R21" s="50"/>
      <c r="U21" s="50"/>
      <c r="V21" s="50"/>
      <c r="W21" s="50"/>
    </row>
    <row r="22" spans="1:23" ht="15" customHeight="1" x14ac:dyDescent="0.2">
      <c r="A22" s="48">
        <v>45164</v>
      </c>
      <c r="B22" s="49">
        <f t="shared" si="5"/>
        <v>-55327934.218018666</v>
      </c>
      <c r="C22" s="52">
        <v>-106082.41463154345</v>
      </c>
      <c r="D22" s="52">
        <v>27327.820042324951</v>
      </c>
      <c r="E22" s="49">
        <f t="shared" si="2"/>
        <v>-55406688.812607884</v>
      </c>
      <c r="F22" s="49"/>
      <c r="G22" s="49">
        <f t="shared" si="6"/>
        <v>-54447827.000115074</v>
      </c>
      <c r="H22" s="49">
        <f t="shared" si="0"/>
        <v>27327.820042324951</v>
      </c>
      <c r="I22" s="49">
        <f t="shared" si="3"/>
        <v>-54420499.180072747</v>
      </c>
      <c r="J22" s="49"/>
      <c r="K22" s="49">
        <f t="shared" si="4"/>
        <v>-106082.41463154345</v>
      </c>
      <c r="L22" s="53">
        <v>31</v>
      </c>
      <c r="M22" s="53">
        <f>L27-SUM(L15:L22)+1</f>
        <v>123</v>
      </c>
      <c r="N22" s="49">
        <f t="shared" si="1"/>
        <v>-35748.32054706807</v>
      </c>
      <c r="P22" s="54">
        <f t="shared" si="7"/>
        <v>-986189.63253513712</v>
      </c>
      <c r="Q22" s="50"/>
      <c r="R22" s="50"/>
      <c r="U22" s="50"/>
      <c r="V22" s="50"/>
      <c r="W22" s="50"/>
    </row>
    <row r="23" spans="1:23" ht="15" customHeight="1" x14ac:dyDescent="0.2">
      <c r="A23" s="48">
        <v>45194</v>
      </c>
      <c r="B23" s="49">
        <f t="shared" si="5"/>
        <v>-55406688.812607884</v>
      </c>
      <c r="C23" s="52">
        <v>-103510.63087174195</v>
      </c>
      <c r="D23" s="52">
        <v>-12904.532882318919</v>
      </c>
      <c r="E23" s="49">
        <f t="shared" si="2"/>
        <v>-55523103.976361945</v>
      </c>
      <c r="F23" s="49"/>
      <c r="G23" s="49">
        <f t="shared" si="6"/>
        <v>-54420499.180072747</v>
      </c>
      <c r="H23" s="49">
        <f t="shared" si="0"/>
        <v>-12904.532882318919</v>
      </c>
      <c r="I23" s="49">
        <f t="shared" si="3"/>
        <v>-54433403.712955065</v>
      </c>
      <c r="J23" s="49"/>
      <c r="K23" s="49">
        <f t="shared" si="4"/>
        <v>-103510.63087174195</v>
      </c>
      <c r="L23" s="53">
        <v>30</v>
      </c>
      <c r="M23" s="53">
        <f>L27-SUM(L15:L23)+1</f>
        <v>93</v>
      </c>
      <c r="N23" s="49">
        <f t="shared" si="1"/>
        <v>-26373.941564580826</v>
      </c>
      <c r="P23" s="54">
        <f t="shared" si="7"/>
        <v>-1089700.263406879</v>
      </c>
      <c r="Q23" s="50"/>
      <c r="R23" s="50"/>
      <c r="U23" s="50"/>
      <c r="V23" s="50"/>
      <c r="W23" s="50"/>
    </row>
    <row r="24" spans="1:23" ht="15" customHeight="1" x14ac:dyDescent="0.2">
      <c r="A24" s="48">
        <v>45224</v>
      </c>
      <c r="B24" s="49">
        <f t="shared" si="5"/>
        <v>-55523103.976361945</v>
      </c>
      <c r="C24" s="52">
        <v>-100879.11927872017</v>
      </c>
      <c r="D24" s="52">
        <v>12435.502227930876</v>
      </c>
      <c r="E24" s="49">
        <f t="shared" si="2"/>
        <v>-55611547.593412735</v>
      </c>
      <c r="F24" s="49"/>
      <c r="G24" s="49">
        <f t="shared" si="6"/>
        <v>-54433403.712955065</v>
      </c>
      <c r="H24" s="49">
        <f t="shared" si="0"/>
        <v>12435.502227930876</v>
      </c>
      <c r="I24" s="49">
        <f t="shared" si="3"/>
        <v>-54420968.210727133</v>
      </c>
      <c r="J24" s="49"/>
      <c r="K24" s="49">
        <f t="shared" si="4"/>
        <v>-100879.11927872017</v>
      </c>
      <c r="L24" s="53">
        <v>31</v>
      </c>
      <c r="M24" s="53">
        <f>L27-SUM(L15:L24)+1</f>
        <v>62</v>
      </c>
      <c r="N24" s="49">
        <f t="shared" si="1"/>
        <v>-17135.631219946987</v>
      </c>
      <c r="P24" s="54">
        <f t="shared" si="7"/>
        <v>-1190579.3826855992</v>
      </c>
      <c r="Q24" s="50"/>
      <c r="R24" s="50"/>
      <c r="U24" s="50"/>
      <c r="V24" s="50"/>
      <c r="W24" s="50"/>
    </row>
    <row r="25" spans="1:23" ht="15" customHeight="1" x14ac:dyDescent="0.2">
      <c r="A25" s="48">
        <v>45254</v>
      </c>
      <c r="B25" s="49">
        <f t="shared" si="5"/>
        <v>-55611547.593412735</v>
      </c>
      <c r="C25" s="52">
        <v>-98198.395496277051</v>
      </c>
      <c r="D25" s="52">
        <v>19100.701285330491</v>
      </c>
      <c r="E25" s="49">
        <f t="shared" si="2"/>
        <v>-55690645.287623681</v>
      </c>
      <c r="F25" s="49"/>
      <c r="G25" s="49">
        <f t="shared" si="6"/>
        <v>-54420968.210727133</v>
      </c>
      <c r="H25" s="49">
        <f t="shared" si="0"/>
        <v>19100.701285330491</v>
      </c>
      <c r="I25" s="49">
        <f t="shared" si="3"/>
        <v>-54401867.5094418</v>
      </c>
      <c r="J25" s="49"/>
      <c r="K25" s="49">
        <f t="shared" si="4"/>
        <v>-98198.395496277051</v>
      </c>
      <c r="L25" s="53">
        <v>30</v>
      </c>
      <c r="M25" s="53">
        <f>L27-SUM(L15:L25)+1</f>
        <v>32</v>
      </c>
      <c r="N25" s="49">
        <f t="shared" si="1"/>
        <v>-8609.1743996736041</v>
      </c>
      <c r="P25" s="54">
        <f t="shared" si="7"/>
        <v>-1288777.7781818763</v>
      </c>
      <c r="Q25" s="50"/>
      <c r="R25" s="50"/>
      <c r="U25" s="50"/>
      <c r="V25" s="50"/>
      <c r="W25" s="50"/>
    </row>
    <row r="26" spans="1:23" ht="15" customHeight="1" x14ac:dyDescent="0.2">
      <c r="A26" s="48">
        <v>45284</v>
      </c>
      <c r="B26" s="49">
        <f t="shared" si="5"/>
        <v>-55690645.287623681</v>
      </c>
      <c r="C26" s="52">
        <v>-95524.111736757171</v>
      </c>
      <c r="D26" s="52">
        <v>11409.188241032374</v>
      </c>
      <c r="E26" s="49">
        <f t="shared" si="2"/>
        <v>-55774760.211119406</v>
      </c>
      <c r="F26" s="49"/>
      <c r="G26" s="49">
        <f t="shared" si="6"/>
        <v>-54401867.5094418</v>
      </c>
      <c r="H26" s="49">
        <f t="shared" si="0"/>
        <v>11409.188241032374</v>
      </c>
      <c r="I26" s="49">
        <f t="shared" si="3"/>
        <v>-54390458.321200766</v>
      </c>
      <c r="J26" s="49"/>
      <c r="K26" s="49">
        <f t="shared" si="4"/>
        <v>-95524.111736757171</v>
      </c>
      <c r="L26" s="53">
        <v>31</v>
      </c>
      <c r="M26" s="53">
        <f>L27-SUM(L15:L26)+1</f>
        <v>1</v>
      </c>
      <c r="N26" s="49">
        <f t="shared" si="1"/>
        <v>-261.70989516919775</v>
      </c>
      <c r="P26" s="54">
        <f t="shared" si="7"/>
        <v>-1384301.8899186335</v>
      </c>
      <c r="Q26" s="50"/>
      <c r="R26" s="50"/>
      <c r="U26" s="50"/>
      <c r="V26" s="50"/>
      <c r="W26" s="50"/>
    </row>
    <row r="27" spans="1:23" ht="15" customHeight="1" x14ac:dyDescent="0.2">
      <c r="A27" s="56"/>
      <c r="B27" s="49"/>
      <c r="C27" s="57">
        <f>SUM(C13:C26)</f>
        <v>-1384301.8899186335</v>
      </c>
      <c r="D27" s="57">
        <f>SUM(D13:D26)</f>
        <v>-119999.7819307664</v>
      </c>
      <c r="E27" s="49"/>
      <c r="F27" s="49"/>
      <c r="G27" s="49"/>
      <c r="H27" s="57">
        <f>SUM(H13:H26)</f>
        <v>-119999.7819307664</v>
      </c>
      <c r="I27" s="49"/>
      <c r="J27" s="49"/>
      <c r="K27" s="57">
        <f>SUM(K13:K26)</f>
        <v>-1384301.8899186335</v>
      </c>
      <c r="L27" s="57">
        <f>SUM(L13:L26)</f>
        <v>365</v>
      </c>
      <c r="M27" s="49"/>
      <c r="N27" s="115">
        <f>SUM(N15:N26)</f>
        <v>-697916.61527077481</v>
      </c>
      <c r="P27" s="118"/>
      <c r="Q27" s="119"/>
      <c r="R27" s="50"/>
      <c r="U27" s="50"/>
      <c r="V27" s="50"/>
      <c r="W27" s="50"/>
    </row>
    <row r="28" spans="1:23" ht="15" customHeight="1" x14ac:dyDescent="0.2">
      <c r="A28" s="56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P28" s="118"/>
      <c r="Q28" s="119"/>
      <c r="R28" s="50"/>
      <c r="U28" s="50"/>
      <c r="V28" s="50"/>
      <c r="W28" s="50"/>
    </row>
    <row r="29" spans="1:23" ht="15" customHeight="1" x14ac:dyDescent="0.2">
      <c r="B29" s="113" t="s">
        <v>261</v>
      </c>
      <c r="C29" s="60"/>
      <c r="D29" s="60"/>
      <c r="E29" s="114">
        <f>SUM(E13:E26)/13</f>
        <v>-55150517.474293344</v>
      </c>
      <c r="I29" s="114">
        <f>SUM(I13:I26)/13</f>
        <v>-54406130.358373038</v>
      </c>
      <c r="K29" s="60"/>
      <c r="P29" s="117">
        <f>SUM(P15:P26)/13</f>
        <v>-744387.11592031107</v>
      </c>
    </row>
    <row r="30" spans="1:23" ht="15" customHeight="1" x14ac:dyDescent="0.2">
      <c r="P30" s="59">
        <f>N27-P29</f>
        <v>46470.500649536261</v>
      </c>
      <c r="Q30" s="116" t="s">
        <v>474</v>
      </c>
    </row>
    <row r="32" spans="1:23" ht="15" customHeight="1" x14ac:dyDescent="0.2">
      <c r="A32" s="14" t="s">
        <v>469</v>
      </c>
      <c r="B32" s="105"/>
      <c r="C32" s="105"/>
      <c r="I32" s="60">
        <f>I29-E29</f>
        <v>744387.11592030525</v>
      </c>
      <c r="P32" s="54"/>
    </row>
    <row r="33" spans="1:3" ht="15" customHeight="1" x14ac:dyDescent="0.2">
      <c r="A33" s="106" t="s">
        <v>470</v>
      </c>
      <c r="B33" s="105"/>
      <c r="C33" s="105">
        <f>I29</f>
        <v>-54406130.358373038</v>
      </c>
    </row>
    <row r="34" spans="1:3" ht="15" customHeight="1" x14ac:dyDescent="0.2">
      <c r="A34" s="106" t="s">
        <v>471</v>
      </c>
      <c r="B34" s="7"/>
      <c r="C34" s="107">
        <f>N27</f>
        <v>-697916.61527077481</v>
      </c>
    </row>
    <row r="35" spans="1:3" ht="15" customHeight="1" thickBot="1" x14ac:dyDescent="0.25">
      <c r="A35" s="7" t="s">
        <v>472</v>
      </c>
      <c r="B35" s="7"/>
      <c r="C35" s="108">
        <f>C33+C34</f>
        <v>-55104046.97364381</v>
      </c>
    </row>
    <row r="36" spans="1:3" ht="15" customHeight="1" thickTop="1" x14ac:dyDescent="0.2">
      <c r="A36" s="7"/>
      <c r="B36" s="7"/>
      <c r="C36" s="107"/>
    </row>
    <row r="37" spans="1:3" ht="15" customHeight="1" thickBot="1" x14ac:dyDescent="0.25">
      <c r="A37" s="106" t="s">
        <v>473</v>
      </c>
      <c r="B37" s="7"/>
      <c r="C37" s="109">
        <f>E29</f>
        <v>-55150517.474293344</v>
      </c>
    </row>
    <row r="38" spans="1:3" ht="15" customHeight="1" thickTop="1" x14ac:dyDescent="0.2">
      <c r="A38" s="7"/>
      <c r="B38" s="7"/>
      <c r="C38" s="7"/>
    </row>
    <row r="39" spans="1:3" ht="15" customHeight="1" thickBot="1" x14ac:dyDescent="0.25">
      <c r="A39" s="110" t="s">
        <v>264</v>
      </c>
      <c r="B39" s="111"/>
      <c r="C39" s="112">
        <f>C35-C37</f>
        <v>46470.500649534166</v>
      </c>
    </row>
    <row r="40" spans="1:3" ht="15" customHeight="1" thickTop="1" x14ac:dyDescent="0.2"/>
  </sheetData>
  <mergeCells count="1">
    <mergeCell ref="K8:N8"/>
  </mergeCells>
  <pageMargins left="0.7" right="0.7" top="0.75" bottom="0.75" header="0.3" footer="0.3"/>
  <pageSetup paperSize="5" scale="8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0B6FC-AA1D-4FF7-A2C0-85FF002F62AF}">
  <dimension ref="A1:AE40"/>
  <sheetViews>
    <sheetView zoomScale="90" zoomScaleNormal="90" workbookViewId="0">
      <pane xSplit="1" ySplit="8" topLeftCell="R9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ColWidth="7.5703125" defaultRowHeight="14.25" customHeight="1" x14ac:dyDescent="0.2"/>
  <cols>
    <col min="1" max="1" width="36.42578125" style="66" customWidth="1"/>
    <col min="2" max="2" width="3" style="66" customWidth="1"/>
    <col min="3" max="3" width="13.5703125" style="66" customWidth="1"/>
    <col min="4" max="15" width="13" style="66" customWidth="1"/>
    <col min="16" max="16" width="11.42578125" style="66" customWidth="1"/>
    <col min="17" max="17" width="3" style="66" customWidth="1"/>
    <col min="18" max="18" width="11.5703125" style="66" bestFit="1" customWidth="1"/>
    <col min="19" max="30" width="13.42578125" style="66" customWidth="1"/>
    <col min="31" max="31" width="10.42578125" style="66" bestFit="1" customWidth="1"/>
    <col min="32" max="16384" width="7.5703125" style="66"/>
  </cols>
  <sheetData>
    <row r="1" spans="1:30" ht="14.25" customHeight="1" x14ac:dyDescent="0.2">
      <c r="A1" s="66" t="s">
        <v>659</v>
      </c>
    </row>
    <row r="2" spans="1:30" ht="14.25" customHeight="1" x14ac:dyDescent="0.2">
      <c r="A2" s="66" t="s">
        <v>651</v>
      </c>
    </row>
    <row r="3" spans="1:30" ht="19.5" customHeight="1" x14ac:dyDescent="0.2">
      <c r="A3" s="96" t="s">
        <v>286</v>
      </c>
      <c r="B3" s="65"/>
    </row>
    <row r="4" spans="1:30" ht="14.25" customHeight="1" x14ac:dyDescent="0.2">
      <c r="A4" s="65" t="s">
        <v>265</v>
      </c>
      <c r="B4" s="65"/>
    </row>
    <row r="5" spans="1:30" ht="14.25" customHeight="1" x14ac:dyDescent="0.2">
      <c r="A5" s="65" t="s">
        <v>283</v>
      </c>
      <c r="B5" s="65"/>
    </row>
    <row r="6" spans="1:30" ht="14.25" customHeight="1" x14ac:dyDescent="0.2">
      <c r="A6" s="65" t="str">
        <f>'Account Balances'!A6</f>
        <v>FPLM: 2022 FCG Rate Case</v>
      </c>
      <c r="B6" s="65"/>
    </row>
    <row r="7" spans="1:30" ht="14.25" customHeight="1" x14ac:dyDescent="0.2">
      <c r="B7" s="65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</row>
    <row r="8" spans="1:30" ht="14.25" customHeight="1" x14ac:dyDescent="0.2">
      <c r="A8" s="68" t="s">
        <v>266</v>
      </c>
      <c r="B8" s="65"/>
      <c r="C8" s="69">
        <v>44561</v>
      </c>
      <c r="D8" s="69">
        <f>C8+30</f>
        <v>44591</v>
      </c>
      <c r="E8" s="69">
        <f>D8+28</f>
        <v>44619</v>
      </c>
      <c r="F8" s="69">
        <f t="shared" ref="F8:O8" si="0">E8+30</f>
        <v>44649</v>
      </c>
      <c r="G8" s="69">
        <f t="shared" si="0"/>
        <v>44679</v>
      </c>
      <c r="H8" s="69">
        <f t="shared" si="0"/>
        <v>44709</v>
      </c>
      <c r="I8" s="69">
        <f t="shared" si="0"/>
        <v>44739</v>
      </c>
      <c r="J8" s="69">
        <f t="shared" si="0"/>
        <v>44769</v>
      </c>
      <c r="K8" s="69">
        <f t="shared" si="0"/>
        <v>44799</v>
      </c>
      <c r="L8" s="69">
        <f t="shared" si="0"/>
        <v>44829</v>
      </c>
      <c r="M8" s="69">
        <f t="shared" si="0"/>
        <v>44859</v>
      </c>
      <c r="N8" s="69">
        <f t="shared" si="0"/>
        <v>44889</v>
      </c>
      <c r="O8" s="69">
        <f t="shared" si="0"/>
        <v>44919</v>
      </c>
      <c r="R8" s="69">
        <v>44926</v>
      </c>
      <c r="S8" s="69">
        <f>R8+30</f>
        <v>44956</v>
      </c>
      <c r="T8" s="69">
        <f>S8+28</f>
        <v>44984</v>
      </c>
      <c r="U8" s="69">
        <f t="shared" ref="U8" si="1">T8+30</f>
        <v>45014</v>
      </c>
      <c r="V8" s="69">
        <f t="shared" ref="V8" si="2">U8+30</f>
        <v>45044</v>
      </c>
      <c r="W8" s="69">
        <f t="shared" ref="W8" si="3">V8+30</f>
        <v>45074</v>
      </c>
      <c r="X8" s="69">
        <f t="shared" ref="X8" si="4">W8+30</f>
        <v>45104</v>
      </c>
      <c r="Y8" s="69">
        <f t="shared" ref="Y8" si="5">X8+30</f>
        <v>45134</v>
      </c>
      <c r="Z8" s="69">
        <f t="shared" ref="Z8" si="6">Y8+30</f>
        <v>45164</v>
      </c>
      <c r="AA8" s="69">
        <f t="shared" ref="AA8" si="7">Z8+30</f>
        <v>45194</v>
      </c>
      <c r="AB8" s="69">
        <f t="shared" ref="AB8" si="8">AA8+30</f>
        <v>45224</v>
      </c>
      <c r="AC8" s="69">
        <f t="shared" ref="AC8" si="9">AB8+30</f>
        <v>45254</v>
      </c>
      <c r="AD8" s="69">
        <f t="shared" ref="AD8" si="10">AC8+30</f>
        <v>45284</v>
      </c>
    </row>
    <row r="9" spans="1:30" ht="14.25" customHeight="1" x14ac:dyDescent="0.2">
      <c r="A9" s="70" t="s">
        <v>267</v>
      </c>
      <c r="B9" s="65"/>
      <c r="C9" s="71"/>
      <c r="D9" s="71"/>
      <c r="R9" s="71"/>
      <c r="S9" s="71"/>
    </row>
    <row r="10" spans="1:30" ht="14.25" customHeight="1" x14ac:dyDescent="0.2">
      <c r="A10" s="72" t="s">
        <v>227</v>
      </c>
      <c r="B10" s="65"/>
      <c r="D10" s="73">
        <f>'PreTax Timing Differences'!AD24</f>
        <v>1293678.293777281</v>
      </c>
      <c r="E10" s="73">
        <f>'PreTax Timing Differences'!AE24</f>
        <v>1301049.8096996679</v>
      </c>
      <c r="F10" s="73">
        <f>'PreTax Timing Differences'!AF24</f>
        <v>1308924.6642884829</v>
      </c>
      <c r="G10" s="73">
        <f>'PreTax Timing Differences'!AG24</f>
        <v>1317450.9568327982</v>
      </c>
      <c r="H10" s="73">
        <f>'PreTax Timing Differences'!AH24</f>
        <v>1326417.3088279646</v>
      </c>
      <c r="I10" s="73">
        <f>'PreTax Timing Differences'!AI24</f>
        <v>1335775.2892846996</v>
      </c>
      <c r="J10" s="73">
        <f>'PreTax Timing Differences'!AJ24</f>
        <v>1345429.504992957</v>
      </c>
      <c r="K10" s="73">
        <f>'PreTax Timing Differences'!AK24</f>
        <v>1355372.4048422521</v>
      </c>
      <c r="L10" s="73">
        <f>'PreTax Timing Differences'!AL24</f>
        <v>1365699.4133783577</v>
      </c>
      <c r="M10" s="73">
        <f>'PreTax Timing Differences'!AM24</f>
        <v>1376209.8465608757</v>
      </c>
      <c r="N10" s="73">
        <f>'PreTax Timing Differences'!AN24</f>
        <v>1386739.7918282356</v>
      </c>
      <c r="O10" s="73">
        <f>'PreTax Timing Differences'!AO24</f>
        <v>1397736.2492990436</v>
      </c>
      <c r="S10" s="73">
        <f>'PreTax Timing Differences'!AQ24</f>
        <v>1408221.4823565295</v>
      </c>
      <c r="T10" s="73">
        <f>'PreTax Timing Differences'!AR24</f>
        <v>1420983.1370453103</v>
      </c>
      <c r="U10" s="73">
        <f>'PreTax Timing Differences'!AS24</f>
        <v>1483374.4156400301</v>
      </c>
      <c r="V10" s="73">
        <f>'PreTax Timing Differences'!AT24</f>
        <v>1543456.6525527295</v>
      </c>
      <c r="W10" s="73">
        <f>'PreTax Timing Differences'!AU24</f>
        <v>1554232.6082125127</v>
      </c>
      <c r="X10" s="73">
        <f>'PreTax Timing Differences'!AV24</f>
        <v>1564383.7961567165</v>
      </c>
      <c r="Y10" s="73">
        <f>'PreTax Timing Differences'!AW24</f>
        <v>1574468.454948728</v>
      </c>
      <c r="Z10" s="73">
        <f>'PreTax Timing Differences'!AX24</f>
        <v>1584536.2106348262</v>
      </c>
      <c r="AA10" s="73">
        <f>'PreTax Timing Differences'!AY24</f>
        <v>1594683.3156251656</v>
      </c>
      <c r="AB10" s="73">
        <f>'PreTax Timing Differences'!AZ24</f>
        <v>1605066.079850937</v>
      </c>
      <c r="AC10" s="73">
        <f>'PreTax Timing Differences'!BA24</f>
        <v>1615643.0132991245</v>
      </c>
      <c r="AD10" s="73">
        <f>'PreTax Timing Differences'!BB24</f>
        <v>1626194.5373059104</v>
      </c>
    </row>
    <row r="11" spans="1:30" ht="14.25" customHeight="1" x14ac:dyDescent="0.2">
      <c r="A11" s="72" t="s">
        <v>228</v>
      </c>
      <c r="B11" s="65"/>
      <c r="D11" s="73">
        <f>'PreTax Timing Differences'!AD25</f>
        <v>-1655492.5570441417</v>
      </c>
      <c r="E11" s="73">
        <f>'PreTax Timing Differences'!AE25</f>
        <v>-1655492.5570441417</v>
      </c>
      <c r="F11" s="73">
        <f>'PreTax Timing Differences'!AF25</f>
        <v>-1655492.5570441417</v>
      </c>
      <c r="G11" s="73">
        <f>'PreTax Timing Differences'!AG25</f>
        <v>-1655492.5570441417</v>
      </c>
      <c r="H11" s="73">
        <f>'PreTax Timing Differences'!AH25</f>
        <v>-1655492.5570441417</v>
      </c>
      <c r="I11" s="73">
        <f>'PreTax Timing Differences'!AI25</f>
        <v>-1655492.5570441417</v>
      </c>
      <c r="J11" s="73">
        <f>'PreTax Timing Differences'!AJ25</f>
        <v>-1655492.5570441417</v>
      </c>
      <c r="K11" s="73">
        <f>'PreTax Timing Differences'!AK25</f>
        <v>-1655492.5570441417</v>
      </c>
      <c r="L11" s="73">
        <f>'PreTax Timing Differences'!AL25</f>
        <v>-1655492.5570441417</v>
      </c>
      <c r="M11" s="73">
        <f>'PreTax Timing Differences'!AM25</f>
        <v>-1655492.5570441417</v>
      </c>
      <c r="N11" s="73">
        <f>'PreTax Timing Differences'!AN25</f>
        <v>-1655492.5570441417</v>
      </c>
      <c r="O11" s="73">
        <f>'PreTax Timing Differences'!AO25</f>
        <v>-1655492.5570441417</v>
      </c>
      <c r="S11" s="73">
        <f>'PreTax Timing Differences'!AQ25</f>
        <v>-1947006.2218149372</v>
      </c>
      <c r="T11" s="73">
        <f>'PreTax Timing Differences'!AR25</f>
        <v>-1947006.2218149372</v>
      </c>
      <c r="U11" s="73">
        <f>'PreTax Timing Differences'!AS25</f>
        <v>-1947006.2218149372</v>
      </c>
      <c r="V11" s="73">
        <f>'PreTax Timing Differences'!AT25</f>
        <v>-1947006.2218149372</v>
      </c>
      <c r="W11" s="73">
        <f>'PreTax Timing Differences'!AU25</f>
        <v>-1947006.2218149372</v>
      </c>
      <c r="X11" s="73">
        <f>'PreTax Timing Differences'!AV25</f>
        <v>-1947006.2218149372</v>
      </c>
      <c r="Y11" s="73">
        <f>'PreTax Timing Differences'!AW25</f>
        <v>-1947006.2218149372</v>
      </c>
      <c r="Z11" s="73">
        <f>'PreTax Timing Differences'!AX25</f>
        <v>-1947006.2218149372</v>
      </c>
      <c r="AA11" s="73">
        <f>'PreTax Timing Differences'!AY25</f>
        <v>-1947006.2218149372</v>
      </c>
      <c r="AB11" s="73">
        <f>'PreTax Timing Differences'!AZ25</f>
        <v>-1947006.2218149372</v>
      </c>
      <c r="AC11" s="73">
        <f>'PreTax Timing Differences'!BA25</f>
        <v>-1947006.2218149372</v>
      </c>
      <c r="AD11" s="73">
        <f>'PreTax Timing Differences'!BB25</f>
        <v>-1947006.2218149372</v>
      </c>
    </row>
    <row r="12" spans="1:30" ht="14.25" customHeight="1" thickBot="1" x14ac:dyDescent="0.25">
      <c r="A12" s="74" t="s">
        <v>268</v>
      </c>
      <c r="B12" s="65"/>
      <c r="D12" s="75">
        <f t="shared" ref="D12:O12" si="11">SUM(D10:D11)</f>
        <v>-361814.26326686074</v>
      </c>
      <c r="E12" s="75">
        <f t="shared" si="11"/>
        <v>-354442.74734447384</v>
      </c>
      <c r="F12" s="75">
        <f t="shared" si="11"/>
        <v>-346567.89275565883</v>
      </c>
      <c r="G12" s="75">
        <f t="shared" si="11"/>
        <v>-338041.6002113435</v>
      </c>
      <c r="H12" s="75">
        <f t="shared" si="11"/>
        <v>-329075.2482161771</v>
      </c>
      <c r="I12" s="75">
        <f t="shared" si="11"/>
        <v>-319717.2677594421</v>
      </c>
      <c r="J12" s="75">
        <f t="shared" si="11"/>
        <v>-310063.0520511847</v>
      </c>
      <c r="K12" s="75">
        <f t="shared" si="11"/>
        <v>-300120.15220188955</v>
      </c>
      <c r="L12" s="75">
        <f t="shared" si="11"/>
        <v>-289793.14366578404</v>
      </c>
      <c r="M12" s="75">
        <f t="shared" si="11"/>
        <v>-279282.71048326604</v>
      </c>
      <c r="N12" s="75">
        <f t="shared" si="11"/>
        <v>-268752.76521590608</v>
      </c>
      <c r="O12" s="75">
        <f t="shared" si="11"/>
        <v>-257756.30774509814</v>
      </c>
      <c r="S12" s="75">
        <f t="shared" ref="S12:AD12" si="12">SUM(S10:S11)</f>
        <v>-538784.73945840774</v>
      </c>
      <c r="T12" s="75">
        <f t="shared" si="12"/>
        <v>-526023.08476962685</v>
      </c>
      <c r="U12" s="75">
        <f t="shared" si="12"/>
        <v>-463631.80617490713</v>
      </c>
      <c r="V12" s="75">
        <f t="shared" si="12"/>
        <v>-403549.56926220772</v>
      </c>
      <c r="W12" s="75">
        <f t="shared" si="12"/>
        <v>-392773.61360242451</v>
      </c>
      <c r="X12" s="75">
        <f t="shared" si="12"/>
        <v>-382622.42565822066</v>
      </c>
      <c r="Y12" s="75">
        <f t="shared" si="12"/>
        <v>-372537.76686620922</v>
      </c>
      <c r="Z12" s="75">
        <f t="shared" si="12"/>
        <v>-362470.01118011097</v>
      </c>
      <c r="AA12" s="75">
        <f t="shared" si="12"/>
        <v>-352322.9061897716</v>
      </c>
      <c r="AB12" s="75">
        <f t="shared" si="12"/>
        <v>-341940.14196400018</v>
      </c>
      <c r="AC12" s="75">
        <f t="shared" si="12"/>
        <v>-331363.20851581264</v>
      </c>
      <c r="AD12" s="75">
        <f t="shared" si="12"/>
        <v>-320811.68450902682</v>
      </c>
    </row>
    <row r="13" spans="1:30" ht="14.25" customHeight="1" thickTop="1" x14ac:dyDescent="0.2">
      <c r="B13" s="65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</row>
    <row r="14" spans="1:30" ht="14.25" customHeight="1" x14ac:dyDescent="0.2">
      <c r="A14" s="66" t="s">
        <v>227</v>
      </c>
      <c r="B14" s="65"/>
      <c r="D14" s="76">
        <f>'PreTax Timing Differences'!AD28</f>
        <v>1293678.293777281</v>
      </c>
      <c r="E14" s="76">
        <f>'PreTax Timing Differences'!AE28</f>
        <v>1301049.8096996679</v>
      </c>
      <c r="F14" s="76">
        <f>'PreTax Timing Differences'!AF28</f>
        <v>1308924.6642884829</v>
      </c>
      <c r="G14" s="76">
        <f>'PreTax Timing Differences'!AG28</f>
        <v>1317450.9568327982</v>
      </c>
      <c r="H14" s="76">
        <f>'PreTax Timing Differences'!AH28</f>
        <v>1326417.3088279646</v>
      </c>
      <c r="I14" s="76">
        <f>'PreTax Timing Differences'!AI28</f>
        <v>1335775.2892846996</v>
      </c>
      <c r="J14" s="76">
        <f>'PreTax Timing Differences'!AJ28</f>
        <v>1345429.504992957</v>
      </c>
      <c r="K14" s="76">
        <f>'PreTax Timing Differences'!AK28</f>
        <v>1355372.4048422521</v>
      </c>
      <c r="L14" s="76">
        <f>'PreTax Timing Differences'!AL28</f>
        <v>1365699.4133783577</v>
      </c>
      <c r="M14" s="76">
        <f>'PreTax Timing Differences'!AM28</f>
        <v>1376209.8465608757</v>
      </c>
      <c r="N14" s="76">
        <f>'PreTax Timing Differences'!AN28</f>
        <v>1386739.7918282356</v>
      </c>
      <c r="O14" s="76">
        <f>'PreTax Timing Differences'!AO28</f>
        <v>1397736.2492990436</v>
      </c>
      <c r="S14" s="76">
        <f>'PreTax Timing Differences'!AQ28</f>
        <v>1408221.4823565295</v>
      </c>
      <c r="T14" s="76">
        <f>'PreTax Timing Differences'!AR28</f>
        <v>1420983.1370453103</v>
      </c>
      <c r="U14" s="76">
        <f>'PreTax Timing Differences'!AS28</f>
        <v>1483374.4156400301</v>
      </c>
      <c r="V14" s="76">
        <f>'PreTax Timing Differences'!AT28</f>
        <v>1543456.6525527295</v>
      </c>
      <c r="W14" s="76">
        <f>'PreTax Timing Differences'!AU28</f>
        <v>1554232.6082125127</v>
      </c>
      <c r="X14" s="76">
        <f>'PreTax Timing Differences'!AV28</f>
        <v>1564383.7961567165</v>
      </c>
      <c r="Y14" s="76">
        <f>'PreTax Timing Differences'!AW28</f>
        <v>1574468.454948728</v>
      </c>
      <c r="Z14" s="76">
        <f>'PreTax Timing Differences'!AX28</f>
        <v>1584536.2106348262</v>
      </c>
      <c r="AA14" s="76">
        <f>'PreTax Timing Differences'!AY28</f>
        <v>1594683.3156251656</v>
      </c>
      <c r="AB14" s="76">
        <f>'PreTax Timing Differences'!AZ28</f>
        <v>1605066.079850937</v>
      </c>
      <c r="AC14" s="76">
        <f>'PreTax Timing Differences'!BA28</f>
        <v>1615643.0132991245</v>
      </c>
      <c r="AD14" s="76">
        <f>'PreTax Timing Differences'!BB28</f>
        <v>1626194.5373059104</v>
      </c>
    </row>
    <row r="15" spans="1:30" ht="14.25" customHeight="1" x14ac:dyDescent="0.2">
      <c r="A15" s="66" t="s">
        <v>269</v>
      </c>
      <c r="B15" s="65"/>
      <c r="D15" s="76">
        <f>'PreTax Timing Differences'!AD29</f>
        <v>-1655492.5570441417</v>
      </c>
      <c r="E15" s="76">
        <f>'PreTax Timing Differences'!AE29</f>
        <v>-1655492.5570441417</v>
      </c>
      <c r="F15" s="76">
        <f>'PreTax Timing Differences'!AF29</f>
        <v>-1655492.5570441417</v>
      </c>
      <c r="G15" s="76">
        <f>'PreTax Timing Differences'!AG29</f>
        <v>-1655492.5570441417</v>
      </c>
      <c r="H15" s="76">
        <f>'PreTax Timing Differences'!AH29</f>
        <v>-1655492.5570441417</v>
      </c>
      <c r="I15" s="76">
        <f>'PreTax Timing Differences'!AI29</f>
        <v>-1655492.5570441417</v>
      </c>
      <c r="J15" s="76">
        <f>'PreTax Timing Differences'!AJ29</f>
        <v>-1655492.5570441417</v>
      </c>
      <c r="K15" s="76">
        <f>'PreTax Timing Differences'!AK29</f>
        <v>-1655492.5570441417</v>
      </c>
      <c r="L15" s="76">
        <f>'PreTax Timing Differences'!AL29</f>
        <v>-1655492.5570441417</v>
      </c>
      <c r="M15" s="76">
        <f>'PreTax Timing Differences'!AM29</f>
        <v>-1655492.5570441417</v>
      </c>
      <c r="N15" s="76">
        <f>'PreTax Timing Differences'!AN29</f>
        <v>-1655492.5570441417</v>
      </c>
      <c r="O15" s="76">
        <f>'PreTax Timing Differences'!AO29</f>
        <v>-1655492.5570441417</v>
      </c>
      <c r="S15" s="76">
        <f>'PreTax Timing Differences'!AQ29</f>
        <v>-1947006.2218149372</v>
      </c>
      <c r="T15" s="76">
        <f>'PreTax Timing Differences'!AR29</f>
        <v>-1947006.2218149372</v>
      </c>
      <c r="U15" s="76">
        <f>'PreTax Timing Differences'!AS29</f>
        <v>-1947006.2218149372</v>
      </c>
      <c r="V15" s="76">
        <f>'PreTax Timing Differences'!AT29</f>
        <v>-1947006.2218149372</v>
      </c>
      <c r="W15" s="76">
        <f>'PreTax Timing Differences'!AU29</f>
        <v>-1947006.2218149372</v>
      </c>
      <c r="X15" s="76">
        <f>'PreTax Timing Differences'!AV29</f>
        <v>-1947006.2218149372</v>
      </c>
      <c r="Y15" s="76">
        <f>'PreTax Timing Differences'!AW29</f>
        <v>-1947006.2218149372</v>
      </c>
      <c r="Z15" s="76">
        <f>'PreTax Timing Differences'!AX29</f>
        <v>-1947006.2218149372</v>
      </c>
      <c r="AA15" s="76">
        <f>'PreTax Timing Differences'!AY29</f>
        <v>-1947006.2218149372</v>
      </c>
      <c r="AB15" s="76">
        <f>'PreTax Timing Differences'!AZ29</f>
        <v>-1947006.2218149372</v>
      </c>
      <c r="AC15" s="76">
        <f>'PreTax Timing Differences'!BA29</f>
        <v>-1947006.2218149372</v>
      </c>
      <c r="AD15" s="76">
        <f>'PreTax Timing Differences'!BB29</f>
        <v>-1947006.2218149372</v>
      </c>
    </row>
    <row r="16" spans="1:30" ht="14.25" customHeight="1" x14ac:dyDescent="0.2">
      <c r="A16" s="66" t="s">
        <v>230</v>
      </c>
      <c r="B16" s="65"/>
      <c r="D16" s="76">
        <f>'PreTax Timing Differences'!AD30</f>
        <v>-380261.55566629925</v>
      </c>
      <c r="E16" s="76">
        <f>'PreTax Timing Differences'!AE30</f>
        <v>-380261.55566629925</v>
      </c>
      <c r="F16" s="76">
        <f>'PreTax Timing Differences'!AF30</f>
        <v>-380261.55566629925</v>
      </c>
      <c r="G16" s="76">
        <f>'PreTax Timing Differences'!AG30</f>
        <v>-380261.55566629925</v>
      </c>
      <c r="H16" s="76">
        <f>'PreTax Timing Differences'!AH30</f>
        <v>-380261.55566629925</v>
      </c>
      <c r="I16" s="76">
        <f>'PreTax Timing Differences'!AI30</f>
        <v>-380261.55566629925</v>
      </c>
      <c r="J16" s="76">
        <f>'PreTax Timing Differences'!AJ30</f>
        <v>-380261.55566629925</v>
      </c>
      <c r="K16" s="76">
        <f>'PreTax Timing Differences'!AK30</f>
        <v>-380261.55566629925</v>
      </c>
      <c r="L16" s="76">
        <f>'PreTax Timing Differences'!AL30</f>
        <v>-380261.55566629925</v>
      </c>
      <c r="M16" s="76">
        <f>'PreTax Timing Differences'!AM30</f>
        <v>-380261.55566629925</v>
      </c>
      <c r="N16" s="76">
        <f>'PreTax Timing Differences'!AN30</f>
        <v>-380261.55566629925</v>
      </c>
      <c r="O16" s="76">
        <f>'PreTax Timing Differences'!AO30</f>
        <v>-380261.55566629925</v>
      </c>
      <c r="S16" s="76">
        <f>'PreTax Timing Differences'!AQ30</f>
        <v>-327143.62020585331</v>
      </c>
      <c r="T16" s="76">
        <f>'PreTax Timing Differences'!AR30</f>
        <v>-327143.62020585331</v>
      </c>
      <c r="U16" s="76">
        <f>'PreTax Timing Differences'!AS30</f>
        <v>-327143.62020585331</v>
      </c>
      <c r="V16" s="76">
        <f>'PreTax Timing Differences'!AT30</f>
        <v>-327143.62020585331</v>
      </c>
      <c r="W16" s="76">
        <f>'PreTax Timing Differences'!AU30</f>
        <v>-327143.62020585331</v>
      </c>
      <c r="X16" s="76">
        <f>'PreTax Timing Differences'!AV30</f>
        <v>-327143.62020585331</v>
      </c>
      <c r="Y16" s="76">
        <f>'PreTax Timing Differences'!AW30</f>
        <v>-327143.62020585331</v>
      </c>
      <c r="Z16" s="76">
        <f>'PreTax Timing Differences'!AX30</f>
        <v>-327143.62020585331</v>
      </c>
      <c r="AA16" s="76">
        <f>'PreTax Timing Differences'!AY30</f>
        <v>-327143.62020585331</v>
      </c>
      <c r="AB16" s="76">
        <f>'PreTax Timing Differences'!AZ30</f>
        <v>-327143.62020585331</v>
      </c>
      <c r="AC16" s="76">
        <f>'PreTax Timing Differences'!BA30</f>
        <v>-327143.62020585331</v>
      </c>
      <c r="AD16" s="76">
        <f>'PreTax Timing Differences'!BB30</f>
        <v>-327143.62020585331</v>
      </c>
    </row>
    <row r="17" spans="1:30" ht="14.25" customHeight="1" thickBot="1" x14ac:dyDescent="0.25">
      <c r="A17" s="74" t="s">
        <v>270</v>
      </c>
      <c r="B17" s="65"/>
      <c r="D17" s="75">
        <f t="shared" ref="D17:O17" si="13">SUM(D14:D16)</f>
        <v>-742075.81893316004</v>
      </c>
      <c r="E17" s="75">
        <f t="shared" si="13"/>
        <v>-734704.30301077315</v>
      </c>
      <c r="F17" s="75">
        <f t="shared" si="13"/>
        <v>-726829.44842195814</v>
      </c>
      <c r="G17" s="75">
        <f t="shared" si="13"/>
        <v>-718303.1558776428</v>
      </c>
      <c r="H17" s="75">
        <f t="shared" si="13"/>
        <v>-709336.80388247641</v>
      </c>
      <c r="I17" s="75">
        <f t="shared" si="13"/>
        <v>-699978.8234257414</v>
      </c>
      <c r="J17" s="75">
        <f t="shared" si="13"/>
        <v>-690324.607717484</v>
      </c>
      <c r="K17" s="75">
        <f t="shared" si="13"/>
        <v>-680381.70786818885</v>
      </c>
      <c r="L17" s="75">
        <f t="shared" si="13"/>
        <v>-670054.69933208334</v>
      </c>
      <c r="M17" s="75">
        <f t="shared" si="13"/>
        <v>-659544.26614956534</v>
      </c>
      <c r="N17" s="75">
        <f t="shared" si="13"/>
        <v>-649014.32088220539</v>
      </c>
      <c r="O17" s="75">
        <f t="shared" si="13"/>
        <v>-638017.86341139744</v>
      </c>
      <c r="S17" s="75">
        <f t="shared" ref="S17:AD17" si="14">SUM(S14:S16)</f>
        <v>-865928.35966426111</v>
      </c>
      <c r="T17" s="75">
        <f t="shared" si="14"/>
        <v>-853166.70497548021</v>
      </c>
      <c r="U17" s="75">
        <f t="shared" si="14"/>
        <v>-790775.4263807605</v>
      </c>
      <c r="V17" s="75">
        <f t="shared" si="14"/>
        <v>-730693.18946806109</v>
      </c>
      <c r="W17" s="75">
        <f t="shared" si="14"/>
        <v>-719917.23380827787</v>
      </c>
      <c r="X17" s="75">
        <f t="shared" si="14"/>
        <v>-709766.04586407403</v>
      </c>
      <c r="Y17" s="75">
        <f t="shared" si="14"/>
        <v>-699681.38707206259</v>
      </c>
      <c r="Z17" s="75">
        <f t="shared" si="14"/>
        <v>-689613.63138596434</v>
      </c>
      <c r="AA17" s="75">
        <f t="shared" si="14"/>
        <v>-679466.52639562497</v>
      </c>
      <c r="AB17" s="75">
        <f t="shared" si="14"/>
        <v>-669083.76216985355</v>
      </c>
      <c r="AC17" s="75">
        <f t="shared" si="14"/>
        <v>-658506.82872166601</v>
      </c>
      <c r="AD17" s="75">
        <f t="shared" si="14"/>
        <v>-647955.30471488019</v>
      </c>
    </row>
    <row r="18" spans="1:30" ht="14.25" customHeight="1" thickTop="1" x14ac:dyDescent="0.2">
      <c r="B18" s="65"/>
    </row>
    <row r="19" spans="1:30" ht="14.25" customHeight="1" x14ac:dyDescent="0.2">
      <c r="B19" s="65"/>
    </row>
    <row r="20" spans="1:30" ht="14.25" customHeight="1" x14ac:dyDescent="0.2">
      <c r="A20" s="70" t="s">
        <v>271</v>
      </c>
      <c r="B20" s="65"/>
    </row>
    <row r="21" spans="1:30" ht="14.25" customHeight="1" x14ac:dyDescent="0.2">
      <c r="A21" s="72" t="s">
        <v>272</v>
      </c>
      <c r="B21" s="65"/>
      <c r="D21" s="76">
        <f t="shared" ref="D21:O21" si="15">D17*0.055</f>
        <v>-40814.1700413238</v>
      </c>
      <c r="E21" s="76">
        <f t="shared" si="15"/>
        <v>-40408.736665592522</v>
      </c>
      <c r="F21" s="76">
        <f t="shared" si="15"/>
        <v>-39975.619663207697</v>
      </c>
      <c r="G21" s="76">
        <f t="shared" si="15"/>
        <v>-39506.673573270353</v>
      </c>
      <c r="H21" s="76">
        <f t="shared" si="15"/>
        <v>-39013.524213536206</v>
      </c>
      <c r="I21" s="76">
        <f t="shared" si="15"/>
        <v>-38498.835288415779</v>
      </c>
      <c r="J21" s="76">
        <f t="shared" si="15"/>
        <v>-37967.853424461624</v>
      </c>
      <c r="K21" s="76">
        <f t="shared" si="15"/>
        <v>-37420.993932750389</v>
      </c>
      <c r="L21" s="76">
        <f t="shared" si="15"/>
        <v>-36853.008463264581</v>
      </c>
      <c r="M21" s="76">
        <f t="shared" si="15"/>
        <v>-36274.934638226092</v>
      </c>
      <c r="N21" s="76">
        <f t="shared" si="15"/>
        <v>-35695.787648521298</v>
      </c>
      <c r="O21" s="76">
        <f t="shared" si="15"/>
        <v>-35090.982487626861</v>
      </c>
      <c r="S21" s="76">
        <f t="shared" ref="S21:AD21" si="16">S17*0.055</f>
        <v>-47626.059781534364</v>
      </c>
      <c r="T21" s="76">
        <f t="shared" si="16"/>
        <v>-46924.168773651414</v>
      </c>
      <c r="U21" s="76">
        <f t="shared" si="16"/>
        <v>-43492.64845094183</v>
      </c>
      <c r="V21" s="76">
        <f t="shared" si="16"/>
        <v>-40188.125420743359</v>
      </c>
      <c r="W21" s="76">
        <f t="shared" si="16"/>
        <v>-39595.447859455286</v>
      </c>
      <c r="X21" s="76">
        <f t="shared" si="16"/>
        <v>-39037.132522524073</v>
      </c>
      <c r="Y21" s="76">
        <f t="shared" si="16"/>
        <v>-38482.476288963444</v>
      </c>
      <c r="Z21" s="76">
        <f t="shared" si="16"/>
        <v>-37928.749726228038</v>
      </c>
      <c r="AA21" s="76">
        <f t="shared" si="16"/>
        <v>-37370.658951759375</v>
      </c>
      <c r="AB21" s="76">
        <f t="shared" si="16"/>
        <v>-36799.606919341946</v>
      </c>
      <c r="AC21" s="76">
        <f t="shared" si="16"/>
        <v>-36217.87557969163</v>
      </c>
      <c r="AD21" s="76">
        <f t="shared" si="16"/>
        <v>-35637.54175931841</v>
      </c>
    </row>
    <row r="22" spans="1:30" ht="14.25" customHeight="1" x14ac:dyDescent="0.2">
      <c r="A22" s="72" t="s">
        <v>273</v>
      </c>
      <c r="B22" s="65"/>
      <c r="D22" s="76">
        <f>-D21*0.21</f>
        <v>8570.9757086779973</v>
      </c>
      <c r="E22" s="76">
        <f t="shared" ref="E22:O22" si="17">-E21*0.21</f>
        <v>8485.8346997744284</v>
      </c>
      <c r="F22" s="76">
        <f t="shared" si="17"/>
        <v>8394.8801292736152</v>
      </c>
      <c r="G22" s="76">
        <f t="shared" si="17"/>
        <v>8296.4014503867729</v>
      </c>
      <c r="H22" s="76">
        <f t="shared" si="17"/>
        <v>8192.8400848426027</v>
      </c>
      <c r="I22" s="76">
        <f t="shared" si="17"/>
        <v>8084.7554105673134</v>
      </c>
      <c r="J22" s="76">
        <f t="shared" si="17"/>
        <v>7973.2492191369411</v>
      </c>
      <c r="K22" s="76">
        <f t="shared" si="17"/>
        <v>7858.4087258775817</v>
      </c>
      <c r="L22" s="76">
        <f t="shared" si="17"/>
        <v>7739.1317772855618</v>
      </c>
      <c r="M22" s="76">
        <f t="shared" si="17"/>
        <v>7617.7362740274793</v>
      </c>
      <c r="N22" s="76">
        <f t="shared" si="17"/>
        <v>7496.1154061894722</v>
      </c>
      <c r="O22" s="76">
        <f t="shared" si="17"/>
        <v>7369.1063224016407</v>
      </c>
      <c r="S22" s="76">
        <f>-S21*0.21</f>
        <v>10001.472554122216</v>
      </c>
      <c r="T22" s="76">
        <f t="shared" ref="T22:AD22" si="18">-T21*0.21</f>
        <v>9854.0754424667957</v>
      </c>
      <c r="U22" s="76">
        <f t="shared" si="18"/>
        <v>9133.4561746977834</v>
      </c>
      <c r="V22" s="76">
        <f t="shared" si="18"/>
        <v>8439.5063383561046</v>
      </c>
      <c r="W22" s="76">
        <f t="shared" si="18"/>
        <v>8315.0440504856106</v>
      </c>
      <c r="X22" s="76">
        <f t="shared" si="18"/>
        <v>8197.7978297300542</v>
      </c>
      <c r="Y22" s="76">
        <f t="shared" si="18"/>
        <v>8081.320020682323</v>
      </c>
      <c r="Z22" s="76">
        <f t="shared" si="18"/>
        <v>7965.037442507888</v>
      </c>
      <c r="AA22" s="76">
        <f t="shared" si="18"/>
        <v>7847.8383798694686</v>
      </c>
      <c r="AB22" s="76">
        <f t="shared" si="18"/>
        <v>7727.9174530618084</v>
      </c>
      <c r="AC22" s="76">
        <f t="shared" si="18"/>
        <v>7605.7538717352418</v>
      </c>
      <c r="AD22" s="76">
        <f t="shared" si="18"/>
        <v>7483.8837694568656</v>
      </c>
    </row>
    <row r="23" spans="1:30" ht="14.25" customHeight="1" x14ac:dyDescent="0.2">
      <c r="A23" s="72" t="s">
        <v>274</v>
      </c>
      <c r="B23" s="65"/>
      <c r="D23" s="76">
        <f t="shared" ref="D23:O23" si="19">D12*0.21</f>
        <v>-75980.99528604075</v>
      </c>
      <c r="E23" s="76">
        <f t="shared" si="19"/>
        <v>-74432.976942339505</v>
      </c>
      <c r="F23" s="76">
        <f t="shared" si="19"/>
        <v>-72779.257478688349</v>
      </c>
      <c r="G23" s="76">
        <f t="shared" si="19"/>
        <v>-70988.736044382138</v>
      </c>
      <c r="H23" s="76">
        <f t="shared" si="19"/>
        <v>-69105.802125397197</v>
      </c>
      <c r="I23" s="76">
        <f t="shared" si="19"/>
        <v>-67140.626229482834</v>
      </c>
      <c r="J23" s="76">
        <f t="shared" si="19"/>
        <v>-65113.240930748783</v>
      </c>
      <c r="K23" s="76">
        <f t="shared" si="19"/>
        <v>-63025.2319623968</v>
      </c>
      <c r="L23" s="76">
        <f t="shared" si="19"/>
        <v>-60856.560169814649</v>
      </c>
      <c r="M23" s="76">
        <f t="shared" si="19"/>
        <v>-58649.369201485868</v>
      </c>
      <c r="N23" s="76">
        <f t="shared" si="19"/>
        <v>-56438.080695340272</v>
      </c>
      <c r="O23" s="76">
        <f t="shared" si="19"/>
        <v>-54128.824626470603</v>
      </c>
      <c r="S23" s="76">
        <f t="shared" ref="S23:AD23" si="20">S12*0.21</f>
        <v>-113144.79528626562</v>
      </c>
      <c r="T23" s="76">
        <f t="shared" si="20"/>
        <v>-110464.84780162164</v>
      </c>
      <c r="U23" s="76">
        <f t="shared" si="20"/>
        <v>-97362.679296730494</v>
      </c>
      <c r="V23" s="76">
        <f t="shared" si="20"/>
        <v>-84745.409545063623</v>
      </c>
      <c r="W23" s="76">
        <f t="shared" si="20"/>
        <v>-82482.45885650914</v>
      </c>
      <c r="X23" s="76">
        <f t="shared" si="20"/>
        <v>-80350.709388226329</v>
      </c>
      <c r="Y23" s="76">
        <f t="shared" si="20"/>
        <v>-78232.931041903939</v>
      </c>
      <c r="Z23" s="76">
        <f t="shared" si="20"/>
        <v>-76118.702347823302</v>
      </c>
      <c r="AA23" s="76">
        <f t="shared" si="20"/>
        <v>-73987.810299852033</v>
      </c>
      <c r="AB23" s="76">
        <f t="shared" si="20"/>
        <v>-71807.429812440037</v>
      </c>
      <c r="AC23" s="76">
        <f t="shared" si="20"/>
        <v>-69586.273788320657</v>
      </c>
      <c r="AD23" s="76">
        <f t="shared" si="20"/>
        <v>-67370.453746895626</v>
      </c>
    </row>
    <row r="24" spans="1:30" ht="14.25" customHeight="1" thickBot="1" x14ac:dyDescent="0.25">
      <c r="A24" s="77" t="s">
        <v>275</v>
      </c>
      <c r="B24" s="65"/>
      <c r="D24" s="78">
        <f>SUM(D21:D23)</f>
        <v>-108224.18961868655</v>
      </c>
      <c r="E24" s="78">
        <f t="shared" ref="E24:O24" si="21">SUM(E21:E23)</f>
        <v>-106355.8789081576</v>
      </c>
      <c r="F24" s="78">
        <f t="shared" si="21"/>
        <v>-104359.99701262242</v>
      </c>
      <c r="G24" s="78">
        <f t="shared" si="21"/>
        <v>-102199.00816726571</v>
      </c>
      <c r="H24" s="78">
        <f t="shared" si="21"/>
        <v>-99926.486254090792</v>
      </c>
      <c r="I24" s="78">
        <f t="shared" si="21"/>
        <v>-97554.706107331294</v>
      </c>
      <c r="J24" s="78">
        <f t="shared" si="21"/>
        <v>-95107.845136073462</v>
      </c>
      <c r="K24" s="78">
        <f t="shared" si="21"/>
        <v>-92587.817169269605</v>
      </c>
      <c r="L24" s="78">
        <f t="shared" si="21"/>
        <v>-89970.436855793669</v>
      </c>
      <c r="M24" s="78">
        <f t="shared" si="21"/>
        <v>-87306.567565684483</v>
      </c>
      <c r="N24" s="78">
        <f t="shared" si="21"/>
        <v>-84637.752937672107</v>
      </c>
      <c r="O24" s="78">
        <f t="shared" si="21"/>
        <v>-81850.700791695825</v>
      </c>
      <c r="S24" s="78">
        <f>SUM(S21:S23)</f>
        <v>-150769.38251367776</v>
      </c>
      <c r="T24" s="78">
        <f t="shared" ref="T24:AD24" si="22">SUM(T21:T23)</f>
        <v>-147534.94113280624</v>
      </c>
      <c r="U24" s="78">
        <f t="shared" si="22"/>
        <v>-131721.87157297455</v>
      </c>
      <c r="V24" s="78">
        <f t="shared" si="22"/>
        <v>-116494.02862745087</v>
      </c>
      <c r="W24" s="78">
        <f t="shared" si="22"/>
        <v>-113762.86266547881</v>
      </c>
      <c r="X24" s="78">
        <f t="shared" si="22"/>
        <v>-111190.04408102034</v>
      </c>
      <c r="Y24" s="78">
        <f t="shared" si="22"/>
        <v>-108634.08731018506</v>
      </c>
      <c r="Z24" s="78">
        <f t="shared" si="22"/>
        <v>-106082.41463154345</v>
      </c>
      <c r="AA24" s="78">
        <f t="shared" si="22"/>
        <v>-103510.63087174195</v>
      </c>
      <c r="AB24" s="78">
        <f t="shared" si="22"/>
        <v>-100879.11927872017</v>
      </c>
      <c r="AC24" s="78">
        <f t="shared" si="22"/>
        <v>-98198.395496277051</v>
      </c>
      <c r="AD24" s="78">
        <f t="shared" si="22"/>
        <v>-95524.111736757171</v>
      </c>
    </row>
    <row r="25" spans="1:30" ht="14.25" customHeight="1" thickTop="1" x14ac:dyDescent="0.2">
      <c r="B25" s="65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</row>
    <row r="26" spans="1:30" ht="14.25" customHeight="1" x14ac:dyDescent="0.2">
      <c r="A26" s="80" t="s">
        <v>276</v>
      </c>
      <c r="B26" s="65"/>
      <c r="C26" s="81"/>
      <c r="D26" s="82">
        <f>C26+D24</f>
        <v>-108224.18961868655</v>
      </c>
      <c r="E26" s="82">
        <f t="shared" ref="E26:N26" si="23">D26+E24</f>
        <v>-214580.06852684414</v>
      </c>
      <c r="F26" s="82">
        <f t="shared" si="23"/>
        <v>-318940.06553946657</v>
      </c>
      <c r="G26" s="82">
        <f t="shared" si="23"/>
        <v>-421139.07370673225</v>
      </c>
      <c r="H26" s="82">
        <f t="shared" si="23"/>
        <v>-521065.55996082304</v>
      </c>
      <c r="I26" s="82">
        <f t="shared" si="23"/>
        <v>-618620.26606815436</v>
      </c>
      <c r="J26" s="82">
        <f t="shared" si="23"/>
        <v>-713728.11120422778</v>
      </c>
      <c r="K26" s="82">
        <f t="shared" si="23"/>
        <v>-806315.92837349745</v>
      </c>
      <c r="L26" s="82">
        <f t="shared" si="23"/>
        <v>-896286.36522929114</v>
      </c>
      <c r="M26" s="82">
        <f t="shared" si="23"/>
        <v>-983592.93279497558</v>
      </c>
      <c r="N26" s="82">
        <f t="shared" si="23"/>
        <v>-1068230.6857326478</v>
      </c>
      <c r="O26" s="82">
        <f>N26+O24</f>
        <v>-1150081.3865243436</v>
      </c>
      <c r="R26" s="81"/>
      <c r="S26" s="82">
        <f>R26+S24</f>
        <v>-150769.38251367776</v>
      </c>
      <c r="T26" s="82">
        <f t="shared" ref="T26" si="24">S26+T24</f>
        <v>-298304.323646484</v>
      </c>
      <c r="U26" s="82">
        <f t="shared" ref="U26" si="25">T26+U24</f>
        <v>-430026.19521945855</v>
      </c>
      <c r="V26" s="82">
        <f t="shared" ref="V26" si="26">U26+V24</f>
        <v>-546520.22384690936</v>
      </c>
      <c r="W26" s="82">
        <f t="shared" ref="W26" si="27">V26+W24</f>
        <v>-660283.0865123882</v>
      </c>
      <c r="X26" s="82">
        <f t="shared" ref="X26" si="28">W26+X24</f>
        <v>-771473.1305934086</v>
      </c>
      <c r="Y26" s="82">
        <f t="shared" ref="Y26" si="29">X26+Y24</f>
        <v>-880107.21790359367</v>
      </c>
      <c r="Z26" s="82">
        <f t="shared" ref="Z26" si="30">Y26+Z24</f>
        <v>-986189.63253513712</v>
      </c>
      <c r="AA26" s="82">
        <f t="shared" ref="AA26" si="31">Z26+AA24</f>
        <v>-1089700.263406879</v>
      </c>
      <c r="AB26" s="82">
        <f t="shared" ref="AB26" si="32">AA26+AB24</f>
        <v>-1190579.3826855992</v>
      </c>
      <c r="AC26" s="82">
        <f t="shared" ref="AC26" si="33">AB26+AC24</f>
        <v>-1288777.7781818763</v>
      </c>
      <c r="AD26" s="82">
        <f>AC26+AD24</f>
        <v>-1384301.8899186335</v>
      </c>
    </row>
    <row r="27" spans="1:30" ht="14.25" customHeight="1" x14ac:dyDescent="0.2">
      <c r="B27" s="65"/>
    </row>
    <row r="28" spans="1:30" ht="14.25" customHeight="1" thickBot="1" x14ac:dyDescent="0.25">
      <c r="A28" s="84"/>
      <c r="B28" s="65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5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5"/>
    </row>
    <row r="29" spans="1:30" ht="14.25" customHeight="1" x14ac:dyDescent="0.2">
      <c r="B29" s="65"/>
      <c r="O29" s="86"/>
      <c r="AD29" s="86"/>
    </row>
    <row r="30" spans="1:30" ht="14.25" customHeight="1" x14ac:dyDescent="0.2">
      <c r="B30" s="65"/>
      <c r="O30" s="83"/>
      <c r="AD30" s="83"/>
    </row>
    <row r="31" spans="1:30" ht="14.25" customHeight="1" x14ac:dyDescent="0.2">
      <c r="A31" s="80" t="s">
        <v>475</v>
      </c>
      <c r="B31" s="65"/>
      <c r="C31" s="87">
        <f>'Account Balances'!AE34</f>
        <v>-52777108.379999995</v>
      </c>
      <c r="D31" s="82">
        <f>'Account Balances'!AF34</f>
        <v>-52903089.693422489</v>
      </c>
      <c r="E31" s="82">
        <f>'Account Balances'!AG34</f>
        <v>-53022198.922340132</v>
      </c>
      <c r="F31" s="82">
        <f>'Account Balances'!AH34</f>
        <v>-53431091.895277724</v>
      </c>
      <c r="G31" s="82">
        <f>'Account Balances'!AI34</f>
        <v>-53572971.49633351</v>
      </c>
      <c r="H31" s="82">
        <f>'Account Balances'!AJ34</f>
        <v>-53686465.531284995</v>
      </c>
      <c r="I31" s="82">
        <f>'Account Balances'!AK34</f>
        <v>-53788186.715132907</v>
      </c>
      <c r="J31" s="82">
        <f>'Account Balances'!AL34</f>
        <v>-53881024.327621728</v>
      </c>
      <c r="K31" s="82">
        <f>'Account Balances'!AM34</f>
        <v>-53964741.693713948</v>
      </c>
      <c r="L31" s="82">
        <f>'Account Balances'!AN34</f>
        <v>-54089774.159975879</v>
      </c>
      <c r="M31" s="82">
        <f>'Account Balances'!AO34</f>
        <v>-54182454.214836799</v>
      </c>
      <c r="N31" s="82">
        <f>'Account Balances'!AP34</f>
        <v>-54227834.282702841</v>
      </c>
      <c r="O31" s="82">
        <f>'Account Balances'!AQ34</f>
        <v>-54270458.539270006</v>
      </c>
      <c r="R31" s="87">
        <f>'Account Balances'!AR34</f>
        <v>-54270458.539270006</v>
      </c>
      <c r="S31" s="82">
        <f>'Account Balances'!AS34</f>
        <v>-54390655.813859574</v>
      </c>
      <c r="T31" s="82">
        <f>'Account Balances'!AT34</f>
        <v>-54528387.732920878</v>
      </c>
      <c r="U31" s="82">
        <f>'Account Balances'!AU34</f>
        <v>-54964078.498289168</v>
      </c>
      <c r="V31" s="82">
        <f>'Account Balances'!AV34</f>
        <v>-55066428.175456002</v>
      </c>
      <c r="W31" s="82">
        <f>'Account Balances'!AW34</f>
        <v>-55157310.561223648</v>
      </c>
      <c r="X31" s="82">
        <f>'Account Balances'!AX34</f>
        <v>-55244727.745649934</v>
      </c>
      <c r="Y31" s="82">
        <f>'Account Balances'!AY34</f>
        <v>-55327934.218018666</v>
      </c>
      <c r="Z31" s="82">
        <f>'Account Balances'!AZ34</f>
        <v>-55406688.812607884</v>
      </c>
      <c r="AA31" s="82">
        <f>'Account Balances'!BA34</f>
        <v>-55523103.976361945</v>
      </c>
      <c r="AB31" s="82">
        <f>'Account Balances'!BB34</f>
        <v>-55611547.593412735</v>
      </c>
      <c r="AC31" s="82">
        <f>'Account Balances'!BC34</f>
        <v>-55690645.287623681</v>
      </c>
      <c r="AD31" s="82">
        <f>'Account Balances'!BD34</f>
        <v>-55774760.211119406</v>
      </c>
    </row>
    <row r="32" spans="1:30" ht="14.25" customHeight="1" x14ac:dyDescent="0.2">
      <c r="B32" s="65"/>
      <c r="C32" s="76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R32" s="76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</row>
    <row r="33" spans="1:31" ht="14.25" customHeight="1" x14ac:dyDescent="0.2">
      <c r="A33" s="93" t="s">
        <v>277</v>
      </c>
      <c r="B33" s="65"/>
      <c r="C33" s="76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94">
        <f>SUM(C31:O31)/13</f>
        <v>-53676723.065531768</v>
      </c>
      <c r="R33" s="76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94">
        <f>SUM(R31:AD31)/13</f>
        <v>-55150517.474293344</v>
      </c>
    </row>
    <row r="34" spans="1:31" ht="14.25" customHeight="1" x14ac:dyDescent="0.2">
      <c r="B34" s="65"/>
      <c r="C34" s="76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R34" s="76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</row>
    <row r="35" spans="1:31" ht="14.25" customHeight="1" x14ac:dyDescent="0.2">
      <c r="A35" s="66" t="s">
        <v>278</v>
      </c>
      <c r="B35" s="65"/>
      <c r="D35" s="76">
        <f t="shared" ref="D35:O35" si="34">D31-C31</f>
        <v>-125981.31342249364</v>
      </c>
      <c r="E35" s="76">
        <f t="shared" si="34"/>
        <v>-119109.22891764343</v>
      </c>
      <c r="F35" s="76">
        <f t="shared" si="34"/>
        <v>-408892.97293759137</v>
      </c>
      <c r="G35" s="76">
        <f t="shared" si="34"/>
        <v>-141879.60105578601</v>
      </c>
      <c r="H35" s="76">
        <f t="shared" si="34"/>
        <v>-113494.03495148569</v>
      </c>
      <c r="I35" s="76">
        <f t="shared" si="34"/>
        <v>-101721.18384791166</v>
      </c>
      <c r="J35" s="76">
        <f t="shared" si="34"/>
        <v>-92837.612488821149</v>
      </c>
      <c r="K35" s="76">
        <f t="shared" si="34"/>
        <v>-83717.366092219949</v>
      </c>
      <c r="L35" s="76">
        <f t="shared" si="34"/>
        <v>-125032.46626193076</v>
      </c>
      <c r="M35" s="76">
        <f t="shared" si="34"/>
        <v>-92680.054860919714</v>
      </c>
      <c r="N35" s="76">
        <f t="shared" si="34"/>
        <v>-45380.067866042256</v>
      </c>
      <c r="O35" s="76">
        <f t="shared" si="34"/>
        <v>-42624.256567165256</v>
      </c>
      <c r="P35" s="76">
        <f t="shared" ref="P35:P37" si="35">SUM(D35:O35)</f>
        <v>-1493350.1592700109</v>
      </c>
      <c r="S35" s="76">
        <f t="shared" ref="S35" si="36">S31-R31</f>
        <v>-120197.27458956838</v>
      </c>
      <c r="T35" s="76">
        <f t="shared" ref="T35" si="37">T31-S31</f>
        <v>-137731.91906130314</v>
      </c>
      <c r="U35" s="76">
        <f t="shared" ref="U35" si="38">U31-T31</f>
        <v>-435690.76536829025</v>
      </c>
      <c r="V35" s="76">
        <f t="shared" ref="V35" si="39">V31-U31</f>
        <v>-102349.67716683447</v>
      </c>
      <c r="W35" s="76">
        <f t="shared" ref="W35" si="40">W31-V31</f>
        <v>-90882.385767646134</v>
      </c>
      <c r="X35" s="76">
        <f t="shared" ref="X35" si="41">X31-W31</f>
        <v>-87417.184426285326</v>
      </c>
      <c r="Y35" s="76">
        <f t="shared" ref="Y35" si="42">Y31-X31</f>
        <v>-83206.472368732095</v>
      </c>
      <c r="Z35" s="76">
        <f t="shared" ref="Z35" si="43">Z31-Y31</f>
        <v>-78754.594589218497</v>
      </c>
      <c r="AA35" s="76">
        <f t="shared" ref="AA35" si="44">AA31-Z31</f>
        <v>-116415.16375406086</v>
      </c>
      <c r="AB35" s="76">
        <f t="shared" ref="AB35" si="45">AB31-AA31</f>
        <v>-88443.617050789297</v>
      </c>
      <c r="AC35" s="76">
        <f t="shared" ref="AC35" si="46">AC31-AB31</f>
        <v>-79097.69421094656</v>
      </c>
      <c r="AD35" s="76">
        <f t="shared" ref="AD35" si="47">AD31-AC31</f>
        <v>-84114.923495724797</v>
      </c>
      <c r="AE35" s="76">
        <f t="shared" ref="AE35:AE37" si="48">SUM(S35:AD35)</f>
        <v>-1504301.6718493998</v>
      </c>
    </row>
    <row r="36" spans="1:31" ht="14.25" customHeight="1" x14ac:dyDescent="0.2">
      <c r="A36" s="66" t="s">
        <v>279</v>
      </c>
      <c r="B36" s="65"/>
      <c r="D36" s="76">
        <f t="shared" ref="D36:O36" si="49">D24</f>
        <v>-108224.18961868655</v>
      </c>
      <c r="E36" s="76">
        <f t="shared" si="49"/>
        <v>-106355.8789081576</v>
      </c>
      <c r="F36" s="76">
        <f t="shared" si="49"/>
        <v>-104359.99701262242</v>
      </c>
      <c r="G36" s="76">
        <f t="shared" si="49"/>
        <v>-102199.00816726571</v>
      </c>
      <c r="H36" s="76">
        <f t="shared" si="49"/>
        <v>-99926.486254090792</v>
      </c>
      <c r="I36" s="76">
        <f t="shared" si="49"/>
        <v>-97554.706107331294</v>
      </c>
      <c r="J36" s="76">
        <f t="shared" si="49"/>
        <v>-95107.845136073462</v>
      </c>
      <c r="K36" s="76">
        <f t="shared" si="49"/>
        <v>-92587.817169269605</v>
      </c>
      <c r="L36" s="76">
        <f t="shared" si="49"/>
        <v>-89970.436855793669</v>
      </c>
      <c r="M36" s="76">
        <f t="shared" si="49"/>
        <v>-87306.567565684483</v>
      </c>
      <c r="N36" s="76">
        <f t="shared" si="49"/>
        <v>-84637.752937672107</v>
      </c>
      <c r="O36" s="76">
        <f t="shared" si="49"/>
        <v>-81850.700791695825</v>
      </c>
      <c r="P36" s="76">
        <f t="shared" si="35"/>
        <v>-1150081.3865243436</v>
      </c>
      <c r="S36" s="76">
        <f t="shared" ref="S36:AD36" si="50">S24</f>
        <v>-150769.38251367776</v>
      </c>
      <c r="T36" s="76">
        <f t="shared" si="50"/>
        <v>-147534.94113280624</v>
      </c>
      <c r="U36" s="76">
        <f t="shared" si="50"/>
        <v>-131721.87157297455</v>
      </c>
      <c r="V36" s="76">
        <f t="shared" si="50"/>
        <v>-116494.02862745087</v>
      </c>
      <c r="W36" s="76">
        <f t="shared" si="50"/>
        <v>-113762.86266547881</v>
      </c>
      <c r="X36" s="76">
        <f t="shared" si="50"/>
        <v>-111190.04408102034</v>
      </c>
      <c r="Y36" s="76">
        <f t="shared" si="50"/>
        <v>-108634.08731018506</v>
      </c>
      <c r="Z36" s="76">
        <f t="shared" si="50"/>
        <v>-106082.41463154345</v>
      </c>
      <c r="AA36" s="76">
        <f t="shared" si="50"/>
        <v>-103510.63087174195</v>
      </c>
      <c r="AB36" s="76">
        <f t="shared" si="50"/>
        <v>-100879.11927872017</v>
      </c>
      <c r="AC36" s="76">
        <f t="shared" si="50"/>
        <v>-98198.395496277051</v>
      </c>
      <c r="AD36" s="76">
        <f t="shared" si="50"/>
        <v>-95524.111736757171</v>
      </c>
      <c r="AE36" s="76">
        <f t="shared" si="48"/>
        <v>-1384301.8899186335</v>
      </c>
    </row>
    <row r="37" spans="1:31" ht="14.25" customHeight="1" x14ac:dyDescent="0.2">
      <c r="A37" s="66" t="s">
        <v>280</v>
      </c>
      <c r="B37" s="65"/>
      <c r="D37" s="76">
        <f t="shared" ref="D37:O37" si="51">D35-D36</f>
        <v>-17757.123803807088</v>
      </c>
      <c r="E37" s="76">
        <f t="shared" si="51"/>
        <v>-12753.350009485832</v>
      </c>
      <c r="F37" s="76">
        <f t="shared" si="51"/>
        <v>-304532.97592496895</v>
      </c>
      <c r="G37" s="76">
        <f t="shared" si="51"/>
        <v>-39680.592888520303</v>
      </c>
      <c r="H37" s="76">
        <f t="shared" si="51"/>
        <v>-13567.548697394901</v>
      </c>
      <c r="I37" s="76">
        <f t="shared" si="51"/>
        <v>-4166.4777405803616</v>
      </c>
      <c r="J37" s="76">
        <f t="shared" si="51"/>
        <v>2270.2326472523127</v>
      </c>
      <c r="K37" s="76">
        <f t="shared" si="51"/>
        <v>8870.4510770496563</v>
      </c>
      <c r="L37" s="76">
        <f t="shared" si="51"/>
        <v>-35062.029406137095</v>
      </c>
      <c r="M37" s="76">
        <f t="shared" si="51"/>
        <v>-5373.4872952352307</v>
      </c>
      <c r="N37" s="76">
        <f t="shared" si="51"/>
        <v>39257.68507162985</v>
      </c>
      <c r="O37" s="76">
        <f t="shared" si="51"/>
        <v>39226.444224530569</v>
      </c>
      <c r="P37" s="76">
        <f t="shared" si="35"/>
        <v>-343268.77274566726</v>
      </c>
      <c r="S37" s="76">
        <f t="shared" ref="S37:AD37" si="52">S35-S36</f>
        <v>30572.107924109383</v>
      </c>
      <c r="T37" s="76">
        <f t="shared" si="52"/>
        <v>9803.0220715031028</v>
      </c>
      <c r="U37" s="76">
        <f t="shared" si="52"/>
        <v>-303968.8937953157</v>
      </c>
      <c r="V37" s="76">
        <f t="shared" si="52"/>
        <v>14144.351460616395</v>
      </c>
      <c r="W37" s="76">
        <f t="shared" si="52"/>
        <v>22880.476897832676</v>
      </c>
      <c r="X37" s="76">
        <f t="shared" si="52"/>
        <v>23772.859654735017</v>
      </c>
      <c r="Y37" s="76">
        <f t="shared" si="52"/>
        <v>25427.614941452965</v>
      </c>
      <c r="Z37" s="76">
        <f t="shared" si="52"/>
        <v>27327.820042324951</v>
      </c>
      <c r="AA37" s="76">
        <f t="shared" si="52"/>
        <v>-12904.532882318919</v>
      </c>
      <c r="AB37" s="76">
        <f t="shared" si="52"/>
        <v>12435.502227930876</v>
      </c>
      <c r="AC37" s="76">
        <f t="shared" si="52"/>
        <v>19100.701285330491</v>
      </c>
      <c r="AD37" s="76">
        <f t="shared" si="52"/>
        <v>11409.188241032374</v>
      </c>
      <c r="AE37" s="76">
        <f t="shared" si="48"/>
        <v>-119999.7819307664</v>
      </c>
    </row>
    <row r="38" spans="1:31" ht="14.25" customHeight="1" x14ac:dyDescent="0.2">
      <c r="B38" s="65"/>
      <c r="O38" s="83"/>
      <c r="AD38" s="83"/>
    </row>
    <row r="39" spans="1:31" ht="14.25" customHeight="1" x14ac:dyDescent="0.2">
      <c r="B39" s="65"/>
    </row>
    <row r="40" spans="1:31" ht="14.25" customHeight="1" x14ac:dyDescent="0.2">
      <c r="B40" s="6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3</vt:i4>
      </vt:variant>
    </vt:vector>
  </HeadingPairs>
  <TitlesOfParts>
    <vt:vector size="19" baseType="lpstr">
      <vt:lpstr>2022 Proration</vt:lpstr>
      <vt:lpstr>WP</vt:lpstr>
      <vt:lpstr>FPL Finance &gt;&gt;&gt;</vt:lpstr>
      <vt:lpstr>UI Load</vt:lpstr>
      <vt:lpstr>Capital Structure</vt:lpstr>
      <vt:lpstr>Monthly Proration</vt:lpstr>
      <vt:lpstr>FCG Proration ==&gt; </vt:lpstr>
      <vt:lpstr>2023 Proration</vt:lpstr>
      <vt:lpstr>Forecasted Depr ADIT</vt:lpstr>
      <vt:lpstr>UI Data ==&gt; </vt:lpstr>
      <vt:lpstr>Account Balances</vt:lpstr>
      <vt:lpstr>PreTax Timing Differences</vt:lpstr>
      <vt:lpstr>TAX_ (11) FERC Balance Sheet</vt:lpstr>
      <vt:lpstr>TAX_ (04) Schedule M Report</vt:lpstr>
      <vt:lpstr>Scenario Report Run</vt:lpstr>
      <vt:lpstr>Scenario Data</vt:lpstr>
      <vt:lpstr>'Capital Structure'!Print_Titles</vt:lpstr>
      <vt:lpstr>'TAX_ (04) Schedule M Report'!Print_Titles</vt:lpstr>
      <vt:lpstr>'TAX_ (11) FERC Balance Sheet'!Print_Titles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2022-07-03T02:48:37Z</dcterms:created>
  <dcterms:modified xsi:type="dcterms:W3CDTF">2022-07-03T02:48:44Z</dcterms:modified>
</cp:coreProperties>
</file>