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coenergy.sharepoint.com/teams/PGSBD/Shared Documents/Rate Case Requests - Witness Rutkin/IRR - June 2023/IRR 79/"/>
    </mc:Choice>
  </mc:AlternateContent>
  <xr:revisionPtr revIDLastSave="17" documentId="8_{A1CE9CDA-ECB4-4CFC-B5B9-850063EF2B82}" xr6:coauthVersionLast="47" xr6:coauthVersionMax="47" xr10:uidLastSave="{140A3DBF-AAD1-4630-B879-B777EEAD05B5}"/>
  <bookViews>
    <workbookView xWindow="28680" yWindow="-120" windowWidth="29040" windowHeight="15840" activeTab="1" xr2:uid="{7EB7B42D-A55B-4EA1-B9C3-A1FE8A90FC36}"/>
  </bookViews>
  <sheets>
    <sheet name="Option 1 - 8&quot; Public Row" sheetId="1" r:id="rId1"/>
    <sheet name="Option 2 - 12&quot; Public ROW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D15" i="1"/>
  <c r="E15" i="2"/>
  <c r="F15" i="2"/>
  <c r="G15" i="2"/>
  <c r="H15" i="2"/>
  <c r="I15" i="2"/>
  <c r="D15" i="2"/>
  <c r="E22" i="2"/>
  <c r="F22" i="2"/>
  <c r="G22" i="2"/>
  <c r="H22" i="2"/>
  <c r="D22" i="2"/>
  <c r="G10" i="2"/>
  <c r="H10" i="2" s="1"/>
  <c r="I10" i="2" s="1"/>
  <c r="E10" i="2"/>
  <c r="D10" i="2" s="1"/>
  <c r="E22" i="1"/>
  <c r="F22" i="1"/>
  <c r="G22" i="1"/>
  <c r="H22" i="1"/>
  <c r="D22" i="1"/>
  <c r="G10" i="1" l="1"/>
  <c r="H10" i="1" s="1"/>
  <c r="I10" i="1" s="1"/>
  <c r="J10" i="1" s="1"/>
  <c r="K10" i="1" s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P10" i="1" s="1"/>
  <c r="AQ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E10" i="1"/>
  <c r="D10" i="1" s="1"/>
  <c r="J22" i="2" l="1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I22" i="2"/>
  <c r="E11" i="2"/>
  <c r="F11" i="2" s="1"/>
  <c r="G11" i="2" s="1"/>
  <c r="H11" i="2" s="1"/>
  <c r="I11" i="2" s="1"/>
  <c r="J11" i="2" s="1"/>
  <c r="K11" i="2" s="1"/>
  <c r="L11" i="2" s="1"/>
  <c r="M11" i="2" s="1"/>
  <c r="N11" i="2" s="1"/>
  <c r="O11" i="2" s="1"/>
  <c r="P11" i="2" s="1"/>
  <c r="Q11" i="2" s="1"/>
  <c r="R11" i="2" s="1"/>
  <c r="S11" i="2" s="1"/>
  <c r="T11" i="2" s="1"/>
  <c r="U11" i="2" s="1"/>
  <c r="V11" i="2" s="1"/>
  <c r="W11" i="2" s="1"/>
  <c r="X11" i="2" s="1"/>
  <c r="Y11" i="2" s="1"/>
  <c r="Z11" i="2" s="1"/>
  <c r="AA11" i="2" s="1"/>
  <c r="AB11" i="2" s="1"/>
  <c r="AC11" i="2" s="1"/>
  <c r="AD11" i="2" s="1"/>
  <c r="AE11" i="2" s="1"/>
  <c r="AF11" i="2" s="1"/>
  <c r="AG11" i="2" s="1"/>
  <c r="AH11" i="2" s="1"/>
  <c r="AI11" i="2" s="1"/>
  <c r="AJ11" i="2" s="1"/>
  <c r="AK11" i="2" s="1"/>
  <c r="AL11" i="2" s="1"/>
  <c r="AM11" i="2" s="1"/>
  <c r="AN11" i="2" s="1"/>
  <c r="AO11" i="2" s="1"/>
  <c r="AP11" i="2" s="1"/>
  <c r="AQ11" i="2" s="1"/>
  <c r="AR11" i="2" s="1"/>
  <c r="AS11" i="2" s="1"/>
  <c r="AT11" i="2" s="1"/>
  <c r="AU11" i="2" s="1"/>
  <c r="AV11" i="2" s="1"/>
  <c r="AW11" i="2" s="1"/>
  <c r="AX11" i="2" s="1"/>
  <c r="AY11" i="2" s="1"/>
  <c r="AZ11" i="2" s="1"/>
  <c r="BA11" i="2" s="1"/>
  <c r="BB11" i="2" s="1"/>
  <c r="BC11" i="2" s="1"/>
  <c r="BD11" i="2" s="1"/>
  <c r="BE11" i="2" s="1"/>
  <c r="BF11" i="2" s="1"/>
  <c r="BG11" i="2" s="1"/>
  <c r="BH11" i="2" s="1"/>
  <c r="BI11" i="2" s="1"/>
  <c r="BJ11" i="2" s="1"/>
  <c r="BK11" i="2" s="1"/>
  <c r="BL11" i="2" s="1"/>
  <c r="BM11" i="2" s="1"/>
  <c r="BN11" i="2" s="1"/>
  <c r="BO11" i="2" s="1"/>
  <c r="BP11" i="2" s="1"/>
  <c r="BQ11" i="2" s="1"/>
  <c r="BR11" i="2" s="1"/>
  <c r="BS11" i="2" s="1"/>
  <c r="BT11" i="2" s="1"/>
  <c r="BU11" i="2" s="1"/>
  <c r="E4" i="2"/>
  <c r="F4" i="2" s="1"/>
  <c r="F3" i="2"/>
  <c r="F5" i="2" l="1"/>
  <c r="J10" i="2"/>
  <c r="K10" i="2" s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AH10" i="2" s="1"/>
  <c r="AI10" i="2" s="1"/>
  <c r="AJ10" i="2" s="1"/>
  <c r="AK10" i="2" s="1"/>
  <c r="AL10" i="2" s="1"/>
  <c r="AM10" i="2" s="1"/>
  <c r="AN10" i="2" s="1"/>
  <c r="AO10" i="2" s="1"/>
  <c r="AP10" i="2" s="1"/>
  <c r="AQ10" i="2" s="1"/>
  <c r="AR10" i="2" s="1"/>
  <c r="AS10" i="2" s="1"/>
  <c r="AT10" i="2" s="1"/>
  <c r="AU10" i="2" s="1"/>
  <c r="AV10" i="2" s="1"/>
  <c r="AW10" i="2" s="1"/>
  <c r="AX10" i="2" s="1"/>
  <c r="AY10" i="2" s="1"/>
  <c r="AZ10" i="2" s="1"/>
  <c r="BA10" i="2" s="1"/>
  <c r="BB10" i="2" s="1"/>
  <c r="BC10" i="2" s="1"/>
  <c r="BD10" i="2" s="1"/>
  <c r="BE10" i="2" s="1"/>
  <c r="BF10" i="2" s="1"/>
  <c r="BG10" i="2" s="1"/>
  <c r="BH10" i="2" s="1"/>
  <c r="BI10" i="2" s="1"/>
  <c r="BJ10" i="2" s="1"/>
  <c r="BK10" i="2" s="1"/>
  <c r="BL10" i="2" s="1"/>
  <c r="BM10" i="2" s="1"/>
  <c r="BN10" i="2" s="1"/>
  <c r="BO10" i="2" s="1"/>
  <c r="BP10" i="2" s="1"/>
  <c r="BQ10" i="2" s="1"/>
  <c r="BR10" i="2" s="1"/>
  <c r="BS10" i="2" s="1"/>
  <c r="BT10" i="2" s="1"/>
  <c r="BU10" i="2" s="1"/>
  <c r="E23" i="2"/>
  <c r="Q23" i="2"/>
  <c r="I23" i="2"/>
  <c r="R23" i="2"/>
  <c r="V23" i="2"/>
  <c r="D23" i="2"/>
  <c r="AC21" i="2"/>
  <c r="X23" i="2"/>
  <c r="G23" i="2"/>
  <c r="Z23" i="2"/>
  <c r="O23" i="2"/>
  <c r="W23" i="2"/>
  <c r="H23" i="2"/>
  <c r="T23" i="2" l="1"/>
  <c r="F23" i="2"/>
  <c r="F16" i="2"/>
  <c r="E16" i="2"/>
  <c r="I16" i="2"/>
  <c r="H16" i="2"/>
  <c r="G16" i="2"/>
  <c r="D16" i="2"/>
  <c r="G17" i="2" s="1"/>
  <c r="AD21" i="2"/>
  <c r="AC22" i="2"/>
  <c r="M23" i="2"/>
  <c r="P23" i="2"/>
  <c r="J23" i="2"/>
  <c r="AB23" i="2"/>
  <c r="K23" i="2"/>
  <c r="V24" i="2" s="1"/>
  <c r="Y23" i="2"/>
  <c r="S23" i="2"/>
  <c r="N23" i="2"/>
  <c r="L23" i="2"/>
  <c r="U23" i="2"/>
  <c r="AA23" i="2"/>
  <c r="J24" i="2"/>
  <c r="I24" i="2"/>
  <c r="G24" i="2"/>
  <c r="F24" i="2"/>
  <c r="E24" i="2"/>
  <c r="D24" i="2"/>
  <c r="H24" i="2"/>
  <c r="AC23" i="2"/>
  <c r="D17" i="2" l="1"/>
  <c r="E17" i="2"/>
  <c r="F17" i="2"/>
  <c r="T24" i="2"/>
  <c r="H17" i="2"/>
  <c r="K24" i="2"/>
  <c r="I17" i="2"/>
  <c r="C18" i="2"/>
  <c r="AB24" i="2"/>
  <c r="W24" i="2"/>
  <c r="X24" i="2"/>
  <c r="P24" i="2"/>
  <c r="AE21" i="2"/>
  <c r="AD22" i="2"/>
  <c r="AD23" i="2" s="1"/>
  <c r="AD24" i="2" s="1"/>
  <c r="Q24" i="2"/>
  <c r="M24" i="2"/>
  <c r="Y24" i="2"/>
  <c r="S24" i="2"/>
  <c r="U24" i="2"/>
  <c r="AA24" i="2"/>
  <c r="N24" i="2"/>
  <c r="L24" i="2"/>
  <c r="R24" i="2"/>
  <c r="Z24" i="2"/>
  <c r="O24" i="2"/>
  <c r="AC24" i="2"/>
  <c r="AF21" i="2" l="1"/>
  <c r="AE22" i="2"/>
  <c r="AE23" i="2" s="1"/>
  <c r="AG21" i="2" l="1"/>
  <c r="AF22" i="2"/>
  <c r="AF23" i="2"/>
  <c r="AE24" i="2"/>
  <c r="AH21" i="2" l="1"/>
  <c r="AG22" i="2"/>
  <c r="AF24" i="2"/>
  <c r="AG23" i="2"/>
  <c r="AI21" i="2" l="1"/>
  <c r="AH22" i="2"/>
  <c r="AH23" i="2"/>
  <c r="AH24" i="2" s="1"/>
  <c r="AG24" i="2"/>
  <c r="AJ21" i="2" l="1"/>
  <c r="AI22" i="2"/>
  <c r="AI23" i="2"/>
  <c r="AI24" i="2" s="1"/>
  <c r="AK21" i="2" l="1"/>
  <c r="AJ22" i="2"/>
  <c r="AJ23" i="2" s="1"/>
  <c r="AJ24" i="2" s="1"/>
  <c r="AL21" i="2" l="1"/>
  <c r="AK22" i="2"/>
  <c r="AK23" i="2"/>
  <c r="AK24" i="2" s="1"/>
  <c r="AM21" i="2" l="1"/>
  <c r="AL22" i="2"/>
  <c r="AL23" i="2"/>
  <c r="AL24" i="2" s="1"/>
  <c r="AN21" i="2" l="1"/>
  <c r="AM22" i="2"/>
  <c r="AM23" i="2"/>
  <c r="AM24" i="2" s="1"/>
  <c r="AO21" i="2" l="1"/>
  <c r="AN22" i="2"/>
  <c r="AN23" i="2"/>
  <c r="AN24" i="2" s="1"/>
  <c r="AP21" i="2" l="1"/>
  <c r="AO22" i="2"/>
  <c r="AO23" i="2"/>
  <c r="AO24" i="2" s="1"/>
  <c r="AQ21" i="2" l="1"/>
  <c r="AP22" i="2"/>
  <c r="AP23" i="2" s="1"/>
  <c r="AP24" i="2" s="1"/>
  <c r="AR21" i="2" l="1"/>
  <c r="AQ22" i="2"/>
  <c r="AQ23" i="2"/>
  <c r="AQ24" i="2" s="1"/>
  <c r="AS21" i="2" l="1"/>
  <c r="AR22" i="2"/>
  <c r="AR23" i="2"/>
  <c r="AR24" i="2" s="1"/>
  <c r="AT21" i="2" l="1"/>
  <c r="AS22" i="2"/>
  <c r="AS23" i="2"/>
  <c r="AS24" i="2" s="1"/>
  <c r="AU21" i="2" l="1"/>
  <c r="AT22" i="2"/>
  <c r="AT23" i="2"/>
  <c r="AT24" i="2" s="1"/>
  <c r="AV21" i="2" l="1"/>
  <c r="AU22" i="2"/>
  <c r="AU23" i="2"/>
  <c r="AU24" i="2" s="1"/>
  <c r="AW21" i="2" l="1"/>
  <c r="AV22" i="2"/>
  <c r="AV23" i="2"/>
  <c r="AV24" i="2" s="1"/>
  <c r="AX21" i="2" l="1"/>
  <c r="AW22" i="2"/>
  <c r="AW23" i="2"/>
  <c r="AW24" i="2" s="1"/>
  <c r="AY21" i="2" l="1"/>
  <c r="AX22" i="2"/>
  <c r="AX23" i="2"/>
  <c r="AX24" i="2" s="1"/>
  <c r="AZ21" i="2" l="1"/>
  <c r="AY22" i="2"/>
  <c r="AY23" i="2"/>
  <c r="AY24" i="2" s="1"/>
  <c r="BA21" i="2" l="1"/>
  <c r="AZ22" i="2"/>
  <c r="AZ23" i="2"/>
  <c r="AZ24" i="2" s="1"/>
  <c r="BB21" i="2" l="1"/>
  <c r="BA22" i="2"/>
  <c r="BA23" i="2"/>
  <c r="BA24" i="2" s="1"/>
  <c r="BC21" i="2" l="1"/>
  <c r="BB22" i="2"/>
  <c r="BB23" i="2"/>
  <c r="BB24" i="2" s="1"/>
  <c r="BD21" i="2" l="1"/>
  <c r="BC22" i="2"/>
  <c r="BC23" i="2" s="1"/>
  <c r="BC24" i="2" s="1"/>
  <c r="BE21" i="2" l="1"/>
  <c r="BD22" i="2"/>
  <c r="BD23" i="2"/>
  <c r="BD24" i="2" s="1"/>
  <c r="BF21" i="2" l="1"/>
  <c r="BE22" i="2"/>
  <c r="BE23" i="2"/>
  <c r="BE24" i="2" s="1"/>
  <c r="BG21" i="2" l="1"/>
  <c r="BF22" i="2"/>
  <c r="BF23" i="2"/>
  <c r="BF24" i="2" s="1"/>
  <c r="BH21" i="2" l="1"/>
  <c r="BG22" i="2"/>
  <c r="BG23" i="2"/>
  <c r="BG24" i="2" s="1"/>
  <c r="BI21" i="2" l="1"/>
  <c r="BH22" i="2"/>
  <c r="BH23" i="2"/>
  <c r="BH24" i="2" s="1"/>
  <c r="BJ21" i="2" l="1"/>
  <c r="BI22" i="2"/>
  <c r="BI23" i="2"/>
  <c r="BI24" i="2" s="1"/>
  <c r="BK21" i="2" l="1"/>
  <c r="BJ22" i="2"/>
  <c r="BJ23" i="2"/>
  <c r="BJ24" i="2" s="1"/>
  <c r="BL21" i="2" l="1"/>
  <c r="BK22" i="2"/>
  <c r="BK23" i="2"/>
  <c r="BK24" i="2" s="1"/>
  <c r="BM21" i="2" l="1"/>
  <c r="BL22" i="2"/>
  <c r="BL23" i="2"/>
  <c r="BL24" i="2" s="1"/>
  <c r="BN21" i="2" l="1"/>
  <c r="BM22" i="2"/>
  <c r="BM23" i="2" s="1"/>
  <c r="BM24" i="2" s="1"/>
  <c r="BO21" i="2" l="1"/>
  <c r="BN22" i="2"/>
  <c r="BN23" i="2"/>
  <c r="BN24" i="2" s="1"/>
  <c r="BP21" i="2" l="1"/>
  <c r="BO22" i="2"/>
  <c r="BO23" i="2"/>
  <c r="BO24" i="2" s="1"/>
  <c r="BQ21" i="2" l="1"/>
  <c r="BP22" i="2"/>
  <c r="BP23" i="2"/>
  <c r="BP24" i="2" s="1"/>
  <c r="BR21" i="2" l="1"/>
  <c r="BQ22" i="2"/>
  <c r="BQ23" i="2"/>
  <c r="BQ24" i="2" s="1"/>
  <c r="BS21" i="2" l="1"/>
  <c r="BR22" i="2"/>
  <c r="BR23" i="2"/>
  <c r="BR24" i="2" s="1"/>
  <c r="BT21" i="2" l="1"/>
  <c r="BS22" i="2"/>
  <c r="BS23" i="2"/>
  <c r="BS24" i="2" s="1"/>
  <c r="BU21" i="2" l="1"/>
  <c r="BU22" i="2" s="1"/>
  <c r="BT22" i="2"/>
  <c r="BT23" i="2"/>
  <c r="BT24" i="2" s="1"/>
  <c r="BU23" i="2"/>
  <c r="C25" i="2" l="1"/>
  <c r="BU24" i="2"/>
  <c r="J22" i="1" l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I22" i="1"/>
  <c r="AC21" i="1" l="1"/>
  <c r="AD21" i="1" l="1"/>
  <c r="AC22" i="1"/>
  <c r="AD22" i="1" l="1"/>
  <c r="AE21" i="1"/>
  <c r="AE22" i="1" l="1"/>
  <c r="AF21" i="1"/>
  <c r="AF22" i="1" l="1"/>
  <c r="AG21" i="1"/>
  <c r="AG22" i="1" l="1"/>
  <c r="AH21" i="1"/>
  <c r="AH22" i="1" l="1"/>
  <c r="AI21" i="1"/>
  <c r="AI22" i="1" l="1"/>
  <c r="AJ21" i="1"/>
  <c r="AJ22" i="1" l="1"/>
  <c r="AK21" i="1"/>
  <c r="AK22" i="1" l="1"/>
  <c r="AL21" i="1"/>
  <c r="AL22" i="1" l="1"/>
  <c r="AM21" i="1"/>
  <c r="AM22" i="1" l="1"/>
  <c r="AN21" i="1"/>
  <c r="AN22" i="1" l="1"/>
  <c r="AO21" i="1"/>
  <c r="AO22" i="1" l="1"/>
  <c r="AP21" i="1"/>
  <c r="AP22" i="1" l="1"/>
  <c r="AQ21" i="1"/>
  <c r="AQ22" i="1" l="1"/>
  <c r="AR21" i="1"/>
  <c r="AR22" i="1" l="1"/>
  <c r="AS21" i="1"/>
  <c r="AS22" i="1" l="1"/>
  <c r="AT21" i="1"/>
  <c r="AT22" i="1" l="1"/>
  <c r="AU21" i="1"/>
  <c r="AU22" i="1" l="1"/>
  <c r="AV21" i="1"/>
  <c r="AV22" i="1" l="1"/>
  <c r="AW21" i="1"/>
  <c r="AW22" i="1" l="1"/>
  <c r="AX21" i="1"/>
  <c r="AX22" i="1" l="1"/>
  <c r="AY21" i="1"/>
  <c r="AY22" i="1" l="1"/>
  <c r="AZ21" i="1"/>
  <c r="AZ22" i="1" l="1"/>
  <c r="BA21" i="1"/>
  <c r="BA22" i="1" l="1"/>
  <c r="BB21" i="1"/>
  <c r="BB22" i="1" l="1"/>
  <c r="BC21" i="1"/>
  <c r="BC22" i="1" l="1"/>
  <c r="BD21" i="1"/>
  <c r="BD22" i="1" l="1"/>
  <c r="BE21" i="1"/>
  <c r="BE22" i="1" l="1"/>
  <c r="BF21" i="1"/>
  <c r="BF22" i="1" l="1"/>
  <c r="BG21" i="1"/>
  <c r="BG22" i="1" l="1"/>
  <c r="BH21" i="1"/>
  <c r="BH22" i="1" l="1"/>
  <c r="BI21" i="1"/>
  <c r="BI22" i="1" l="1"/>
  <c r="BJ21" i="1"/>
  <c r="BJ22" i="1" l="1"/>
  <c r="BK21" i="1"/>
  <c r="BK22" i="1" l="1"/>
  <c r="BL21" i="1"/>
  <c r="BL22" i="1" l="1"/>
  <c r="BM21" i="1"/>
  <c r="BM22" i="1" l="1"/>
  <c r="BN21" i="1"/>
  <c r="BN22" i="1" l="1"/>
  <c r="BO21" i="1"/>
  <c r="BO22" i="1" l="1"/>
  <c r="BP21" i="1"/>
  <c r="BP22" i="1" l="1"/>
  <c r="BQ21" i="1"/>
  <c r="BQ22" i="1" l="1"/>
  <c r="BR21" i="1"/>
  <c r="BR22" i="1" l="1"/>
  <c r="BS21" i="1"/>
  <c r="BS22" i="1" l="1"/>
  <c r="BT21" i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P11" i="1" s="1"/>
  <c r="Q11" i="1" s="1"/>
  <c r="R11" i="1" s="1"/>
  <c r="S11" i="1" s="1"/>
  <c r="T11" i="1" s="1"/>
  <c r="U11" i="1" s="1"/>
  <c r="V11" i="1" s="1"/>
  <c r="W11" i="1" s="1"/>
  <c r="X11" i="1" s="1"/>
  <c r="Y11" i="1" s="1"/>
  <c r="Z11" i="1" s="1"/>
  <c r="AA11" i="1" s="1"/>
  <c r="AB11" i="1" s="1"/>
  <c r="AC11" i="1" s="1"/>
  <c r="AD11" i="1" s="1"/>
  <c r="AE11" i="1" s="1"/>
  <c r="AF11" i="1" s="1"/>
  <c r="AG11" i="1" s="1"/>
  <c r="AH11" i="1" s="1"/>
  <c r="AI11" i="1" s="1"/>
  <c r="AJ11" i="1" s="1"/>
  <c r="AK11" i="1" s="1"/>
  <c r="AL11" i="1" s="1"/>
  <c r="AM11" i="1" s="1"/>
  <c r="AN11" i="1" s="1"/>
  <c r="AO11" i="1" s="1"/>
  <c r="AP11" i="1" s="1"/>
  <c r="AQ11" i="1" s="1"/>
  <c r="AR11" i="1" s="1"/>
  <c r="AS11" i="1" s="1"/>
  <c r="AT11" i="1" s="1"/>
  <c r="AU11" i="1" s="1"/>
  <c r="AV11" i="1" s="1"/>
  <c r="AW11" i="1" s="1"/>
  <c r="AX11" i="1" s="1"/>
  <c r="AY11" i="1" s="1"/>
  <c r="AZ11" i="1" s="1"/>
  <c r="BA11" i="1" s="1"/>
  <c r="BB11" i="1" s="1"/>
  <c r="BC11" i="1" s="1"/>
  <c r="BD11" i="1" s="1"/>
  <c r="BE11" i="1" s="1"/>
  <c r="BF11" i="1" s="1"/>
  <c r="BG11" i="1" s="1"/>
  <c r="BH11" i="1" s="1"/>
  <c r="BI11" i="1" s="1"/>
  <c r="BJ11" i="1" s="1"/>
  <c r="BK11" i="1" s="1"/>
  <c r="BL11" i="1" s="1"/>
  <c r="BM11" i="1" s="1"/>
  <c r="BN11" i="1" s="1"/>
  <c r="BO11" i="1" s="1"/>
  <c r="BP11" i="1" s="1"/>
  <c r="BQ11" i="1" s="1"/>
  <c r="BR11" i="1" s="1"/>
  <c r="BS11" i="1" s="1"/>
  <c r="BT11" i="1" s="1"/>
  <c r="BU11" i="1" s="1"/>
  <c r="E4" i="1"/>
  <c r="F4" i="1" s="1"/>
  <c r="F3" i="1"/>
  <c r="BT22" i="1" l="1"/>
  <c r="BU21" i="1"/>
  <c r="BU22" i="1" s="1"/>
  <c r="F5" i="1"/>
  <c r="D16" i="1" l="1"/>
  <c r="I16" i="1"/>
  <c r="G16" i="1"/>
  <c r="H16" i="1"/>
  <c r="F16" i="1"/>
  <c r="E16" i="1"/>
  <c r="D23" i="1"/>
  <c r="S23" i="1"/>
  <c r="V23" i="1"/>
  <c r="O23" i="1"/>
  <c r="AB23" i="1"/>
  <c r="I23" i="1"/>
  <c r="E23" i="1"/>
  <c r="T23" i="1"/>
  <c r="Z23" i="1"/>
  <c r="W23" i="1"/>
  <c r="X23" i="1"/>
  <c r="L23" i="1"/>
  <c r="R23" i="1"/>
  <c r="N23" i="1"/>
  <c r="H23" i="1"/>
  <c r="J23" i="1"/>
  <c r="Q23" i="1"/>
  <c r="U23" i="1"/>
  <c r="P23" i="1"/>
  <c r="F23" i="1"/>
  <c r="G23" i="1"/>
  <c r="M23" i="1"/>
  <c r="AA23" i="1"/>
  <c r="Y23" i="1"/>
  <c r="K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BJ23" i="1"/>
  <c r="BK23" i="1"/>
  <c r="BL23" i="1"/>
  <c r="BM23" i="1"/>
  <c r="BN23" i="1"/>
  <c r="BO23" i="1"/>
  <c r="BP23" i="1"/>
  <c r="BQ23" i="1"/>
  <c r="BR23" i="1"/>
  <c r="BS23" i="1"/>
  <c r="BT23" i="1"/>
  <c r="BU23" i="1"/>
  <c r="C18" i="1" l="1"/>
  <c r="E17" i="1"/>
  <c r="F17" i="1"/>
  <c r="G17" i="1"/>
  <c r="H17" i="1"/>
  <c r="I17" i="1"/>
  <c r="D17" i="1"/>
  <c r="U24" i="1"/>
  <c r="AC24" i="1"/>
  <c r="AK24" i="1"/>
  <c r="AS24" i="1"/>
  <c r="BA24" i="1"/>
  <c r="BI24" i="1"/>
  <c r="BQ24" i="1"/>
  <c r="H24" i="1"/>
  <c r="BN24" i="1"/>
  <c r="C25" i="1"/>
  <c r="V24" i="1"/>
  <c r="AD24" i="1"/>
  <c r="AL24" i="1"/>
  <c r="AT24" i="1"/>
  <c r="BB24" i="1"/>
  <c r="BJ24" i="1"/>
  <c r="BR24" i="1"/>
  <c r="I24" i="1"/>
  <c r="AH24" i="1"/>
  <c r="M24" i="1"/>
  <c r="O24" i="1"/>
  <c r="W24" i="1"/>
  <c r="AE24" i="1"/>
  <c r="AM24" i="1"/>
  <c r="AU24" i="1"/>
  <c r="BC24" i="1"/>
  <c r="BK24" i="1"/>
  <c r="BS24" i="1"/>
  <c r="J24" i="1"/>
  <c r="AX24" i="1"/>
  <c r="P24" i="1"/>
  <c r="X24" i="1"/>
  <c r="AF24" i="1"/>
  <c r="AN24" i="1"/>
  <c r="AV24" i="1"/>
  <c r="BD24" i="1"/>
  <c r="BL24" i="1"/>
  <c r="BT24" i="1"/>
  <c r="K24" i="1"/>
  <c r="Z24" i="1"/>
  <c r="Q24" i="1"/>
  <c r="Y24" i="1"/>
  <c r="AG24" i="1"/>
  <c r="AO24" i="1"/>
  <c r="AW24" i="1"/>
  <c r="BE24" i="1"/>
  <c r="BM24" i="1"/>
  <c r="BU24" i="1"/>
  <c r="L24" i="1"/>
  <c r="R24" i="1"/>
  <c r="S24" i="1"/>
  <c r="AA24" i="1"/>
  <c r="AI24" i="1"/>
  <c r="AQ24" i="1"/>
  <c r="AY24" i="1"/>
  <c r="BG24" i="1"/>
  <c r="BO24" i="1"/>
  <c r="F24" i="1"/>
  <c r="N24" i="1"/>
  <c r="BF24" i="1"/>
  <c r="T24" i="1"/>
  <c r="AB24" i="1"/>
  <c r="AJ24" i="1"/>
  <c r="AR24" i="1"/>
  <c r="AZ24" i="1"/>
  <c r="BH24" i="1"/>
  <c r="BP24" i="1"/>
  <c r="G24" i="1"/>
  <c r="D24" i="1"/>
  <c r="AP24" i="1"/>
  <c r="E24" i="1"/>
</calcChain>
</file>

<file path=xl/sharedStrings.xml><?xml version="1.0" encoding="utf-8"?>
<sst xmlns="http://schemas.openxmlformats.org/spreadsheetml/2006/main" count="48" uniqueCount="21">
  <si>
    <t>Cap Structure</t>
  </si>
  <si>
    <t>WACC</t>
  </si>
  <si>
    <t>Cost of Equity</t>
  </si>
  <si>
    <t>Cost of Debt</t>
  </si>
  <si>
    <t>Tax Rate</t>
  </si>
  <si>
    <t>O&amp;M Costs</t>
  </si>
  <si>
    <t>Year</t>
  </si>
  <si>
    <t>Nominal</t>
  </si>
  <si>
    <t>Present Value</t>
  </si>
  <si>
    <t>O&amp;M Expense</t>
  </si>
  <si>
    <t>Cumulative Present Value</t>
  </si>
  <si>
    <t>Net Present Value</t>
  </si>
  <si>
    <t>2019 Assumptions</t>
  </si>
  <si>
    <t>2021 Assumptions</t>
  </si>
  <si>
    <t>Notes</t>
  </si>
  <si>
    <t>- Final investment decision for the project was made in 2021, hence, 2021 is the reference year for NPV calculation</t>
  </si>
  <si>
    <t>- WACC is based on 2021 assumptions at the time of final investment decision</t>
  </si>
  <si>
    <t xml:space="preserve">Capital costs </t>
  </si>
  <si>
    <t>Capital</t>
  </si>
  <si>
    <t>Inflation</t>
  </si>
  <si>
    <t>- Capital includes AFUDC with no contingency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</si>
</sst>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00%"/>
    <numFmt numFmtId="165" formatCode="0.0000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164" fontId="3" fillId="0" borderId="0" xfId="0" applyNumberFormat="1" applyFont="1"/>
    <xf numFmtId="0" fontId="4" fillId="0" borderId="0" xfId="0" applyFont="1"/>
    <xf numFmtId="0" fontId="2" fillId="0" borderId="0" xfId="0" applyFont="1" applyAlignment="1">
      <alignment horizontal="center"/>
    </xf>
    <xf numFmtId="10" fontId="3" fillId="0" borderId="0" xfId="0" applyNumberFormat="1" applyFont="1"/>
    <xf numFmtId="10" fontId="4" fillId="0" borderId="0" xfId="0" applyNumberFormat="1" applyFont="1"/>
    <xf numFmtId="165" fontId="4" fillId="0" borderId="0" xfId="0" applyNumberFormat="1" applyFont="1"/>
    <xf numFmtId="0" fontId="5" fillId="0" borderId="0" xfId="0" applyFont="1"/>
    <xf numFmtId="10" fontId="4" fillId="0" borderId="1" xfId="1" applyNumberFormat="1" applyFont="1" applyBorder="1"/>
    <xf numFmtId="10" fontId="4" fillId="0" borderId="0" xfId="1" applyNumberFormat="1" applyFont="1" applyBorder="1"/>
    <xf numFmtId="0" fontId="6" fillId="0" borderId="0" xfId="0" applyFont="1"/>
    <xf numFmtId="14" fontId="7" fillId="0" borderId="0" xfId="0" applyNumberFormat="1" applyFont="1"/>
    <xf numFmtId="166" fontId="4" fillId="0" borderId="0" xfId="0" applyNumberFormat="1" applyFont="1"/>
    <xf numFmtId="0" fontId="8" fillId="0" borderId="0" xfId="0" applyFont="1"/>
    <xf numFmtId="41" fontId="4" fillId="0" borderId="0" xfId="0" applyNumberFormat="1" applyFont="1"/>
    <xf numFmtId="41" fontId="4" fillId="2" borderId="0" xfId="0" applyNumberFormat="1" applyFont="1" applyFill="1"/>
    <xf numFmtId="1" fontId="4" fillId="0" borderId="0" xfId="0" applyNumberFormat="1" applyFont="1"/>
    <xf numFmtId="166" fontId="2" fillId="0" borderId="0" xfId="0" applyNumberFormat="1" applyFont="1"/>
    <xf numFmtId="0" fontId="4" fillId="0" borderId="0" xfId="0" quotePrefix="1" applyFont="1"/>
    <xf numFmtId="14" fontId="9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02E49-B0C0-444B-8E80-6C8CEC472B18}">
  <dimension ref="A2:BW32"/>
  <sheetViews>
    <sheetView zoomScale="90" zoomScaleNormal="90" workbookViewId="0">
      <selection activeCell="A27" sqref="A27:XFD27"/>
    </sheetView>
  </sheetViews>
  <sheetFormatPr defaultColWidth="0" defaultRowHeight="13.8" x14ac:dyDescent="0.3"/>
  <cols>
    <col min="1" max="1" width="8.88671875" style="3" customWidth="1"/>
    <col min="2" max="2" width="21.109375" style="3" bestFit="1" customWidth="1"/>
    <col min="3" max="3" width="11" style="3" bestFit="1" customWidth="1"/>
    <col min="4" max="4" width="9" style="3" bestFit="1" customWidth="1"/>
    <col min="5" max="5" width="11.77734375" style="3" bestFit="1" customWidth="1"/>
    <col min="6" max="6" width="10.5546875" style="3" bestFit="1" customWidth="1"/>
    <col min="7" max="9" width="11" style="3" bestFit="1" customWidth="1"/>
    <col min="10" max="10" width="9.77734375" style="3" customWidth="1"/>
    <col min="11" max="73" width="10" style="3" bestFit="1" customWidth="1"/>
    <col min="74" max="75" width="13.77734375" style="3" customWidth="1"/>
    <col min="76" max="16384" width="13.77734375" style="3" hidden="1"/>
  </cols>
  <sheetData>
    <row r="2" spans="2:73" x14ac:dyDescent="0.3">
      <c r="B2" s="14" t="s">
        <v>13</v>
      </c>
      <c r="C2" s="2"/>
      <c r="E2" s="4" t="s">
        <v>0</v>
      </c>
      <c r="F2" s="4" t="s">
        <v>1</v>
      </c>
      <c r="G2" s="4"/>
      <c r="H2" s="4"/>
      <c r="I2" s="4"/>
    </row>
    <row r="3" spans="2:73" x14ac:dyDescent="0.3">
      <c r="B3" s="1" t="s">
        <v>2</v>
      </c>
      <c r="C3" s="5">
        <v>9.9000000000000005E-2</v>
      </c>
      <c r="E3" s="5">
        <v>0.54700000000000004</v>
      </c>
      <c r="F3" s="6">
        <f>C3*E3</f>
        <v>5.4153000000000007E-2</v>
      </c>
      <c r="G3" s="6"/>
      <c r="H3" s="7"/>
      <c r="I3" s="6"/>
      <c r="J3" s="8"/>
    </row>
    <row r="4" spans="2:73" x14ac:dyDescent="0.3">
      <c r="B4" s="1" t="s">
        <v>3</v>
      </c>
      <c r="C4" s="5">
        <v>3.4000000000000002E-2</v>
      </c>
      <c r="E4" s="5">
        <f>1-E3</f>
        <v>0.45299999999999996</v>
      </c>
      <c r="F4" s="6">
        <f>C4*E4*(1-C5)</f>
        <v>1.1498363100000001E-2</v>
      </c>
      <c r="G4" s="6"/>
      <c r="H4" s="7"/>
      <c r="I4" s="6"/>
    </row>
    <row r="5" spans="2:73" x14ac:dyDescent="0.3">
      <c r="B5" s="1" t="s">
        <v>4</v>
      </c>
      <c r="C5" s="2">
        <v>0.25345000000000001</v>
      </c>
      <c r="F5" s="9">
        <f>SUM(F3:F4)</f>
        <v>6.5651363100000013E-2</v>
      </c>
      <c r="G5" s="10"/>
      <c r="I5" s="6"/>
    </row>
    <row r="6" spans="2:73" x14ac:dyDescent="0.3">
      <c r="B6" s="11" t="s">
        <v>19</v>
      </c>
      <c r="C6" s="2">
        <v>0.02</v>
      </c>
      <c r="D6" s="20"/>
      <c r="E6" s="20"/>
      <c r="F6" s="20"/>
      <c r="G6" s="12"/>
      <c r="H6" s="12"/>
      <c r="I6" s="12"/>
      <c r="J6" s="12"/>
      <c r="K6" s="12"/>
    </row>
    <row r="7" spans="2:73" x14ac:dyDescent="0.3">
      <c r="D7" s="12"/>
      <c r="G7" s="12"/>
      <c r="H7" s="12"/>
      <c r="I7" s="12"/>
      <c r="J7" s="12"/>
      <c r="K7" s="12"/>
    </row>
    <row r="10" spans="2:73" x14ac:dyDescent="0.3">
      <c r="D10" s="17">
        <f t="shared" ref="D10:E10" si="0">E10-1</f>
        <v>-2</v>
      </c>
      <c r="E10" s="17">
        <f t="shared" si="0"/>
        <v>-1</v>
      </c>
      <c r="F10" s="17">
        <v>0</v>
      </c>
      <c r="G10" s="17">
        <f>F10+1</f>
        <v>1</v>
      </c>
      <c r="H10" s="17">
        <f t="shared" ref="H10:BS10" si="1">G10+1</f>
        <v>2</v>
      </c>
      <c r="I10" s="17">
        <f t="shared" si="1"/>
        <v>3</v>
      </c>
      <c r="J10" s="17">
        <f t="shared" si="1"/>
        <v>4</v>
      </c>
      <c r="K10" s="17">
        <f t="shared" si="1"/>
        <v>5</v>
      </c>
      <c r="L10" s="17">
        <f t="shared" si="1"/>
        <v>6</v>
      </c>
      <c r="M10" s="17">
        <f t="shared" si="1"/>
        <v>7</v>
      </c>
      <c r="N10" s="17">
        <f t="shared" si="1"/>
        <v>8</v>
      </c>
      <c r="O10" s="17">
        <f t="shared" si="1"/>
        <v>9</v>
      </c>
      <c r="P10" s="17">
        <f t="shared" si="1"/>
        <v>10</v>
      </c>
      <c r="Q10" s="17">
        <f t="shared" si="1"/>
        <v>11</v>
      </c>
      <c r="R10" s="17">
        <f t="shared" si="1"/>
        <v>12</v>
      </c>
      <c r="S10" s="17">
        <f t="shared" si="1"/>
        <v>13</v>
      </c>
      <c r="T10" s="17">
        <f t="shared" si="1"/>
        <v>14</v>
      </c>
      <c r="U10" s="17">
        <f t="shared" si="1"/>
        <v>15</v>
      </c>
      <c r="V10" s="17">
        <f t="shared" si="1"/>
        <v>16</v>
      </c>
      <c r="W10" s="17">
        <f t="shared" si="1"/>
        <v>17</v>
      </c>
      <c r="X10" s="17">
        <f t="shared" si="1"/>
        <v>18</v>
      </c>
      <c r="Y10" s="17">
        <f t="shared" si="1"/>
        <v>19</v>
      </c>
      <c r="Z10" s="17">
        <f t="shared" si="1"/>
        <v>20</v>
      </c>
      <c r="AA10" s="17">
        <f t="shared" si="1"/>
        <v>21</v>
      </c>
      <c r="AB10" s="17">
        <f t="shared" si="1"/>
        <v>22</v>
      </c>
      <c r="AC10" s="17">
        <f t="shared" si="1"/>
        <v>23</v>
      </c>
      <c r="AD10" s="17">
        <f t="shared" si="1"/>
        <v>24</v>
      </c>
      <c r="AE10" s="17">
        <f t="shared" si="1"/>
        <v>25</v>
      </c>
      <c r="AF10" s="17">
        <f t="shared" si="1"/>
        <v>26</v>
      </c>
      <c r="AG10" s="17">
        <f t="shared" si="1"/>
        <v>27</v>
      </c>
      <c r="AH10" s="17">
        <f t="shared" si="1"/>
        <v>28</v>
      </c>
      <c r="AI10" s="17">
        <f t="shared" si="1"/>
        <v>29</v>
      </c>
      <c r="AJ10" s="17">
        <f t="shared" si="1"/>
        <v>30</v>
      </c>
      <c r="AK10" s="17">
        <f t="shared" si="1"/>
        <v>31</v>
      </c>
      <c r="AL10" s="17">
        <f t="shared" si="1"/>
        <v>32</v>
      </c>
      <c r="AM10" s="17">
        <f t="shared" si="1"/>
        <v>33</v>
      </c>
      <c r="AN10" s="17">
        <f t="shared" si="1"/>
        <v>34</v>
      </c>
      <c r="AO10" s="17">
        <f t="shared" si="1"/>
        <v>35</v>
      </c>
      <c r="AP10" s="17">
        <f t="shared" si="1"/>
        <v>36</v>
      </c>
      <c r="AQ10" s="17">
        <f t="shared" si="1"/>
        <v>37</v>
      </c>
      <c r="AR10" s="17">
        <f t="shared" si="1"/>
        <v>38</v>
      </c>
      <c r="AS10" s="17">
        <f t="shared" si="1"/>
        <v>39</v>
      </c>
      <c r="AT10" s="17">
        <f t="shared" si="1"/>
        <v>40</v>
      </c>
      <c r="AU10" s="17">
        <f t="shared" si="1"/>
        <v>41</v>
      </c>
      <c r="AV10" s="17">
        <f t="shared" si="1"/>
        <v>42</v>
      </c>
      <c r="AW10" s="17">
        <f t="shared" si="1"/>
        <v>43</v>
      </c>
      <c r="AX10" s="17">
        <f t="shared" si="1"/>
        <v>44</v>
      </c>
      <c r="AY10" s="17">
        <f t="shared" si="1"/>
        <v>45</v>
      </c>
      <c r="AZ10" s="17">
        <f t="shared" si="1"/>
        <v>46</v>
      </c>
      <c r="BA10" s="17">
        <f t="shared" si="1"/>
        <v>47</v>
      </c>
      <c r="BB10" s="17">
        <f t="shared" si="1"/>
        <v>48</v>
      </c>
      <c r="BC10" s="17">
        <f t="shared" si="1"/>
        <v>49</v>
      </c>
      <c r="BD10" s="17">
        <f t="shared" si="1"/>
        <v>50</v>
      </c>
      <c r="BE10" s="17">
        <f t="shared" si="1"/>
        <v>51</v>
      </c>
      <c r="BF10" s="17">
        <f t="shared" si="1"/>
        <v>52</v>
      </c>
      <c r="BG10" s="17">
        <f t="shared" si="1"/>
        <v>53</v>
      </c>
      <c r="BH10" s="17">
        <f t="shared" si="1"/>
        <v>54</v>
      </c>
      <c r="BI10" s="17">
        <f t="shared" si="1"/>
        <v>55</v>
      </c>
      <c r="BJ10" s="17">
        <f t="shared" si="1"/>
        <v>56</v>
      </c>
      <c r="BK10" s="17">
        <f t="shared" si="1"/>
        <v>57</v>
      </c>
      <c r="BL10" s="17">
        <f t="shared" si="1"/>
        <v>58</v>
      </c>
      <c r="BM10" s="17">
        <f t="shared" si="1"/>
        <v>59</v>
      </c>
      <c r="BN10" s="17">
        <f t="shared" si="1"/>
        <v>60</v>
      </c>
      <c r="BO10" s="17">
        <f t="shared" si="1"/>
        <v>61</v>
      </c>
      <c r="BP10" s="17">
        <f t="shared" si="1"/>
        <v>62</v>
      </c>
      <c r="BQ10" s="17">
        <f t="shared" si="1"/>
        <v>63</v>
      </c>
      <c r="BR10" s="17">
        <f t="shared" si="1"/>
        <v>64</v>
      </c>
      <c r="BS10" s="17">
        <f t="shared" si="1"/>
        <v>65</v>
      </c>
      <c r="BT10" s="17">
        <f t="shared" ref="BT10:BU10" si="2">BS10+1</f>
        <v>66</v>
      </c>
      <c r="BU10" s="17">
        <f t="shared" si="2"/>
        <v>67</v>
      </c>
    </row>
    <row r="11" spans="2:73" x14ac:dyDescent="0.3">
      <c r="B11" s="1" t="s">
        <v>6</v>
      </c>
      <c r="C11" s="1"/>
      <c r="D11" s="1">
        <v>2019</v>
      </c>
      <c r="E11" s="1">
        <f>D11+1</f>
        <v>2020</v>
      </c>
      <c r="F11" s="1">
        <f t="shared" ref="F11:BO11" si="3">E11+1</f>
        <v>2021</v>
      </c>
      <c r="G11" s="1">
        <f t="shared" si="3"/>
        <v>2022</v>
      </c>
      <c r="H11" s="1">
        <f t="shared" si="3"/>
        <v>2023</v>
      </c>
      <c r="I11" s="1">
        <f t="shared" si="3"/>
        <v>2024</v>
      </c>
      <c r="J11" s="1">
        <f t="shared" si="3"/>
        <v>2025</v>
      </c>
      <c r="K11" s="1">
        <f t="shared" si="3"/>
        <v>2026</v>
      </c>
      <c r="L11" s="1">
        <f t="shared" si="3"/>
        <v>2027</v>
      </c>
      <c r="M11" s="1">
        <f t="shared" si="3"/>
        <v>2028</v>
      </c>
      <c r="N11" s="1">
        <f t="shared" si="3"/>
        <v>2029</v>
      </c>
      <c r="O11" s="1">
        <f t="shared" si="3"/>
        <v>2030</v>
      </c>
      <c r="P11" s="1">
        <f t="shared" si="3"/>
        <v>2031</v>
      </c>
      <c r="Q11" s="1">
        <f t="shared" si="3"/>
        <v>2032</v>
      </c>
      <c r="R11" s="1">
        <f t="shared" si="3"/>
        <v>2033</v>
      </c>
      <c r="S11" s="1">
        <f t="shared" si="3"/>
        <v>2034</v>
      </c>
      <c r="T11" s="1">
        <f t="shared" si="3"/>
        <v>2035</v>
      </c>
      <c r="U11" s="1">
        <f t="shared" si="3"/>
        <v>2036</v>
      </c>
      <c r="V11" s="1">
        <f t="shared" si="3"/>
        <v>2037</v>
      </c>
      <c r="W11" s="1">
        <f t="shared" si="3"/>
        <v>2038</v>
      </c>
      <c r="X11" s="1">
        <f t="shared" si="3"/>
        <v>2039</v>
      </c>
      <c r="Y11" s="1">
        <f t="shared" si="3"/>
        <v>2040</v>
      </c>
      <c r="Z11" s="1">
        <f t="shared" si="3"/>
        <v>2041</v>
      </c>
      <c r="AA11" s="1">
        <f t="shared" si="3"/>
        <v>2042</v>
      </c>
      <c r="AB11" s="1">
        <f t="shared" si="3"/>
        <v>2043</v>
      </c>
      <c r="AC11" s="1">
        <f t="shared" si="3"/>
        <v>2044</v>
      </c>
      <c r="AD11" s="1">
        <f t="shared" si="3"/>
        <v>2045</v>
      </c>
      <c r="AE11" s="1">
        <f t="shared" si="3"/>
        <v>2046</v>
      </c>
      <c r="AF11" s="1">
        <f t="shared" si="3"/>
        <v>2047</v>
      </c>
      <c r="AG11" s="1">
        <f t="shared" si="3"/>
        <v>2048</v>
      </c>
      <c r="AH11" s="1">
        <f t="shared" si="3"/>
        <v>2049</v>
      </c>
      <c r="AI11" s="1">
        <f t="shared" si="3"/>
        <v>2050</v>
      </c>
      <c r="AJ11" s="1">
        <f t="shared" si="3"/>
        <v>2051</v>
      </c>
      <c r="AK11" s="1">
        <f t="shared" si="3"/>
        <v>2052</v>
      </c>
      <c r="AL11" s="1">
        <f t="shared" si="3"/>
        <v>2053</v>
      </c>
      <c r="AM11" s="1">
        <f t="shared" si="3"/>
        <v>2054</v>
      </c>
      <c r="AN11" s="1">
        <f t="shared" si="3"/>
        <v>2055</v>
      </c>
      <c r="AO11" s="1">
        <f t="shared" si="3"/>
        <v>2056</v>
      </c>
      <c r="AP11" s="1">
        <f t="shared" si="3"/>
        <v>2057</v>
      </c>
      <c r="AQ11" s="1">
        <f t="shared" si="3"/>
        <v>2058</v>
      </c>
      <c r="AR11" s="1">
        <f t="shared" si="3"/>
        <v>2059</v>
      </c>
      <c r="AS11" s="1">
        <f t="shared" si="3"/>
        <v>2060</v>
      </c>
      <c r="AT11" s="1">
        <f t="shared" si="3"/>
        <v>2061</v>
      </c>
      <c r="AU11" s="1">
        <f t="shared" si="3"/>
        <v>2062</v>
      </c>
      <c r="AV11" s="1">
        <f t="shared" si="3"/>
        <v>2063</v>
      </c>
      <c r="AW11" s="1">
        <f t="shared" si="3"/>
        <v>2064</v>
      </c>
      <c r="AX11" s="1">
        <f t="shared" si="3"/>
        <v>2065</v>
      </c>
      <c r="AY11" s="1">
        <f t="shared" si="3"/>
        <v>2066</v>
      </c>
      <c r="AZ11" s="1">
        <f t="shared" si="3"/>
        <v>2067</v>
      </c>
      <c r="BA11" s="1">
        <f t="shared" si="3"/>
        <v>2068</v>
      </c>
      <c r="BB11" s="1">
        <f t="shared" si="3"/>
        <v>2069</v>
      </c>
      <c r="BC11" s="1">
        <f t="shared" si="3"/>
        <v>2070</v>
      </c>
      <c r="BD11" s="1">
        <f t="shared" si="3"/>
        <v>2071</v>
      </c>
      <c r="BE11" s="1">
        <f t="shared" si="3"/>
        <v>2072</v>
      </c>
      <c r="BF11" s="1">
        <f t="shared" si="3"/>
        <v>2073</v>
      </c>
      <c r="BG11" s="1">
        <f t="shared" si="3"/>
        <v>2074</v>
      </c>
      <c r="BH11" s="1">
        <f t="shared" si="3"/>
        <v>2075</v>
      </c>
      <c r="BI11" s="1">
        <f t="shared" si="3"/>
        <v>2076</v>
      </c>
      <c r="BJ11" s="1">
        <f t="shared" si="3"/>
        <v>2077</v>
      </c>
      <c r="BK11" s="1">
        <f t="shared" si="3"/>
        <v>2078</v>
      </c>
      <c r="BL11" s="1">
        <f t="shared" si="3"/>
        <v>2079</v>
      </c>
      <c r="BM11" s="1">
        <f t="shared" si="3"/>
        <v>2080</v>
      </c>
      <c r="BN11" s="1">
        <f t="shared" si="3"/>
        <v>2081</v>
      </c>
      <c r="BO11" s="1">
        <f t="shared" si="3"/>
        <v>2082</v>
      </c>
      <c r="BP11" s="1">
        <f t="shared" ref="BP11:BT11" si="4">BO11+1</f>
        <v>2083</v>
      </c>
      <c r="BQ11" s="1">
        <f t="shared" si="4"/>
        <v>2084</v>
      </c>
      <c r="BR11" s="1">
        <f t="shared" si="4"/>
        <v>2085</v>
      </c>
      <c r="BS11" s="1">
        <f t="shared" si="4"/>
        <v>2086</v>
      </c>
      <c r="BT11" s="1">
        <f t="shared" si="4"/>
        <v>2087</v>
      </c>
      <c r="BU11" s="1">
        <f t="shared" ref="BU11" si="5">BT11+1</f>
        <v>2088</v>
      </c>
    </row>
    <row r="13" spans="2:73" x14ac:dyDescent="0.3">
      <c r="B13" s="14" t="s">
        <v>17</v>
      </c>
      <c r="D13" s="13"/>
      <c r="E13" s="13"/>
      <c r="F13" s="13"/>
      <c r="G13" s="13"/>
      <c r="H13" s="13"/>
      <c r="I13" s="13"/>
      <c r="J13" s="13"/>
      <c r="K13" s="13"/>
    </row>
    <row r="14" spans="2:73" x14ac:dyDescent="0.3">
      <c r="B14" s="3" t="s">
        <v>18</v>
      </c>
      <c r="D14" s="13">
        <v>34278.99</v>
      </c>
      <c r="E14" s="13">
        <v>4493104.41</v>
      </c>
      <c r="F14" s="13">
        <v>5743029.1399999997</v>
      </c>
      <c r="G14" s="13">
        <v>14662133.741330683</v>
      </c>
      <c r="H14" s="13">
        <v>54578656.86956878</v>
      </c>
      <c r="I14" s="13">
        <v>0</v>
      </c>
      <c r="J14" s="13"/>
      <c r="K14" s="13"/>
    </row>
    <row r="15" spans="2:73" x14ac:dyDescent="0.3">
      <c r="B15" s="3" t="s">
        <v>7</v>
      </c>
      <c r="D15" s="13">
        <f>D14</f>
        <v>34278.99</v>
      </c>
      <c r="E15" s="13">
        <f t="shared" ref="E15:I15" si="6">E14</f>
        <v>4493104.41</v>
      </c>
      <c r="F15" s="13">
        <f t="shared" si="6"/>
        <v>5743029.1399999997</v>
      </c>
      <c r="G15" s="13">
        <f t="shared" si="6"/>
        <v>14662133.741330683</v>
      </c>
      <c r="H15" s="13">
        <f t="shared" si="6"/>
        <v>54578656.86956878</v>
      </c>
      <c r="I15" s="13">
        <f t="shared" si="6"/>
        <v>0</v>
      </c>
      <c r="J15" s="13"/>
      <c r="K15" s="13"/>
    </row>
    <row r="16" spans="2:73" x14ac:dyDescent="0.3">
      <c r="B16" s="3" t="s">
        <v>8</v>
      </c>
      <c r="D16" s="13">
        <f>D15/(1+$F$5)^(D$10-1)</f>
        <v>41483.314755246131</v>
      </c>
      <c r="E16" s="13">
        <f t="shared" ref="E16:I16" si="7">E15/(1+$F$5)^(E$10-1)</f>
        <v>5102427.0040875962</v>
      </c>
      <c r="F16" s="13">
        <f t="shared" si="7"/>
        <v>6120066.8313640207</v>
      </c>
      <c r="G16" s="13">
        <f t="shared" si="7"/>
        <v>14662133.741330683</v>
      </c>
      <c r="H16" s="13">
        <f t="shared" si="7"/>
        <v>51216240.845222056</v>
      </c>
      <c r="I16" s="13">
        <f t="shared" si="7"/>
        <v>0</v>
      </c>
      <c r="J16" s="13"/>
      <c r="K16" s="13"/>
    </row>
    <row r="17" spans="2:73" x14ac:dyDescent="0.3">
      <c r="B17" s="3" t="s">
        <v>10</v>
      </c>
      <c r="D17" s="13">
        <f>SUM($D16:D16)</f>
        <v>41483.314755246131</v>
      </c>
      <c r="E17" s="13">
        <f>SUM($D16:E16)</f>
        <v>5143910.3188428422</v>
      </c>
      <c r="F17" s="13">
        <f>SUM($D16:F16)</f>
        <v>11263977.150206864</v>
      </c>
      <c r="G17" s="13">
        <f>SUM($D16:G16)</f>
        <v>25926110.891537547</v>
      </c>
      <c r="H17" s="13">
        <f>SUM($D16:H16)</f>
        <v>77142351.736759603</v>
      </c>
      <c r="I17" s="13">
        <f>SUM($D16:I16)</f>
        <v>77142351.736759603</v>
      </c>
      <c r="J17" s="13"/>
      <c r="K17" s="13"/>
    </row>
    <row r="18" spans="2:73" x14ac:dyDescent="0.3">
      <c r="B18" s="1" t="s">
        <v>11</v>
      </c>
      <c r="C18" s="18">
        <f>SUM(D16:BU16)</f>
        <v>77142351.736759603</v>
      </c>
      <c r="D18" s="13"/>
      <c r="E18" s="13"/>
      <c r="F18" s="13"/>
      <c r="G18" s="13"/>
      <c r="H18" s="13"/>
      <c r="I18" s="13"/>
      <c r="J18" s="13"/>
      <c r="K18" s="13"/>
    </row>
    <row r="19" spans="2:73" x14ac:dyDescent="0.3">
      <c r="C19" s="13"/>
      <c r="D19" s="13"/>
      <c r="E19" s="13"/>
      <c r="F19" s="13"/>
      <c r="G19" s="13"/>
      <c r="H19" s="13"/>
      <c r="I19" s="13"/>
      <c r="J19" s="13"/>
      <c r="K19" s="13"/>
    </row>
    <row r="20" spans="2:73" x14ac:dyDescent="0.3">
      <c r="B20" s="14" t="s">
        <v>5</v>
      </c>
      <c r="D20" s="13"/>
      <c r="E20" s="13"/>
      <c r="F20" s="13"/>
      <c r="G20" s="13"/>
      <c r="H20" s="13"/>
      <c r="I20" s="13"/>
      <c r="J20" s="13"/>
      <c r="K20" s="13"/>
    </row>
    <row r="21" spans="2:73" x14ac:dyDescent="0.3">
      <c r="B21" s="3" t="s">
        <v>9</v>
      </c>
      <c r="E21" s="13"/>
      <c r="F21" s="13"/>
      <c r="G21" s="13"/>
      <c r="H21" s="13"/>
      <c r="I21" s="13">
        <v>202298.28649414668</v>
      </c>
      <c r="J21" s="13">
        <v>203786.70859093359</v>
      </c>
      <c r="K21" s="13">
        <v>209295.43909015713</v>
      </c>
      <c r="L21" s="13">
        <v>205522.31789876768</v>
      </c>
      <c r="M21" s="13">
        <v>215974.07614106726</v>
      </c>
      <c r="N21" s="13">
        <v>212705.01490189537</v>
      </c>
      <c r="O21" s="13">
        <v>208977.57146734011</v>
      </c>
      <c r="P21" s="13">
        <v>210342.84540764341</v>
      </c>
      <c r="Q21" s="13">
        <v>217084.98136351851</v>
      </c>
      <c r="R21" s="13">
        <v>377485.28784390568</v>
      </c>
      <c r="S21" s="13">
        <v>214869.84242234001</v>
      </c>
      <c r="T21" s="13">
        <v>222114.83942196993</v>
      </c>
      <c r="U21" s="13">
        <v>218185.91556727461</v>
      </c>
      <c r="V21" s="13">
        <v>219936.15942159152</v>
      </c>
      <c r="W21" s="13">
        <v>239181.25558652106</v>
      </c>
      <c r="X21" s="13">
        <v>223627.24593669298</v>
      </c>
      <c r="Y21" s="13">
        <v>402232.03434118431</v>
      </c>
      <c r="Z21" s="13">
        <v>233906.98995888629</v>
      </c>
      <c r="AA21" s="13">
        <v>229659.69205872258</v>
      </c>
      <c r="AB21" s="13">
        <v>239821.34182475321</v>
      </c>
      <c r="AC21" s="15">
        <f t="shared" ref="AC21:BU21" si="8">AB21*(1+$C$6)</f>
        <v>244617.76866124826</v>
      </c>
      <c r="AD21" s="15">
        <f t="shared" si="8"/>
        <v>249510.12403447324</v>
      </c>
      <c r="AE21" s="15">
        <f t="shared" si="8"/>
        <v>254500.32651516271</v>
      </c>
      <c r="AF21" s="15">
        <f t="shared" si="8"/>
        <v>259590.33304546596</v>
      </c>
      <c r="AG21" s="15">
        <f t="shared" si="8"/>
        <v>264782.13970637531</v>
      </c>
      <c r="AH21" s="15">
        <f t="shared" si="8"/>
        <v>270077.78250050283</v>
      </c>
      <c r="AI21" s="15">
        <f t="shared" si="8"/>
        <v>275479.33815051289</v>
      </c>
      <c r="AJ21" s="15">
        <f t="shared" si="8"/>
        <v>280988.92491352314</v>
      </c>
      <c r="AK21" s="15">
        <f t="shared" si="8"/>
        <v>286608.70341179363</v>
      </c>
      <c r="AL21" s="15">
        <f t="shared" si="8"/>
        <v>292340.87748002948</v>
      </c>
      <c r="AM21" s="15">
        <f t="shared" si="8"/>
        <v>298187.69502963009</v>
      </c>
      <c r="AN21" s="15">
        <f t="shared" si="8"/>
        <v>304151.44893022272</v>
      </c>
      <c r="AO21" s="15">
        <f t="shared" si="8"/>
        <v>310234.47790882719</v>
      </c>
      <c r="AP21" s="15">
        <f t="shared" si="8"/>
        <v>316439.16746700375</v>
      </c>
      <c r="AQ21" s="15">
        <f t="shared" si="8"/>
        <v>322767.95081634383</v>
      </c>
      <c r="AR21" s="15">
        <f t="shared" si="8"/>
        <v>329223.30983267073</v>
      </c>
      <c r="AS21" s="15">
        <f t="shared" si="8"/>
        <v>335807.77602932416</v>
      </c>
      <c r="AT21" s="15">
        <f t="shared" si="8"/>
        <v>342523.93154991063</v>
      </c>
      <c r="AU21" s="15">
        <f t="shared" si="8"/>
        <v>349374.41018090886</v>
      </c>
      <c r="AV21" s="15">
        <f t="shared" si="8"/>
        <v>356361.89838452707</v>
      </c>
      <c r="AW21" s="15">
        <f t="shared" si="8"/>
        <v>363489.13635221764</v>
      </c>
      <c r="AX21" s="15">
        <f t="shared" si="8"/>
        <v>370758.91907926201</v>
      </c>
      <c r="AY21" s="15">
        <f t="shared" si="8"/>
        <v>378174.09746084723</v>
      </c>
      <c r="AZ21" s="15">
        <f t="shared" si="8"/>
        <v>385737.57941006421</v>
      </c>
      <c r="BA21" s="15">
        <f t="shared" si="8"/>
        <v>393452.33099826548</v>
      </c>
      <c r="BB21" s="15">
        <f t="shared" si="8"/>
        <v>401321.37761823076</v>
      </c>
      <c r="BC21" s="15">
        <f t="shared" si="8"/>
        <v>409347.80517059541</v>
      </c>
      <c r="BD21" s="15">
        <f t="shared" si="8"/>
        <v>417534.76127400732</v>
      </c>
      <c r="BE21" s="15">
        <f t="shared" si="8"/>
        <v>425885.45649948745</v>
      </c>
      <c r="BF21" s="15">
        <f t="shared" si="8"/>
        <v>434403.16562947718</v>
      </c>
      <c r="BG21" s="15">
        <f t="shared" si="8"/>
        <v>443091.22894206672</v>
      </c>
      <c r="BH21" s="15">
        <f t="shared" si="8"/>
        <v>451953.05352090806</v>
      </c>
      <c r="BI21" s="15">
        <f t="shared" si="8"/>
        <v>460992.11459132622</v>
      </c>
      <c r="BJ21" s="15">
        <f t="shared" si="8"/>
        <v>470211.95688315277</v>
      </c>
      <c r="BK21" s="15">
        <f t="shared" si="8"/>
        <v>479616.19602081581</v>
      </c>
      <c r="BL21" s="15">
        <f t="shared" si="8"/>
        <v>489208.51994123211</v>
      </c>
      <c r="BM21" s="15">
        <f t="shared" si="8"/>
        <v>498992.69034005678</v>
      </c>
      <c r="BN21" s="15">
        <f t="shared" si="8"/>
        <v>508972.54414685792</v>
      </c>
      <c r="BO21" s="15">
        <f t="shared" si="8"/>
        <v>519151.9950297951</v>
      </c>
      <c r="BP21" s="15">
        <f t="shared" si="8"/>
        <v>529535.034930391</v>
      </c>
      <c r="BQ21" s="15">
        <f t="shared" si="8"/>
        <v>540125.73562899884</v>
      </c>
      <c r="BR21" s="15">
        <f t="shared" si="8"/>
        <v>550928.25034157885</v>
      </c>
      <c r="BS21" s="15">
        <f t="shared" si="8"/>
        <v>561946.8153484104</v>
      </c>
      <c r="BT21" s="15">
        <f t="shared" si="8"/>
        <v>573185.75165537861</v>
      </c>
      <c r="BU21" s="15">
        <f t="shared" si="8"/>
        <v>584649.46668848617</v>
      </c>
    </row>
    <row r="22" spans="2:73" x14ac:dyDescent="0.3">
      <c r="B22" s="3" t="s">
        <v>7</v>
      </c>
      <c r="D22" s="13">
        <f>D21</f>
        <v>0</v>
      </c>
      <c r="E22" s="13">
        <f t="shared" ref="E22:AA22" si="9">E21</f>
        <v>0</v>
      </c>
      <c r="F22" s="13">
        <f t="shared" si="9"/>
        <v>0</v>
      </c>
      <c r="G22" s="13">
        <f t="shared" si="9"/>
        <v>0</v>
      </c>
      <c r="H22" s="13">
        <f t="shared" si="9"/>
        <v>0</v>
      </c>
      <c r="I22" s="13">
        <f t="shared" si="9"/>
        <v>202298.28649414668</v>
      </c>
      <c r="J22" s="13">
        <f t="shared" si="9"/>
        <v>203786.70859093359</v>
      </c>
      <c r="K22" s="13">
        <f t="shared" si="9"/>
        <v>209295.43909015713</v>
      </c>
      <c r="L22" s="13">
        <f t="shared" si="9"/>
        <v>205522.31789876768</v>
      </c>
      <c r="M22" s="13">
        <f t="shared" si="9"/>
        <v>215974.07614106726</v>
      </c>
      <c r="N22" s="13">
        <f t="shared" si="9"/>
        <v>212705.01490189537</v>
      </c>
      <c r="O22" s="13">
        <f t="shared" si="9"/>
        <v>208977.57146734011</v>
      </c>
      <c r="P22" s="13">
        <f t="shared" si="9"/>
        <v>210342.84540764341</v>
      </c>
      <c r="Q22" s="13">
        <f t="shared" si="9"/>
        <v>217084.98136351851</v>
      </c>
      <c r="R22" s="13">
        <f t="shared" si="9"/>
        <v>377485.28784390568</v>
      </c>
      <c r="S22" s="13">
        <f t="shared" si="9"/>
        <v>214869.84242234001</v>
      </c>
      <c r="T22" s="13">
        <f t="shared" si="9"/>
        <v>222114.83942196993</v>
      </c>
      <c r="U22" s="13">
        <f t="shared" si="9"/>
        <v>218185.91556727461</v>
      </c>
      <c r="V22" s="13">
        <f t="shared" si="9"/>
        <v>219936.15942159152</v>
      </c>
      <c r="W22" s="13">
        <f t="shared" si="9"/>
        <v>239181.25558652106</v>
      </c>
      <c r="X22" s="13">
        <f t="shared" si="9"/>
        <v>223627.24593669298</v>
      </c>
      <c r="Y22" s="13">
        <f t="shared" si="9"/>
        <v>402232.03434118431</v>
      </c>
      <c r="Z22" s="13">
        <f t="shared" si="9"/>
        <v>233906.98995888629</v>
      </c>
      <c r="AA22" s="13">
        <f t="shared" si="9"/>
        <v>229659.69205872258</v>
      </c>
      <c r="AB22" s="13">
        <f t="shared" ref="AB22:BP22" si="10">AB21</f>
        <v>239821.34182475321</v>
      </c>
      <c r="AC22" s="13">
        <f t="shared" si="10"/>
        <v>244617.76866124826</v>
      </c>
      <c r="AD22" s="13">
        <f t="shared" si="10"/>
        <v>249510.12403447324</v>
      </c>
      <c r="AE22" s="13">
        <f t="shared" si="10"/>
        <v>254500.32651516271</v>
      </c>
      <c r="AF22" s="13">
        <f t="shared" si="10"/>
        <v>259590.33304546596</v>
      </c>
      <c r="AG22" s="13">
        <f t="shared" si="10"/>
        <v>264782.13970637531</v>
      </c>
      <c r="AH22" s="13">
        <f t="shared" si="10"/>
        <v>270077.78250050283</v>
      </c>
      <c r="AI22" s="13">
        <f t="shared" si="10"/>
        <v>275479.33815051289</v>
      </c>
      <c r="AJ22" s="13">
        <f t="shared" si="10"/>
        <v>280988.92491352314</v>
      </c>
      <c r="AK22" s="13">
        <f t="shared" si="10"/>
        <v>286608.70341179363</v>
      </c>
      <c r="AL22" s="13">
        <f t="shared" si="10"/>
        <v>292340.87748002948</v>
      </c>
      <c r="AM22" s="13">
        <f t="shared" si="10"/>
        <v>298187.69502963009</v>
      </c>
      <c r="AN22" s="13">
        <f t="shared" si="10"/>
        <v>304151.44893022272</v>
      </c>
      <c r="AO22" s="13">
        <f t="shared" si="10"/>
        <v>310234.47790882719</v>
      </c>
      <c r="AP22" s="13">
        <f t="shared" si="10"/>
        <v>316439.16746700375</v>
      </c>
      <c r="AQ22" s="13">
        <f t="shared" si="10"/>
        <v>322767.95081634383</v>
      </c>
      <c r="AR22" s="13">
        <f t="shared" si="10"/>
        <v>329223.30983267073</v>
      </c>
      <c r="AS22" s="13">
        <f t="shared" si="10"/>
        <v>335807.77602932416</v>
      </c>
      <c r="AT22" s="13">
        <f t="shared" si="10"/>
        <v>342523.93154991063</v>
      </c>
      <c r="AU22" s="13">
        <f t="shared" si="10"/>
        <v>349374.41018090886</v>
      </c>
      <c r="AV22" s="13">
        <f t="shared" si="10"/>
        <v>356361.89838452707</v>
      </c>
      <c r="AW22" s="13">
        <f t="shared" si="10"/>
        <v>363489.13635221764</v>
      </c>
      <c r="AX22" s="13">
        <f t="shared" si="10"/>
        <v>370758.91907926201</v>
      </c>
      <c r="AY22" s="13">
        <f t="shared" si="10"/>
        <v>378174.09746084723</v>
      </c>
      <c r="AZ22" s="13">
        <f t="shared" si="10"/>
        <v>385737.57941006421</v>
      </c>
      <c r="BA22" s="13">
        <f t="shared" si="10"/>
        <v>393452.33099826548</v>
      </c>
      <c r="BB22" s="13">
        <f t="shared" si="10"/>
        <v>401321.37761823076</v>
      </c>
      <c r="BC22" s="13">
        <f t="shared" si="10"/>
        <v>409347.80517059541</v>
      </c>
      <c r="BD22" s="13">
        <f t="shared" si="10"/>
        <v>417534.76127400732</v>
      </c>
      <c r="BE22" s="13">
        <f t="shared" si="10"/>
        <v>425885.45649948745</v>
      </c>
      <c r="BF22" s="13">
        <f t="shared" si="10"/>
        <v>434403.16562947718</v>
      </c>
      <c r="BG22" s="13">
        <f t="shared" si="10"/>
        <v>443091.22894206672</v>
      </c>
      <c r="BH22" s="13">
        <f t="shared" si="10"/>
        <v>451953.05352090806</v>
      </c>
      <c r="BI22" s="13">
        <f t="shared" si="10"/>
        <v>460992.11459132622</v>
      </c>
      <c r="BJ22" s="13">
        <f t="shared" si="10"/>
        <v>470211.95688315277</v>
      </c>
      <c r="BK22" s="13">
        <f t="shared" si="10"/>
        <v>479616.19602081581</v>
      </c>
      <c r="BL22" s="13">
        <f t="shared" si="10"/>
        <v>489208.51994123211</v>
      </c>
      <c r="BM22" s="13">
        <f t="shared" si="10"/>
        <v>498992.69034005678</v>
      </c>
      <c r="BN22" s="13">
        <f t="shared" si="10"/>
        <v>508972.54414685792</v>
      </c>
      <c r="BO22" s="13">
        <f t="shared" si="10"/>
        <v>519151.9950297951</v>
      </c>
      <c r="BP22" s="13">
        <f t="shared" si="10"/>
        <v>529535.034930391</v>
      </c>
      <c r="BQ22" s="13">
        <f t="shared" ref="BQ22:BU22" si="11">BQ21</f>
        <v>540125.73562899884</v>
      </c>
      <c r="BR22" s="13">
        <f t="shared" si="11"/>
        <v>550928.25034157885</v>
      </c>
      <c r="BS22" s="13">
        <f t="shared" si="11"/>
        <v>561946.8153484104</v>
      </c>
      <c r="BT22" s="13">
        <f t="shared" si="11"/>
        <v>573185.75165537861</v>
      </c>
      <c r="BU22" s="13">
        <f t="shared" si="11"/>
        <v>584649.46668848617</v>
      </c>
    </row>
    <row r="23" spans="2:73" x14ac:dyDescent="0.3">
      <c r="B23" s="3" t="s">
        <v>8</v>
      </c>
      <c r="D23" s="13">
        <f>D22/(1+$F$5)^(D$10-1)</f>
        <v>0</v>
      </c>
      <c r="E23" s="13">
        <f t="shared" ref="E23:H23" si="12">E22/(1+$F$5)^(E$10-1)</f>
        <v>0</v>
      </c>
      <c r="F23" s="13">
        <f t="shared" si="12"/>
        <v>0</v>
      </c>
      <c r="G23" s="13">
        <f t="shared" si="12"/>
        <v>0</v>
      </c>
      <c r="H23" s="13">
        <f t="shared" si="12"/>
        <v>0</v>
      </c>
      <c r="I23" s="13">
        <f>I22/(1+$F$5)^(I$10-1)</f>
        <v>178140.19141364077</v>
      </c>
      <c r="J23" s="13">
        <f t="shared" ref="J23:BU23" si="13">J22/(1+$F$5)^(J$10-1)</f>
        <v>168395.47628093298</v>
      </c>
      <c r="K23" s="13">
        <f t="shared" si="13"/>
        <v>162292.77463613803</v>
      </c>
      <c r="L23" s="13">
        <f t="shared" si="13"/>
        <v>149548.91458927543</v>
      </c>
      <c r="M23" s="13">
        <f t="shared" si="13"/>
        <v>147472.40272688749</v>
      </c>
      <c r="N23" s="13">
        <f t="shared" si="13"/>
        <v>136292.42401944727</v>
      </c>
      <c r="O23" s="13">
        <f t="shared" si="13"/>
        <v>125654.63690549301</v>
      </c>
      <c r="P23" s="13">
        <f t="shared" si="13"/>
        <v>118683.79954033482</v>
      </c>
      <c r="Q23" s="13">
        <f t="shared" si="13"/>
        <v>114941.88911048234</v>
      </c>
      <c r="R23" s="13">
        <f t="shared" si="13"/>
        <v>187557.06899699566</v>
      </c>
      <c r="S23" s="13">
        <f t="shared" si="13"/>
        <v>100182.92968678274</v>
      </c>
      <c r="T23" s="13">
        <f t="shared" si="13"/>
        <v>97180.849754487121</v>
      </c>
      <c r="U23" s="13">
        <f t="shared" si="13"/>
        <v>89580.74815464436</v>
      </c>
      <c r="V23" s="13">
        <f t="shared" si="13"/>
        <v>84736.293837272038</v>
      </c>
      <c r="W23" s="13">
        <f t="shared" si="13"/>
        <v>86473.855878874339</v>
      </c>
      <c r="X23" s="13">
        <f t="shared" si="13"/>
        <v>75869.505556828415</v>
      </c>
      <c r="Y23" s="13">
        <f t="shared" si="13"/>
        <v>128057.21400452415</v>
      </c>
      <c r="Z23" s="13">
        <f t="shared" si="13"/>
        <v>69880.410757493417</v>
      </c>
      <c r="AA23" s="13">
        <f t="shared" si="13"/>
        <v>64384.582256664224</v>
      </c>
      <c r="AB23" s="13">
        <f t="shared" si="13"/>
        <v>63091.345278743909</v>
      </c>
      <c r="AC23" s="13">
        <f t="shared" si="13"/>
        <v>60388.579616802803</v>
      </c>
      <c r="AD23" s="13">
        <f t="shared" si="13"/>
        <v>57801.597541201387</v>
      </c>
      <c r="AE23" s="13">
        <f t="shared" si="13"/>
        <v>55325.439007103181</v>
      </c>
      <c r="AF23" s="13">
        <f t="shared" si="13"/>
        <v>52955.356452680397</v>
      </c>
      <c r="AG23" s="13">
        <f t="shared" si="13"/>
        <v>50686.805696569383</v>
      </c>
      <c r="AH23" s="13">
        <f t="shared" si="13"/>
        <v>48515.437225269365</v>
      </c>
      <c r="AI23" s="13">
        <f t="shared" si="13"/>
        <v>46437.087853779653</v>
      </c>
      <c r="AJ23" s="13">
        <f t="shared" si="13"/>
        <v>44447.772743486348</v>
      </c>
      <c r="AK23" s="13">
        <f t="shared" si="13"/>
        <v>42543.677761994019</v>
      </c>
      <c r="AL23" s="13">
        <f t="shared" si="13"/>
        <v>40721.152170254187</v>
      </c>
      <c r="AM23" s="13">
        <f t="shared" si="13"/>
        <v>38976.701622969347</v>
      </c>
      <c r="AN23" s="13">
        <f t="shared" si="13"/>
        <v>37306.981468852151</v>
      </c>
      <c r="AO23" s="13">
        <f t="shared" si="13"/>
        <v>35708.79033789433</v>
      </c>
      <c r="AP23" s="13">
        <f t="shared" si="13"/>
        <v>34179.06400335014</v>
      </c>
      <c r="AQ23" s="13">
        <f t="shared" si="13"/>
        <v>32714.869506665898</v>
      </c>
      <c r="AR23" s="13">
        <f t="shared" si="13"/>
        <v>31313.399534091226</v>
      </c>
      <c r="AS23" s="13">
        <f t="shared" si="13"/>
        <v>29971.967034190202</v>
      </c>
      <c r="AT23" s="13">
        <f t="shared" si="13"/>
        <v>28688.00006593264</v>
      </c>
      <c r="AU23" s="13">
        <f t="shared" si="13"/>
        <v>27459.036867487575</v>
      </c>
      <c r="AV23" s="13">
        <f t="shared" si="13"/>
        <v>26282.721136264394</v>
      </c>
      <c r="AW23" s="13">
        <f t="shared" si="13"/>
        <v>25156.797511151879</v>
      </c>
      <c r="AX23" s="13">
        <f t="shared" si="13"/>
        <v>24079.107248293367</v>
      </c>
      <c r="AY23" s="13">
        <f t="shared" si="13"/>
        <v>23047.584082107041</v>
      </c>
      <c r="AZ23" s="13">
        <f t="shared" si="13"/>
        <v>22060.250263615679</v>
      </c>
      <c r="BA23" s="13">
        <f t="shared" si="13"/>
        <v>21115.212768490095</v>
      </c>
      <c r="BB23" s="13">
        <f t="shared" si="13"/>
        <v>20210.659667535969</v>
      </c>
      <c r="BC23" s="13">
        <f t="shared" si="13"/>
        <v>19344.856652665119</v>
      </c>
      <c r="BD23" s="13">
        <f t="shared" si="13"/>
        <v>18516.143711690449</v>
      </c>
      <c r="BE23" s="13">
        <f t="shared" si="13"/>
        <v>17722.931945569111</v>
      </c>
      <c r="BF23" s="13">
        <f t="shared" si="13"/>
        <v>16963.700521991566</v>
      </c>
      <c r="BG23" s="13">
        <f t="shared" si="13"/>
        <v>16236.993759475628</v>
      </c>
      <c r="BH23" s="13">
        <f t="shared" si="13"/>
        <v>15541.4183363748</v>
      </c>
      <c r="BI23" s="13">
        <f t="shared" si="13"/>
        <v>14875.640619449696</v>
      </c>
      <c r="BJ23" s="13">
        <f t="shared" si="13"/>
        <v>14238.384106880603</v>
      </c>
      <c r="BK23" s="13">
        <f t="shared" si="13"/>
        <v>13628.426980818653</v>
      </c>
      <c r="BL23" s="13">
        <f t="shared" si="13"/>
        <v>13044.599764783079</v>
      </c>
      <c r="BM23" s="13">
        <f t="shared" si="13"/>
        <v>12485.783081413054</v>
      </c>
      <c r="BN23" s="13">
        <f t="shared" si="13"/>
        <v>11950.905506275063</v>
      </c>
      <c r="BO23" s="13">
        <f t="shared" si="13"/>
        <v>11438.941513610835</v>
      </c>
      <c r="BP23" s="13">
        <f t="shared" si="13"/>
        <v>10948.909510087269</v>
      </c>
      <c r="BQ23" s="13">
        <f t="shared" si="13"/>
        <v>10479.869952778383</v>
      </c>
      <c r="BR23" s="13">
        <f t="shared" si="13"/>
        <v>10030.923547770904</v>
      </c>
      <c r="BS23" s="13">
        <f t="shared" si="13"/>
        <v>9601.2095259396756</v>
      </c>
      <c r="BT23" s="13">
        <f t="shared" si="13"/>
        <v>9189.9039925870002</v>
      </c>
      <c r="BU23" s="13">
        <f t="shared" si="13"/>
        <v>8796.2183477816452</v>
      </c>
    </row>
    <row r="24" spans="2:73" x14ac:dyDescent="0.3">
      <c r="B24" s="3" t="s">
        <v>10</v>
      </c>
      <c r="D24" s="13">
        <f>SUM($D23:D23)</f>
        <v>0</v>
      </c>
      <c r="E24" s="13">
        <f>SUM($D23:E23)</f>
        <v>0</v>
      </c>
      <c r="F24" s="13">
        <f>SUM($D23:F23)</f>
        <v>0</v>
      </c>
      <c r="G24" s="13">
        <f>SUM($D23:G23)</f>
        <v>0</v>
      </c>
      <c r="H24" s="13">
        <f>SUM($D23:H23)</f>
        <v>0</v>
      </c>
      <c r="I24" s="13">
        <f>SUM($D23:I23)</f>
        <v>178140.19141364077</v>
      </c>
      <c r="J24" s="13">
        <f>SUM($D23:J23)</f>
        <v>346535.66769457376</v>
      </c>
      <c r="K24" s="13">
        <f>SUM($D23:K23)</f>
        <v>508828.44233071175</v>
      </c>
      <c r="L24" s="13">
        <f>SUM($D23:L23)</f>
        <v>658377.35691998713</v>
      </c>
      <c r="M24" s="13">
        <f>SUM($D23:M23)</f>
        <v>805849.75964687462</v>
      </c>
      <c r="N24" s="13">
        <f>SUM($D23:N23)</f>
        <v>942142.18366632191</v>
      </c>
      <c r="O24" s="13">
        <f>SUM($D23:O23)</f>
        <v>1067796.8205718149</v>
      </c>
      <c r="P24" s="13">
        <f>SUM($D23:P23)</f>
        <v>1186480.6201121497</v>
      </c>
      <c r="Q24" s="13">
        <f>SUM($D23:Q23)</f>
        <v>1301422.509222632</v>
      </c>
      <c r="R24" s="13">
        <f>SUM($D23:R23)</f>
        <v>1488979.5782196277</v>
      </c>
      <c r="S24" s="13">
        <f>SUM($D23:S23)</f>
        <v>1589162.5079064104</v>
      </c>
      <c r="T24" s="13">
        <f>SUM($D23:T23)</f>
        <v>1686343.3576608975</v>
      </c>
      <c r="U24" s="13">
        <f>SUM($D23:U23)</f>
        <v>1775924.1058155419</v>
      </c>
      <c r="V24" s="13">
        <f>SUM($D23:V23)</f>
        <v>1860660.399652814</v>
      </c>
      <c r="W24" s="13">
        <f>SUM($D23:W23)</f>
        <v>1947134.2555316885</v>
      </c>
      <c r="X24" s="13">
        <f>SUM($D23:X23)</f>
        <v>2023003.7610885168</v>
      </c>
      <c r="Y24" s="13">
        <f>SUM($D23:Y23)</f>
        <v>2151060.9750930411</v>
      </c>
      <c r="Z24" s="13">
        <f>SUM($D23:Z23)</f>
        <v>2220941.3858505343</v>
      </c>
      <c r="AA24" s="13">
        <f>SUM($D23:AA23)</f>
        <v>2285325.9681071984</v>
      </c>
      <c r="AB24" s="13">
        <f>SUM($D23:AB23)</f>
        <v>2348417.3133859425</v>
      </c>
      <c r="AC24" s="13">
        <f>SUM($D23:AC23)</f>
        <v>2408805.8930027452</v>
      </c>
      <c r="AD24" s="13">
        <f>SUM($D23:AD23)</f>
        <v>2466607.4905439466</v>
      </c>
      <c r="AE24" s="13">
        <f>SUM($D23:AE23)</f>
        <v>2521932.9295510496</v>
      </c>
      <c r="AF24" s="13">
        <f>SUM($D23:AF23)</f>
        <v>2574888.2860037298</v>
      </c>
      <c r="AG24" s="13">
        <f>SUM($D23:AG23)</f>
        <v>2625575.0917002992</v>
      </c>
      <c r="AH24" s="13">
        <f>SUM($D23:AH23)</f>
        <v>2674090.5289255683</v>
      </c>
      <c r="AI24" s="13">
        <f>SUM($D23:AI23)</f>
        <v>2720527.6167793479</v>
      </c>
      <c r="AJ24" s="13">
        <f>SUM($D23:AJ23)</f>
        <v>2764975.3895228342</v>
      </c>
      <c r="AK24" s="13">
        <f>SUM($D23:AK23)</f>
        <v>2807519.0672848281</v>
      </c>
      <c r="AL24" s="13">
        <f>SUM($D23:AL23)</f>
        <v>2848240.2194550824</v>
      </c>
      <c r="AM24" s="13">
        <f>SUM($D23:AM23)</f>
        <v>2887216.9210780519</v>
      </c>
      <c r="AN24" s="13">
        <f>SUM($D23:AN23)</f>
        <v>2924523.902546904</v>
      </c>
      <c r="AO24" s="13">
        <f>SUM($D23:AO23)</f>
        <v>2960232.6928847982</v>
      </c>
      <c r="AP24" s="13">
        <f>SUM($D23:AP23)</f>
        <v>2994411.7568881484</v>
      </c>
      <c r="AQ24" s="13">
        <f>SUM($D23:AQ23)</f>
        <v>3027126.6263948143</v>
      </c>
      <c r="AR24" s="13">
        <f>SUM($D23:AR23)</f>
        <v>3058440.0259289057</v>
      </c>
      <c r="AS24" s="13">
        <f>SUM($D23:AS23)</f>
        <v>3088411.9929630961</v>
      </c>
      <c r="AT24" s="13">
        <f>SUM($D23:AT23)</f>
        <v>3117099.9930290286</v>
      </c>
      <c r="AU24" s="13">
        <f>SUM($D23:AU23)</f>
        <v>3144559.0298965164</v>
      </c>
      <c r="AV24" s="13">
        <f>SUM($D23:AV23)</f>
        <v>3170841.7510327809</v>
      </c>
      <c r="AW24" s="13">
        <f>SUM($D23:AW23)</f>
        <v>3195998.5485439328</v>
      </c>
      <c r="AX24" s="13">
        <f>SUM($D23:AX23)</f>
        <v>3220077.6557922261</v>
      </c>
      <c r="AY24" s="13">
        <f>SUM($D23:AY23)</f>
        <v>3243125.2398743331</v>
      </c>
      <c r="AZ24" s="13">
        <f>SUM($D23:AZ23)</f>
        <v>3265185.4901379487</v>
      </c>
      <c r="BA24" s="13">
        <f>SUM($D23:BA23)</f>
        <v>3286300.7029064386</v>
      </c>
      <c r="BB24" s="13">
        <f>SUM($D23:BB23)</f>
        <v>3306511.3625739748</v>
      </c>
      <c r="BC24" s="13">
        <f>SUM($D23:BC23)</f>
        <v>3325856.2192266397</v>
      </c>
      <c r="BD24" s="13">
        <f>SUM($D23:BD23)</f>
        <v>3344372.36293833</v>
      </c>
      <c r="BE24" s="13">
        <f>SUM($D23:BE23)</f>
        <v>3362095.2948838989</v>
      </c>
      <c r="BF24" s="13">
        <f>SUM($D23:BF23)</f>
        <v>3379058.9954058905</v>
      </c>
      <c r="BG24" s="13">
        <f>SUM($D23:BG23)</f>
        <v>3395295.9891653662</v>
      </c>
      <c r="BH24" s="13">
        <f>SUM($D23:BH23)</f>
        <v>3410837.4075017408</v>
      </c>
      <c r="BI24" s="13">
        <f>SUM($D23:BI23)</f>
        <v>3425713.0481211906</v>
      </c>
      <c r="BJ24" s="13">
        <f>SUM($D23:BJ23)</f>
        <v>3439951.4322280711</v>
      </c>
      <c r="BK24" s="13">
        <f>SUM($D23:BK23)</f>
        <v>3453579.8592088898</v>
      </c>
      <c r="BL24" s="13">
        <f>SUM($D23:BL23)</f>
        <v>3466624.4589736727</v>
      </c>
      <c r="BM24" s="13">
        <f>SUM($D23:BM23)</f>
        <v>3479110.242055086</v>
      </c>
      <c r="BN24" s="13">
        <f>SUM($D23:BN23)</f>
        <v>3491061.1475613611</v>
      </c>
      <c r="BO24" s="13">
        <f>SUM($D23:BO23)</f>
        <v>3502500.0890749721</v>
      </c>
      <c r="BP24" s="13">
        <f>SUM($D23:BP23)</f>
        <v>3513448.9985850593</v>
      </c>
      <c r="BQ24" s="13">
        <f>SUM($D23:BQ23)</f>
        <v>3523928.8685378376</v>
      </c>
      <c r="BR24" s="13">
        <f>SUM($D23:BR23)</f>
        <v>3533959.7920856085</v>
      </c>
      <c r="BS24" s="13">
        <f>SUM($D23:BS23)</f>
        <v>3543561.001611548</v>
      </c>
      <c r="BT24" s="13">
        <f>SUM($D23:BT23)</f>
        <v>3552750.9056041348</v>
      </c>
      <c r="BU24" s="13">
        <f>SUM($D23:BU23)</f>
        <v>3561547.1239519166</v>
      </c>
    </row>
    <row r="25" spans="2:73" x14ac:dyDescent="0.3">
      <c r="B25" s="1" t="s">
        <v>11</v>
      </c>
      <c r="C25" s="18">
        <f>SUM(D23:BU23)</f>
        <v>3561547.1239519166</v>
      </c>
    </row>
    <row r="28" spans="2:73" x14ac:dyDescent="0.3">
      <c r="B28" s="14" t="s">
        <v>14</v>
      </c>
    </row>
    <row r="29" spans="2:73" x14ac:dyDescent="0.3">
      <c r="B29" s="19" t="s">
        <v>15</v>
      </c>
    </row>
    <row r="30" spans="2:73" x14ac:dyDescent="0.3">
      <c r="B30" s="19" t="s">
        <v>16</v>
      </c>
    </row>
    <row r="31" spans="2:73" x14ac:dyDescent="0.3">
      <c r="B31" s="19" t="s">
        <v>20</v>
      </c>
    </row>
    <row r="32" spans="2:73" x14ac:dyDescent="0.3">
      <c r="B32" s="19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D643D-CC97-413C-8BAF-E675FE000367}">
  <dimension ref="A2:BW31"/>
  <sheetViews>
    <sheetView tabSelected="1" zoomScale="90" zoomScaleNormal="90" workbookViewId="0">
      <selection activeCell="E43" sqref="E43"/>
    </sheetView>
  </sheetViews>
  <sheetFormatPr defaultColWidth="0" defaultRowHeight="13.8" x14ac:dyDescent="0.3"/>
  <cols>
    <col min="1" max="1" width="8.88671875" style="3" customWidth="1"/>
    <col min="2" max="2" width="21.109375" style="3" bestFit="1" customWidth="1"/>
    <col min="3" max="3" width="11" style="3" bestFit="1" customWidth="1"/>
    <col min="4" max="4" width="9" style="3" bestFit="1" customWidth="1"/>
    <col min="5" max="5" width="11.77734375" style="3" bestFit="1" customWidth="1"/>
    <col min="6" max="6" width="10.5546875" style="3" bestFit="1" customWidth="1"/>
    <col min="7" max="9" width="11" style="3" bestFit="1" customWidth="1"/>
    <col min="10" max="10" width="12.6640625" style="3" customWidth="1"/>
    <col min="11" max="27" width="10" style="3" bestFit="1" customWidth="1"/>
    <col min="28" max="30" width="9" style="3" bestFit="1" customWidth="1"/>
    <col min="31" max="34" width="11" style="3" bestFit="1" customWidth="1"/>
    <col min="35" max="43" width="10" style="3" bestFit="1" customWidth="1"/>
    <col min="44" max="73" width="11" style="3" bestFit="1" customWidth="1"/>
    <col min="74" max="75" width="13.77734375" style="3" customWidth="1"/>
    <col min="76" max="16384" width="13.77734375" style="3" hidden="1"/>
  </cols>
  <sheetData>
    <row r="2" spans="2:73" x14ac:dyDescent="0.3">
      <c r="B2" s="14" t="s">
        <v>12</v>
      </c>
      <c r="C2" s="2"/>
      <c r="E2" s="4" t="s">
        <v>0</v>
      </c>
      <c r="F2" s="4" t="s">
        <v>1</v>
      </c>
      <c r="G2" s="4"/>
      <c r="H2" s="4"/>
      <c r="I2" s="4"/>
    </row>
    <row r="3" spans="2:73" x14ac:dyDescent="0.3">
      <c r="B3" s="1" t="s">
        <v>2</v>
      </c>
      <c r="C3" s="5">
        <v>9.9000000000000005E-2</v>
      </c>
      <c r="E3" s="5">
        <v>0.54700000000000004</v>
      </c>
      <c r="F3" s="6">
        <f>C3*E3</f>
        <v>5.4153000000000007E-2</v>
      </c>
      <c r="G3" s="6"/>
      <c r="H3" s="7"/>
      <c r="I3" s="6"/>
      <c r="J3" s="8"/>
    </row>
    <row r="4" spans="2:73" x14ac:dyDescent="0.3">
      <c r="B4" s="1" t="s">
        <v>3</v>
      </c>
      <c r="C4" s="5">
        <v>3.4000000000000002E-2</v>
      </c>
      <c r="E4" s="5">
        <f>1-E3</f>
        <v>0.45299999999999996</v>
      </c>
      <c r="F4" s="6">
        <f>C4*E4*(1-C5)</f>
        <v>1.1498363100000001E-2</v>
      </c>
      <c r="G4" s="6"/>
      <c r="H4" s="7"/>
      <c r="I4" s="6"/>
    </row>
    <row r="5" spans="2:73" x14ac:dyDescent="0.3">
      <c r="B5" s="1" t="s">
        <v>4</v>
      </c>
      <c r="C5" s="2">
        <v>0.25345000000000001</v>
      </c>
      <c r="F5" s="9">
        <f>SUM(F3:F4)</f>
        <v>6.5651363100000013E-2</v>
      </c>
      <c r="G5" s="10"/>
      <c r="I5" s="6"/>
    </row>
    <row r="6" spans="2:73" x14ac:dyDescent="0.3">
      <c r="B6" s="11" t="s">
        <v>19</v>
      </c>
      <c r="C6" s="2">
        <v>0.02</v>
      </c>
      <c r="D6" s="12"/>
      <c r="E6" s="12"/>
      <c r="F6" s="12"/>
      <c r="G6" s="12"/>
      <c r="H6" s="12"/>
      <c r="I6" s="12"/>
      <c r="J6" s="12"/>
      <c r="K6" s="12"/>
    </row>
    <row r="7" spans="2:73" x14ac:dyDescent="0.3">
      <c r="D7" s="12"/>
      <c r="G7" s="12"/>
      <c r="H7" s="12"/>
      <c r="I7" s="12"/>
      <c r="J7" s="12"/>
      <c r="K7" s="12"/>
    </row>
    <row r="10" spans="2:73" x14ac:dyDescent="0.3">
      <c r="D10" s="17">
        <f t="shared" ref="D10:E10" si="0">E10-1</f>
        <v>-2</v>
      </c>
      <c r="E10" s="17">
        <f t="shared" si="0"/>
        <v>-1</v>
      </c>
      <c r="F10" s="17">
        <v>0</v>
      </c>
      <c r="G10" s="17">
        <f>F10+1</f>
        <v>1</v>
      </c>
      <c r="H10" s="17">
        <f t="shared" ref="H10:I10" si="1">G10+1</f>
        <v>2</v>
      </c>
      <c r="I10" s="17">
        <f t="shared" si="1"/>
        <v>3</v>
      </c>
      <c r="J10" s="17">
        <f t="shared" ref="J10:BQ10" si="2">I10+1</f>
        <v>4</v>
      </c>
      <c r="K10" s="17">
        <f t="shared" si="2"/>
        <v>5</v>
      </c>
      <c r="L10" s="17">
        <f t="shared" si="2"/>
        <v>6</v>
      </c>
      <c r="M10" s="17">
        <f t="shared" si="2"/>
        <v>7</v>
      </c>
      <c r="N10" s="17">
        <f t="shared" si="2"/>
        <v>8</v>
      </c>
      <c r="O10" s="17">
        <f t="shared" si="2"/>
        <v>9</v>
      </c>
      <c r="P10" s="17">
        <f t="shared" si="2"/>
        <v>10</v>
      </c>
      <c r="Q10" s="17">
        <f t="shared" si="2"/>
        <v>11</v>
      </c>
      <c r="R10" s="17">
        <f t="shared" si="2"/>
        <v>12</v>
      </c>
      <c r="S10" s="17">
        <f t="shared" si="2"/>
        <v>13</v>
      </c>
      <c r="T10" s="17">
        <f t="shared" si="2"/>
        <v>14</v>
      </c>
      <c r="U10" s="17">
        <f t="shared" si="2"/>
        <v>15</v>
      </c>
      <c r="V10" s="17">
        <f t="shared" si="2"/>
        <v>16</v>
      </c>
      <c r="W10" s="17">
        <f t="shared" si="2"/>
        <v>17</v>
      </c>
      <c r="X10" s="17">
        <f t="shared" si="2"/>
        <v>18</v>
      </c>
      <c r="Y10" s="17">
        <f t="shared" si="2"/>
        <v>19</v>
      </c>
      <c r="Z10" s="17">
        <f t="shared" si="2"/>
        <v>20</v>
      </c>
      <c r="AA10" s="17">
        <f t="shared" si="2"/>
        <v>21</v>
      </c>
      <c r="AB10" s="17">
        <f t="shared" si="2"/>
        <v>22</v>
      </c>
      <c r="AC10" s="17">
        <f t="shared" si="2"/>
        <v>23</v>
      </c>
      <c r="AD10" s="17">
        <f t="shared" si="2"/>
        <v>24</v>
      </c>
      <c r="AE10" s="17">
        <f t="shared" si="2"/>
        <v>25</v>
      </c>
      <c r="AF10" s="17">
        <f t="shared" si="2"/>
        <v>26</v>
      </c>
      <c r="AG10" s="17">
        <f t="shared" si="2"/>
        <v>27</v>
      </c>
      <c r="AH10" s="17">
        <f t="shared" si="2"/>
        <v>28</v>
      </c>
      <c r="AI10" s="17">
        <f t="shared" si="2"/>
        <v>29</v>
      </c>
      <c r="AJ10" s="17">
        <f t="shared" si="2"/>
        <v>30</v>
      </c>
      <c r="AK10" s="17">
        <f t="shared" si="2"/>
        <v>31</v>
      </c>
      <c r="AL10" s="17">
        <f t="shared" si="2"/>
        <v>32</v>
      </c>
      <c r="AM10" s="17">
        <f t="shared" si="2"/>
        <v>33</v>
      </c>
      <c r="AN10" s="17">
        <f t="shared" si="2"/>
        <v>34</v>
      </c>
      <c r="AO10" s="17">
        <f t="shared" si="2"/>
        <v>35</v>
      </c>
      <c r="AP10" s="17">
        <f t="shared" si="2"/>
        <v>36</v>
      </c>
      <c r="AQ10" s="17">
        <f t="shared" si="2"/>
        <v>37</v>
      </c>
      <c r="AR10" s="17">
        <f t="shared" si="2"/>
        <v>38</v>
      </c>
      <c r="AS10" s="17">
        <f t="shared" si="2"/>
        <v>39</v>
      </c>
      <c r="AT10" s="17">
        <f t="shared" si="2"/>
        <v>40</v>
      </c>
      <c r="AU10" s="17">
        <f t="shared" si="2"/>
        <v>41</v>
      </c>
      <c r="AV10" s="17">
        <f t="shared" si="2"/>
        <v>42</v>
      </c>
      <c r="AW10" s="17">
        <f t="shared" si="2"/>
        <v>43</v>
      </c>
      <c r="AX10" s="17">
        <f t="shared" si="2"/>
        <v>44</v>
      </c>
      <c r="AY10" s="17">
        <f t="shared" si="2"/>
        <v>45</v>
      </c>
      <c r="AZ10" s="17">
        <f t="shared" si="2"/>
        <v>46</v>
      </c>
      <c r="BA10" s="17">
        <f t="shared" si="2"/>
        <v>47</v>
      </c>
      <c r="BB10" s="17">
        <f t="shared" si="2"/>
        <v>48</v>
      </c>
      <c r="BC10" s="17">
        <f t="shared" si="2"/>
        <v>49</v>
      </c>
      <c r="BD10" s="17">
        <f t="shared" si="2"/>
        <v>50</v>
      </c>
      <c r="BE10" s="17">
        <f t="shared" si="2"/>
        <v>51</v>
      </c>
      <c r="BF10" s="17">
        <f t="shared" si="2"/>
        <v>52</v>
      </c>
      <c r="BG10" s="17">
        <f t="shared" si="2"/>
        <v>53</v>
      </c>
      <c r="BH10" s="17">
        <f t="shared" si="2"/>
        <v>54</v>
      </c>
      <c r="BI10" s="17">
        <f t="shared" si="2"/>
        <v>55</v>
      </c>
      <c r="BJ10" s="17">
        <f t="shared" si="2"/>
        <v>56</v>
      </c>
      <c r="BK10" s="17">
        <f t="shared" si="2"/>
        <v>57</v>
      </c>
      <c r="BL10" s="17">
        <f t="shared" si="2"/>
        <v>58</v>
      </c>
      <c r="BM10" s="17">
        <f t="shared" si="2"/>
        <v>59</v>
      </c>
      <c r="BN10" s="17">
        <f t="shared" si="2"/>
        <v>60</v>
      </c>
      <c r="BO10" s="17">
        <f t="shared" si="2"/>
        <v>61</v>
      </c>
      <c r="BP10" s="17">
        <f t="shared" si="2"/>
        <v>62</v>
      </c>
      <c r="BQ10" s="17">
        <f t="shared" si="2"/>
        <v>63</v>
      </c>
      <c r="BR10" s="17">
        <f t="shared" ref="BR10:BU10" si="3">BQ10+1</f>
        <v>64</v>
      </c>
      <c r="BS10" s="17">
        <f t="shared" si="3"/>
        <v>65</v>
      </c>
      <c r="BT10" s="17">
        <f t="shared" si="3"/>
        <v>66</v>
      </c>
      <c r="BU10" s="17">
        <f t="shared" si="3"/>
        <v>67</v>
      </c>
    </row>
    <row r="11" spans="2:73" x14ac:dyDescent="0.3">
      <c r="B11" s="1" t="s">
        <v>6</v>
      </c>
      <c r="C11" s="1"/>
      <c r="D11" s="1">
        <v>2019</v>
      </c>
      <c r="E11" s="1">
        <f>D11+1</f>
        <v>2020</v>
      </c>
      <c r="F11" s="1">
        <f t="shared" ref="F11:BO11" si="4">E11+1</f>
        <v>2021</v>
      </c>
      <c r="G11" s="1">
        <f t="shared" si="4"/>
        <v>2022</v>
      </c>
      <c r="H11" s="1">
        <f t="shared" si="4"/>
        <v>2023</v>
      </c>
      <c r="I11" s="1">
        <f t="shared" si="4"/>
        <v>2024</v>
      </c>
      <c r="J11" s="1">
        <f t="shared" si="4"/>
        <v>2025</v>
      </c>
      <c r="K11" s="1">
        <f t="shared" si="4"/>
        <v>2026</v>
      </c>
      <c r="L11" s="1">
        <f t="shared" si="4"/>
        <v>2027</v>
      </c>
      <c r="M11" s="1">
        <f t="shared" si="4"/>
        <v>2028</v>
      </c>
      <c r="N11" s="1">
        <f t="shared" si="4"/>
        <v>2029</v>
      </c>
      <c r="O11" s="1">
        <f t="shared" si="4"/>
        <v>2030</v>
      </c>
      <c r="P11" s="1">
        <f t="shared" si="4"/>
        <v>2031</v>
      </c>
      <c r="Q11" s="1">
        <f t="shared" si="4"/>
        <v>2032</v>
      </c>
      <c r="R11" s="1">
        <f t="shared" si="4"/>
        <v>2033</v>
      </c>
      <c r="S11" s="1">
        <f t="shared" si="4"/>
        <v>2034</v>
      </c>
      <c r="T11" s="1">
        <f t="shared" si="4"/>
        <v>2035</v>
      </c>
      <c r="U11" s="1">
        <f t="shared" si="4"/>
        <v>2036</v>
      </c>
      <c r="V11" s="1">
        <f t="shared" si="4"/>
        <v>2037</v>
      </c>
      <c r="W11" s="1">
        <f t="shared" si="4"/>
        <v>2038</v>
      </c>
      <c r="X11" s="1">
        <f t="shared" si="4"/>
        <v>2039</v>
      </c>
      <c r="Y11" s="1">
        <f t="shared" si="4"/>
        <v>2040</v>
      </c>
      <c r="Z11" s="1">
        <f t="shared" si="4"/>
        <v>2041</v>
      </c>
      <c r="AA11" s="1">
        <f t="shared" si="4"/>
        <v>2042</v>
      </c>
      <c r="AB11" s="1">
        <f t="shared" si="4"/>
        <v>2043</v>
      </c>
      <c r="AC11" s="1">
        <f t="shared" si="4"/>
        <v>2044</v>
      </c>
      <c r="AD11" s="1">
        <f t="shared" si="4"/>
        <v>2045</v>
      </c>
      <c r="AE11" s="1">
        <f t="shared" si="4"/>
        <v>2046</v>
      </c>
      <c r="AF11" s="1">
        <f t="shared" si="4"/>
        <v>2047</v>
      </c>
      <c r="AG11" s="1">
        <f t="shared" si="4"/>
        <v>2048</v>
      </c>
      <c r="AH11" s="1">
        <f t="shared" si="4"/>
        <v>2049</v>
      </c>
      <c r="AI11" s="1">
        <f t="shared" si="4"/>
        <v>2050</v>
      </c>
      <c r="AJ11" s="1">
        <f t="shared" si="4"/>
        <v>2051</v>
      </c>
      <c r="AK11" s="1">
        <f t="shared" si="4"/>
        <v>2052</v>
      </c>
      <c r="AL11" s="1">
        <f t="shared" si="4"/>
        <v>2053</v>
      </c>
      <c r="AM11" s="1">
        <f t="shared" si="4"/>
        <v>2054</v>
      </c>
      <c r="AN11" s="1">
        <f t="shared" si="4"/>
        <v>2055</v>
      </c>
      <c r="AO11" s="1">
        <f t="shared" si="4"/>
        <v>2056</v>
      </c>
      <c r="AP11" s="1">
        <f t="shared" si="4"/>
        <v>2057</v>
      </c>
      <c r="AQ11" s="1">
        <f t="shared" si="4"/>
        <v>2058</v>
      </c>
      <c r="AR11" s="1">
        <f t="shared" si="4"/>
        <v>2059</v>
      </c>
      <c r="AS11" s="1">
        <f t="shared" si="4"/>
        <v>2060</v>
      </c>
      <c r="AT11" s="1">
        <f t="shared" si="4"/>
        <v>2061</v>
      </c>
      <c r="AU11" s="1">
        <f t="shared" si="4"/>
        <v>2062</v>
      </c>
      <c r="AV11" s="1">
        <f t="shared" si="4"/>
        <v>2063</v>
      </c>
      <c r="AW11" s="1">
        <f t="shared" si="4"/>
        <v>2064</v>
      </c>
      <c r="AX11" s="1">
        <f t="shared" si="4"/>
        <v>2065</v>
      </c>
      <c r="AY11" s="1">
        <f t="shared" si="4"/>
        <v>2066</v>
      </c>
      <c r="AZ11" s="1">
        <f t="shared" si="4"/>
        <v>2067</v>
      </c>
      <c r="BA11" s="1">
        <f t="shared" si="4"/>
        <v>2068</v>
      </c>
      <c r="BB11" s="1">
        <f t="shared" si="4"/>
        <v>2069</v>
      </c>
      <c r="BC11" s="1">
        <f t="shared" si="4"/>
        <v>2070</v>
      </c>
      <c r="BD11" s="1">
        <f t="shared" si="4"/>
        <v>2071</v>
      </c>
      <c r="BE11" s="1">
        <f t="shared" si="4"/>
        <v>2072</v>
      </c>
      <c r="BF11" s="1">
        <f t="shared" si="4"/>
        <v>2073</v>
      </c>
      <c r="BG11" s="1">
        <f t="shared" si="4"/>
        <v>2074</v>
      </c>
      <c r="BH11" s="1">
        <f t="shared" si="4"/>
        <v>2075</v>
      </c>
      <c r="BI11" s="1">
        <f t="shared" si="4"/>
        <v>2076</v>
      </c>
      <c r="BJ11" s="1">
        <f t="shared" si="4"/>
        <v>2077</v>
      </c>
      <c r="BK11" s="1">
        <f t="shared" si="4"/>
        <v>2078</v>
      </c>
      <c r="BL11" s="1">
        <f t="shared" si="4"/>
        <v>2079</v>
      </c>
      <c r="BM11" s="1">
        <f t="shared" si="4"/>
        <v>2080</v>
      </c>
      <c r="BN11" s="1">
        <f t="shared" si="4"/>
        <v>2081</v>
      </c>
      <c r="BO11" s="1">
        <f t="shared" si="4"/>
        <v>2082</v>
      </c>
      <c r="BP11" s="1">
        <f t="shared" ref="BP11:BU11" si="5">BO11+1</f>
        <v>2083</v>
      </c>
      <c r="BQ11" s="1">
        <f t="shared" si="5"/>
        <v>2084</v>
      </c>
      <c r="BR11" s="1">
        <f t="shared" si="5"/>
        <v>2085</v>
      </c>
      <c r="BS11" s="1">
        <f t="shared" si="5"/>
        <v>2086</v>
      </c>
      <c r="BT11" s="1">
        <f t="shared" si="5"/>
        <v>2087</v>
      </c>
      <c r="BU11" s="1">
        <f t="shared" si="5"/>
        <v>2088</v>
      </c>
    </row>
    <row r="13" spans="2:73" x14ac:dyDescent="0.3">
      <c r="B13" s="14" t="s">
        <v>17</v>
      </c>
      <c r="D13" s="13"/>
      <c r="E13" s="13"/>
      <c r="F13" s="13"/>
      <c r="G13" s="13"/>
      <c r="H13" s="13"/>
      <c r="I13" s="13"/>
      <c r="J13" s="13"/>
      <c r="K13" s="13"/>
    </row>
    <row r="14" spans="2:73" x14ac:dyDescent="0.3">
      <c r="B14" s="3" t="s">
        <v>18</v>
      </c>
      <c r="D14" s="13">
        <v>34278.99</v>
      </c>
      <c r="E14" s="13">
        <v>4493104.41</v>
      </c>
      <c r="F14" s="13">
        <v>6769661.676934381</v>
      </c>
      <c r="G14" s="13">
        <v>16581001.783603294</v>
      </c>
      <c r="H14" s="13">
        <v>62035125.940031171</v>
      </c>
      <c r="I14" s="13">
        <v>0</v>
      </c>
      <c r="J14" s="13"/>
      <c r="K14" s="13"/>
    </row>
    <row r="15" spans="2:73" x14ac:dyDescent="0.3">
      <c r="B15" s="3" t="s">
        <v>7</v>
      </c>
      <c r="D15" s="13">
        <f>D14</f>
        <v>34278.99</v>
      </c>
      <c r="E15" s="13">
        <f t="shared" ref="E15:I15" si="6">E14</f>
        <v>4493104.41</v>
      </c>
      <c r="F15" s="13">
        <f t="shared" si="6"/>
        <v>6769661.676934381</v>
      </c>
      <c r="G15" s="13">
        <f t="shared" si="6"/>
        <v>16581001.783603294</v>
      </c>
      <c r="H15" s="13">
        <f t="shared" si="6"/>
        <v>62035125.940031171</v>
      </c>
      <c r="I15" s="13">
        <f t="shared" si="6"/>
        <v>0</v>
      </c>
      <c r="J15" s="13"/>
      <c r="K15" s="13"/>
    </row>
    <row r="16" spans="2:73" x14ac:dyDescent="0.3">
      <c r="B16" s="3" t="s">
        <v>8</v>
      </c>
      <c r="D16" s="13">
        <f>D15/(1+$F$5)^(D$10-1)</f>
        <v>41483.314755246131</v>
      </c>
      <c r="E16" s="13">
        <f t="shared" ref="E16:I16" si="7">E15/(1+$F$5)^(E$10-1)</f>
        <v>5102427.0040875962</v>
      </c>
      <c r="F16" s="13">
        <f t="shared" si="7"/>
        <v>7214099.1937509552</v>
      </c>
      <c r="G16" s="13">
        <f t="shared" si="7"/>
        <v>16581001.783603294</v>
      </c>
      <c r="H16" s="13">
        <f t="shared" si="7"/>
        <v>58213340.768006727</v>
      </c>
      <c r="I16" s="13">
        <f t="shared" si="7"/>
        <v>0</v>
      </c>
      <c r="J16" s="13"/>
      <c r="K16" s="13"/>
    </row>
    <row r="17" spans="2:73" x14ac:dyDescent="0.3">
      <c r="B17" s="3" t="s">
        <v>10</v>
      </c>
      <c r="D17" s="13">
        <f>SUM($D16:D16)</f>
        <v>41483.314755246131</v>
      </c>
      <c r="E17" s="13">
        <f>SUM($D16:E16)</f>
        <v>5143910.3188428422</v>
      </c>
      <c r="F17" s="13">
        <f>SUM($D16:F16)</f>
        <v>12358009.512593798</v>
      </c>
      <c r="G17" s="13">
        <f>SUM($D16:G16)</f>
        <v>28939011.296197094</v>
      </c>
      <c r="H17" s="13">
        <f>SUM($D16:H16)</f>
        <v>87152352.064203829</v>
      </c>
      <c r="I17" s="13">
        <f>SUM($D16:I16)</f>
        <v>87152352.064203829</v>
      </c>
      <c r="J17" s="13"/>
      <c r="K17" s="13"/>
    </row>
    <row r="18" spans="2:73" x14ac:dyDescent="0.3">
      <c r="B18" s="1" t="s">
        <v>11</v>
      </c>
      <c r="C18" s="18">
        <f>SUM(D16:BU16)</f>
        <v>87152352.064203829</v>
      </c>
      <c r="D18" s="13"/>
      <c r="E18" s="13"/>
      <c r="F18" s="13"/>
      <c r="G18" s="13"/>
      <c r="H18" s="13"/>
      <c r="I18" s="13"/>
      <c r="J18" s="13"/>
      <c r="K18" s="13"/>
    </row>
    <row r="19" spans="2:73" x14ac:dyDescent="0.3">
      <c r="C19" s="13"/>
      <c r="D19" s="13"/>
      <c r="E19" s="13"/>
      <c r="F19" s="13"/>
      <c r="G19" s="13"/>
      <c r="H19" s="13"/>
      <c r="I19" s="13"/>
      <c r="J19" s="13"/>
      <c r="K19" s="13"/>
    </row>
    <row r="20" spans="2:73" x14ac:dyDescent="0.3">
      <c r="B20" s="14" t="s">
        <v>5</v>
      </c>
      <c r="D20" s="13"/>
      <c r="E20" s="13"/>
      <c r="F20" s="13"/>
      <c r="G20" s="13"/>
      <c r="H20" s="13"/>
      <c r="I20" s="13"/>
      <c r="J20" s="13"/>
      <c r="K20" s="13"/>
    </row>
    <row r="21" spans="2:73" x14ac:dyDescent="0.3">
      <c r="B21" s="3" t="s">
        <v>9</v>
      </c>
      <c r="E21" s="13"/>
      <c r="F21" s="13"/>
      <c r="G21" s="13"/>
      <c r="H21" s="13"/>
      <c r="I21" s="13">
        <v>214597.02073913795</v>
      </c>
      <c r="J21" s="13">
        <v>215915.71522792985</v>
      </c>
      <c r="K21" s="13">
        <v>221130.6540489124</v>
      </c>
      <c r="L21" s="13">
        <v>217075.83760547207</v>
      </c>
      <c r="M21" s="13">
        <v>227255.71492481904</v>
      </c>
      <c r="N21" s="13">
        <v>223725.47647140047</v>
      </c>
      <c r="O21" s="13">
        <v>219746.01755367138</v>
      </c>
      <c r="P21" s="13">
        <v>220867.41582214923</v>
      </c>
      <c r="Q21" s="13">
        <v>227370.02159090323</v>
      </c>
      <c r="R21" s="13">
        <v>387522.18852075649</v>
      </c>
      <c r="S21" s="13">
        <v>224678.10222844352</v>
      </c>
      <c r="T21" s="13">
        <v>231684.2049707972</v>
      </c>
      <c r="U21" s="13">
        <v>227517.0610578428</v>
      </c>
      <c r="V21" s="13">
        <v>229028.74234827625</v>
      </c>
      <c r="W21" s="13">
        <v>248034.21954418236</v>
      </c>
      <c r="X21" s="13">
        <v>232242.6919099816</v>
      </c>
      <c r="Y21" s="13">
        <v>410598.2415216692</v>
      </c>
      <c r="Z21" s="13">
        <v>242044.90125132789</v>
      </c>
      <c r="AA21" s="13">
        <v>237559.40251170611</v>
      </c>
      <c r="AB21" s="13">
        <v>246921.91016091427</v>
      </c>
      <c r="AC21" s="16">
        <f t="shared" ref="AC21:BU21" si="8">AB21*(1+$C$6)</f>
        <v>251860.34836413254</v>
      </c>
      <c r="AD21" s="16">
        <f t="shared" si="8"/>
        <v>256897.55533141521</v>
      </c>
      <c r="AE21" s="16">
        <f t="shared" si="8"/>
        <v>262035.50643804352</v>
      </c>
      <c r="AF21" s="16">
        <f t="shared" si="8"/>
        <v>267276.21656680439</v>
      </c>
      <c r="AG21" s="16">
        <f t="shared" si="8"/>
        <v>272621.74089814047</v>
      </c>
      <c r="AH21" s="16">
        <f t="shared" si="8"/>
        <v>278074.17571610329</v>
      </c>
      <c r="AI21" s="16">
        <f t="shared" si="8"/>
        <v>283635.65923042537</v>
      </c>
      <c r="AJ21" s="16">
        <f t="shared" si="8"/>
        <v>289308.37241503387</v>
      </c>
      <c r="AK21" s="16">
        <f t="shared" si="8"/>
        <v>295094.53986333456</v>
      </c>
      <c r="AL21" s="16">
        <f t="shared" si="8"/>
        <v>300996.43066060124</v>
      </c>
      <c r="AM21" s="16">
        <f t="shared" si="8"/>
        <v>307016.35927381326</v>
      </c>
      <c r="AN21" s="16">
        <f t="shared" si="8"/>
        <v>313156.68645928951</v>
      </c>
      <c r="AO21" s="16">
        <f t="shared" si="8"/>
        <v>319419.82018847531</v>
      </c>
      <c r="AP21" s="16">
        <f t="shared" si="8"/>
        <v>325808.2165922448</v>
      </c>
      <c r="AQ21" s="16">
        <f t="shared" si="8"/>
        <v>332324.3809240897</v>
      </c>
      <c r="AR21" s="16">
        <f t="shared" si="8"/>
        <v>338970.86854257149</v>
      </c>
      <c r="AS21" s="16">
        <f t="shared" si="8"/>
        <v>345750.28591342294</v>
      </c>
      <c r="AT21" s="16">
        <f t="shared" si="8"/>
        <v>352665.29163169139</v>
      </c>
      <c r="AU21" s="16">
        <f t="shared" si="8"/>
        <v>359718.5974643252</v>
      </c>
      <c r="AV21" s="16">
        <f t="shared" si="8"/>
        <v>366912.96941361169</v>
      </c>
      <c r="AW21" s="16">
        <f t="shared" si="8"/>
        <v>374251.22880188393</v>
      </c>
      <c r="AX21" s="16">
        <f t="shared" si="8"/>
        <v>381736.25337792159</v>
      </c>
      <c r="AY21" s="16">
        <f t="shared" si="8"/>
        <v>389370.97844548005</v>
      </c>
      <c r="AZ21" s="16">
        <f t="shared" si="8"/>
        <v>397158.39801438968</v>
      </c>
      <c r="BA21" s="16">
        <f t="shared" si="8"/>
        <v>405101.56597467751</v>
      </c>
      <c r="BB21" s="16">
        <f t="shared" si="8"/>
        <v>413203.59729417105</v>
      </c>
      <c r="BC21" s="16">
        <f t="shared" si="8"/>
        <v>421467.6692400545</v>
      </c>
      <c r="BD21" s="16">
        <f t="shared" si="8"/>
        <v>429897.02262485557</v>
      </c>
      <c r="BE21" s="16">
        <f t="shared" si="8"/>
        <v>438494.96307735267</v>
      </c>
      <c r="BF21" s="16">
        <f t="shared" si="8"/>
        <v>447264.86233889975</v>
      </c>
      <c r="BG21" s="16">
        <f t="shared" si="8"/>
        <v>456210.15958567773</v>
      </c>
      <c r="BH21" s="16">
        <f t="shared" si="8"/>
        <v>465334.36277739127</v>
      </c>
      <c r="BI21" s="16">
        <f t="shared" si="8"/>
        <v>474641.05003293912</v>
      </c>
      <c r="BJ21" s="16">
        <f t="shared" si="8"/>
        <v>484133.87103359791</v>
      </c>
      <c r="BK21" s="16">
        <f t="shared" si="8"/>
        <v>493816.54845426988</v>
      </c>
      <c r="BL21" s="16">
        <f t="shared" si="8"/>
        <v>503692.87942335528</v>
      </c>
      <c r="BM21" s="16">
        <f t="shared" si="8"/>
        <v>513766.73701182241</v>
      </c>
      <c r="BN21" s="16">
        <f t="shared" si="8"/>
        <v>524042.07175205887</v>
      </c>
      <c r="BO21" s="16">
        <f t="shared" si="8"/>
        <v>534522.91318710009</v>
      </c>
      <c r="BP21" s="16">
        <f t="shared" si="8"/>
        <v>545213.37145084213</v>
      </c>
      <c r="BQ21" s="16">
        <f t="shared" si="8"/>
        <v>556117.63887985901</v>
      </c>
      <c r="BR21" s="16">
        <f t="shared" si="8"/>
        <v>567239.99165745615</v>
      </c>
      <c r="BS21" s="16">
        <f t="shared" si="8"/>
        <v>578584.79149060533</v>
      </c>
      <c r="BT21" s="16">
        <f t="shared" si="8"/>
        <v>590156.48732041742</v>
      </c>
      <c r="BU21" s="16">
        <f t="shared" si="8"/>
        <v>601959.61706682574</v>
      </c>
    </row>
    <row r="22" spans="2:73" x14ac:dyDescent="0.3">
      <c r="B22" s="3" t="s">
        <v>7</v>
      </c>
      <c r="D22" s="13">
        <f>D21</f>
        <v>0</v>
      </c>
      <c r="E22" s="13">
        <f t="shared" ref="E22:BP22" si="9">E21</f>
        <v>0</v>
      </c>
      <c r="F22" s="13">
        <f t="shared" si="9"/>
        <v>0</v>
      </c>
      <c r="G22" s="13">
        <f t="shared" si="9"/>
        <v>0</v>
      </c>
      <c r="H22" s="13">
        <f t="shared" si="9"/>
        <v>0</v>
      </c>
      <c r="I22" s="13">
        <f t="shared" si="9"/>
        <v>214597.02073913795</v>
      </c>
      <c r="J22" s="13">
        <f t="shared" si="9"/>
        <v>215915.71522792985</v>
      </c>
      <c r="K22" s="13">
        <f t="shared" si="9"/>
        <v>221130.6540489124</v>
      </c>
      <c r="L22" s="13">
        <f t="shared" si="9"/>
        <v>217075.83760547207</v>
      </c>
      <c r="M22" s="13">
        <f t="shared" si="9"/>
        <v>227255.71492481904</v>
      </c>
      <c r="N22" s="13">
        <f t="shared" si="9"/>
        <v>223725.47647140047</v>
      </c>
      <c r="O22" s="13">
        <f t="shared" si="9"/>
        <v>219746.01755367138</v>
      </c>
      <c r="P22" s="13">
        <f t="shared" si="9"/>
        <v>220867.41582214923</v>
      </c>
      <c r="Q22" s="13">
        <f t="shared" si="9"/>
        <v>227370.02159090323</v>
      </c>
      <c r="R22" s="13">
        <f t="shared" si="9"/>
        <v>387522.18852075649</v>
      </c>
      <c r="S22" s="13">
        <f t="shared" si="9"/>
        <v>224678.10222844352</v>
      </c>
      <c r="T22" s="13">
        <f t="shared" si="9"/>
        <v>231684.2049707972</v>
      </c>
      <c r="U22" s="13">
        <f t="shared" si="9"/>
        <v>227517.0610578428</v>
      </c>
      <c r="V22" s="13">
        <f t="shared" si="9"/>
        <v>229028.74234827625</v>
      </c>
      <c r="W22" s="13">
        <f t="shared" si="9"/>
        <v>248034.21954418236</v>
      </c>
      <c r="X22" s="13">
        <f t="shared" si="9"/>
        <v>232242.6919099816</v>
      </c>
      <c r="Y22" s="13">
        <f t="shared" si="9"/>
        <v>410598.2415216692</v>
      </c>
      <c r="Z22" s="13">
        <f t="shared" si="9"/>
        <v>242044.90125132789</v>
      </c>
      <c r="AA22" s="13">
        <f t="shared" si="9"/>
        <v>237559.40251170611</v>
      </c>
      <c r="AB22" s="13">
        <f t="shared" si="9"/>
        <v>246921.91016091427</v>
      </c>
      <c r="AC22" s="13">
        <f t="shared" si="9"/>
        <v>251860.34836413254</v>
      </c>
      <c r="AD22" s="13">
        <f t="shared" si="9"/>
        <v>256897.55533141521</v>
      </c>
      <c r="AE22" s="13">
        <f t="shared" si="9"/>
        <v>262035.50643804352</v>
      </c>
      <c r="AF22" s="13">
        <f t="shared" si="9"/>
        <v>267276.21656680439</v>
      </c>
      <c r="AG22" s="13">
        <f t="shared" si="9"/>
        <v>272621.74089814047</v>
      </c>
      <c r="AH22" s="13">
        <f t="shared" si="9"/>
        <v>278074.17571610329</v>
      </c>
      <c r="AI22" s="13">
        <f t="shared" si="9"/>
        <v>283635.65923042537</v>
      </c>
      <c r="AJ22" s="13">
        <f t="shared" si="9"/>
        <v>289308.37241503387</v>
      </c>
      <c r="AK22" s="13">
        <f t="shared" si="9"/>
        <v>295094.53986333456</v>
      </c>
      <c r="AL22" s="13">
        <f t="shared" si="9"/>
        <v>300996.43066060124</v>
      </c>
      <c r="AM22" s="13">
        <f t="shared" si="9"/>
        <v>307016.35927381326</v>
      </c>
      <c r="AN22" s="13">
        <f t="shared" si="9"/>
        <v>313156.68645928951</v>
      </c>
      <c r="AO22" s="13">
        <f t="shared" si="9"/>
        <v>319419.82018847531</v>
      </c>
      <c r="AP22" s="13">
        <f t="shared" si="9"/>
        <v>325808.2165922448</v>
      </c>
      <c r="AQ22" s="13">
        <f t="shared" si="9"/>
        <v>332324.3809240897</v>
      </c>
      <c r="AR22" s="13">
        <f t="shared" si="9"/>
        <v>338970.86854257149</v>
      </c>
      <c r="AS22" s="13">
        <f t="shared" si="9"/>
        <v>345750.28591342294</v>
      </c>
      <c r="AT22" s="13">
        <f t="shared" si="9"/>
        <v>352665.29163169139</v>
      </c>
      <c r="AU22" s="13">
        <f t="shared" si="9"/>
        <v>359718.5974643252</v>
      </c>
      <c r="AV22" s="13">
        <f t="shared" si="9"/>
        <v>366912.96941361169</v>
      </c>
      <c r="AW22" s="13">
        <f t="shared" si="9"/>
        <v>374251.22880188393</v>
      </c>
      <c r="AX22" s="13">
        <f t="shared" si="9"/>
        <v>381736.25337792159</v>
      </c>
      <c r="AY22" s="13">
        <f t="shared" si="9"/>
        <v>389370.97844548005</v>
      </c>
      <c r="AZ22" s="13">
        <f t="shared" si="9"/>
        <v>397158.39801438968</v>
      </c>
      <c r="BA22" s="13">
        <f t="shared" si="9"/>
        <v>405101.56597467751</v>
      </c>
      <c r="BB22" s="13">
        <f t="shared" si="9"/>
        <v>413203.59729417105</v>
      </c>
      <c r="BC22" s="13">
        <f t="shared" si="9"/>
        <v>421467.6692400545</v>
      </c>
      <c r="BD22" s="13">
        <f t="shared" si="9"/>
        <v>429897.02262485557</v>
      </c>
      <c r="BE22" s="13">
        <f t="shared" si="9"/>
        <v>438494.96307735267</v>
      </c>
      <c r="BF22" s="13">
        <f t="shared" si="9"/>
        <v>447264.86233889975</v>
      </c>
      <c r="BG22" s="13">
        <f t="shared" si="9"/>
        <v>456210.15958567773</v>
      </c>
      <c r="BH22" s="13">
        <f t="shared" si="9"/>
        <v>465334.36277739127</v>
      </c>
      <c r="BI22" s="13">
        <f t="shared" si="9"/>
        <v>474641.05003293912</v>
      </c>
      <c r="BJ22" s="13">
        <f t="shared" si="9"/>
        <v>484133.87103359791</v>
      </c>
      <c r="BK22" s="13">
        <f t="shared" si="9"/>
        <v>493816.54845426988</v>
      </c>
      <c r="BL22" s="13">
        <f t="shared" si="9"/>
        <v>503692.87942335528</v>
      </c>
      <c r="BM22" s="13">
        <f t="shared" si="9"/>
        <v>513766.73701182241</v>
      </c>
      <c r="BN22" s="13">
        <f t="shared" si="9"/>
        <v>524042.07175205887</v>
      </c>
      <c r="BO22" s="13">
        <f t="shared" si="9"/>
        <v>534522.91318710009</v>
      </c>
      <c r="BP22" s="13">
        <f t="shared" si="9"/>
        <v>545213.37145084213</v>
      </c>
      <c r="BQ22" s="13">
        <f t="shared" ref="BQ22:BU22" si="10">BQ21</f>
        <v>556117.63887985901</v>
      </c>
      <c r="BR22" s="13">
        <f t="shared" si="10"/>
        <v>567239.99165745615</v>
      </c>
      <c r="BS22" s="13">
        <f t="shared" si="10"/>
        <v>578584.79149060533</v>
      </c>
      <c r="BT22" s="13">
        <f t="shared" si="10"/>
        <v>590156.48732041742</v>
      </c>
      <c r="BU22" s="13">
        <f t="shared" si="10"/>
        <v>601959.61706682574</v>
      </c>
    </row>
    <row r="23" spans="2:73" x14ac:dyDescent="0.3">
      <c r="B23" s="3" t="s">
        <v>8</v>
      </c>
      <c r="D23" s="13">
        <f>D22/(1+$F$5)^(D$10-1)</f>
        <v>0</v>
      </c>
      <c r="E23" s="13">
        <f t="shared" ref="E23:H23" si="11">E22/(1+$F$5)^(E$10-1)</f>
        <v>0</v>
      </c>
      <c r="F23" s="13">
        <f t="shared" si="11"/>
        <v>0</v>
      </c>
      <c r="G23" s="13">
        <f t="shared" si="11"/>
        <v>0</v>
      </c>
      <c r="H23" s="13">
        <f t="shared" si="11"/>
        <v>0</v>
      </c>
      <c r="I23" s="13">
        <f>I22/(1+$F$5)^(I$10-1)</f>
        <v>188970.23308387329</v>
      </c>
      <c r="J23" s="13">
        <f t="shared" ref="J23:BU23" si="12">J22/(1+$F$5)^(J$10-1)</f>
        <v>178418.0624622108</v>
      </c>
      <c r="K23" s="13">
        <f t="shared" si="12"/>
        <v>171470.08820981852</v>
      </c>
      <c r="L23" s="13">
        <f t="shared" si="12"/>
        <v>157955.86693142689</v>
      </c>
      <c r="M23" s="13">
        <f t="shared" si="12"/>
        <v>155175.78272444804</v>
      </c>
      <c r="N23" s="13">
        <f t="shared" si="12"/>
        <v>143353.87210901757</v>
      </c>
      <c r="O23" s="13">
        <f t="shared" si="12"/>
        <v>132129.5192266602</v>
      </c>
      <c r="P23" s="13">
        <f t="shared" si="12"/>
        <v>124622.18077171259</v>
      </c>
      <c r="Q23" s="13">
        <f t="shared" si="12"/>
        <v>120387.59956860606</v>
      </c>
      <c r="R23" s="13">
        <f t="shared" si="12"/>
        <v>192543.99625849607</v>
      </c>
      <c r="S23" s="13">
        <f t="shared" si="12"/>
        <v>104756.02468898022</v>
      </c>
      <c r="T23" s="13">
        <f t="shared" si="12"/>
        <v>101367.68877013536</v>
      </c>
      <c r="U23" s="13">
        <f t="shared" si="12"/>
        <v>93411.843264572293</v>
      </c>
      <c r="V23" s="13">
        <f t="shared" si="12"/>
        <v>88239.454848365334</v>
      </c>
      <c r="W23" s="13">
        <f t="shared" si="12"/>
        <v>89674.566266895286</v>
      </c>
      <c r="X23" s="13">
        <f t="shared" si="12"/>
        <v>78792.44825733469</v>
      </c>
      <c r="Y23" s="13">
        <f t="shared" si="12"/>
        <v>130720.73429094866</v>
      </c>
      <c r="Z23" s="13">
        <f t="shared" si="12"/>
        <v>72311.636023244646</v>
      </c>
      <c r="AA23" s="13">
        <f t="shared" si="12"/>
        <v>66599.248456486079</v>
      </c>
      <c r="AB23" s="13">
        <f t="shared" si="12"/>
        <v>64959.337531491008</v>
      </c>
      <c r="AC23" s="13">
        <f t="shared" si="12"/>
        <v>62176.549082031408</v>
      </c>
      <c r="AD23" s="13">
        <f t="shared" si="12"/>
        <v>59512.972309425691</v>
      </c>
      <c r="AE23" s="13">
        <f t="shared" si="12"/>
        <v>56963.500313111181</v>
      </c>
      <c r="AF23" s="13">
        <f t="shared" si="12"/>
        <v>54523.244966675928</v>
      </c>
      <c r="AG23" s="13">
        <f t="shared" si="12"/>
        <v>52187.527545808327</v>
      </c>
      <c r="AH23" s="13">
        <f t="shared" si="12"/>
        <v>49951.869757735491</v>
      </c>
      <c r="AI23" s="13">
        <f t="shared" si="12"/>
        <v>47811.985154950715</v>
      </c>
      <c r="AJ23" s="13">
        <f t="shared" si="12"/>
        <v>45763.770916767797</v>
      </c>
      <c r="AK23" s="13">
        <f t="shared" si="12"/>
        <v>43803.299982944634</v>
      </c>
      <c r="AL23" s="13">
        <f t="shared" si="12"/>
        <v>41926.813524294106</v>
      </c>
      <c r="AM23" s="13">
        <f t="shared" si="12"/>
        <v>40130.713735845813</v>
      </c>
      <c r="AN23" s="13">
        <f t="shared" si="12"/>
        <v>38411.556938741109</v>
      </c>
      <c r="AO23" s="13">
        <f t="shared" si="12"/>
        <v>36766.046977635524</v>
      </c>
      <c r="AP23" s="13">
        <f t="shared" si="12"/>
        <v>35191.028900949415</v>
      </c>
      <c r="AQ23" s="13">
        <f t="shared" si="12"/>
        <v>33683.482911849896</v>
      </c>
      <c r="AR23" s="13">
        <f t="shared" si="12"/>
        <v>32240.518578366275</v>
      </c>
      <c r="AS23" s="13">
        <f t="shared" si="12"/>
        <v>30859.36929153786</v>
      </c>
      <c r="AT23" s="13">
        <f t="shared" si="12"/>
        <v>29537.386960968845</v>
      </c>
      <c r="AU23" s="13">
        <f t="shared" si="12"/>
        <v>28272.036937619923</v>
      </c>
      <c r="AV23" s="13">
        <f t="shared" si="12"/>
        <v>27060.893154102061</v>
      </c>
      <c r="AW23" s="13">
        <f t="shared" si="12"/>
        <v>25901.6334731549</v>
      </c>
      <c r="AX23" s="13">
        <f t="shared" si="12"/>
        <v>24792.035235391326</v>
      </c>
      <c r="AY23" s="13">
        <f t="shared" si="12"/>
        <v>23729.970997771958</v>
      </c>
      <c r="AZ23" s="13">
        <f t="shared" si="12"/>
        <v>22713.404454638749</v>
      </c>
      <c r="BA23" s="13">
        <f t="shared" si="12"/>
        <v>21740.386533487213</v>
      </c>
      <c r="BB23" s="13">
        <f t="shared" si="12"/>
        <v>20809.051657991498</v>
      </c>
      <c r="BC23" s="13">
        <f t="shared" si="12"/>
        <v>19917.614171117584</v>
      </c>
      <c r="BD23" s="13">
        <f t="shared" si="12"/>
        <v>19064.364911466357</v>
      </c>
      <c r="BE23" s="13">
        <f t="shared" si="12"/>
        <v>18247.667936282567</v>
      </c>
      <c r="BF23" s="13">
        <f t="shared" si="12"/>
        <v>17465.957384846537</v>
      </c>
      <c r="BG23" s="13">
        <f t="shared" si="12"/>
        <v>16717.734476234786</v>
      </c>
      <c r="BH23" s="13">
        <f t="shared" si="12"/>
        <v>16001.56463569345</v>
      </c>
      <c r="BI23" s="13">
        <f t="shared" si="12"/>
        <v>15316.074744114707</v>
      </c>
      <c r="BJ23" s="13">
        <f t="shared" si="12"/>
        <v>14659.95050534272</v>
      </c>
      <c r="BK23" s="13">
        <f t="shared" si="12"/>
        <v>14031.933926261379</v>
      </c>
      <c r="BL23" s="13">
        <f t="shared" si="12"/>
        <v>13430.820904832386</v>
      </c>
      <c r="BM23" s="13">
        <f t="shared" si="12"/>
        <v>12855.458921459182</v>
      </c>
      <c r="BN23" s="13">
        <f t="shared" si="12"/>
        <v>12304.744829250401</v>
      </c>
      <c r="BO23" s="13">
        <f t="shared" si="12"/>
        <v>11777.622738946046</v>
      </c>
      <c r="BP23" s="13">
        <f t="shared" si="12"/>
        <v>11273.081994451182</v>
      </c>
      <c r="BQ23" s="13">
        <f t="shared" si="12"/>
        <v>10790.155235095581</v>
      </c>
      <c r="BR23" s="13">
        <f t="shared" si="12"/>
        <v>10327.916540904102</v>
      </c>
      <c r="BS23" s="13">
        <f t="shared" si="12"/>
        <v>9885.4796573216936</v>
      </c>
      <c r="BT23" s="13">
        <f t="shared" si="12"/>
        <v>9461.99629598928</v>
      </c>
      <c r="BU23" s="13">
        <f t="shared" si="12"/>
        <v>9056.6545083125839</v>
      </c>
    </row>
    <row r="24" spans="2:73" x14ac:dyDescent="0.3">
      <c r="B24" s="3" t="s">
        <v>10</v>
      </c>
      <c r="D24" s="13">
        <f>SUM($D23:D23)</f>
        <v>0</v>
      </c>
      <c r="E24" s="13">
        <f>SUM($D23:E23)</f>
        <v>0</v>
      </c>
      <c r="F24" s="13">
        <f>SUM($D23:F23)</f>
        <v>0</v>
      </c>
      <c r="G24" s="13">
        <f>SUM($D23:G23)</f>
        <v>0</v>
      </c>
      <c r="H24" s="13">
        <f>SUM($D23:H23)</f>
        <v>0</v>
      </c>
      <c r="I24" s="13">
        <f>SUM($D23:I23)</f>
        <v>188970.23308387329</v>
      </c>
      <c r="J24" s="13">
        <f>SUM($D23:J23)</f>
        <v>367388.29554608406</v>
      </c>
      <c r="K24" s="13">
        <f>SUM($D23:K23)</f>
        <v>538858.38375590253</v>
      </c>
      <c r="L24" s="13">
        <f>SUM($D23:L23)</f>
        <v>696814.25068732945</v>
      </c>
      <c r="M24" s="13">
        <f>SUM($D23:M23)</f>
        <v>851990.03341177746</v>
      </c>
      <c r="N24" s="13">
        <f>SUM($D23:N23)</f>
        <v>995343.90552079503</v>
      </c>
      <c r="O24" s="13">
        <f>SUM($D23:O23)</f>
        <v>1127473.4247474552</v>
      </c>
      <c r="P24" s="13">
        <f>SUM($D23:P23)</f>
        <v>1252095.6055191678</v>
      </c>
      <c r="Q24" s="13">
        <f>SUM($D23:Q23)</f>
        <v>1372483.205087774</v>
      </c>
      <c r="R24" s="13">
        <f>SUM($D23:R23)</f>
        <v>1565027.20134627</v>
      </c>
      <c r="S24" s="13">
        <f>SUM($D23:S23)</f>
        <v>1669783.2260352504</v>
      </c>
      <c r="T24" s="13">
        <f>SUM($D23:T23)</f>
        <v>1771150.9148053857</v>
      </c>
      <c r="U24" s="13">
        <f>SUM($D23:U23)</f>
        <v>1864562.7580699581</v>
      </c>
      <c r="V24" s="13">
        <f>SUM($D23:V23)</f>
        <v>1952802.2129183235</v>
      </c>
      <c r="W24" s="13">
        <f>SUM($D23:W23)</f>
        <v>2042476.7791852187</v>
      </c>
      <c r="X24" s="13">
        <f>SUM($D23:X23)</f>
        <v>2121269.2274425533</v>
      </c>
      <c r="Y24" s="13">
        <f>SUM($D23:Y23)</f>
        <v>2251989.9617335019</v>
      </c>
      <c r="Z24" s="13">
        <f>SUM($D23:Z23)</f>
        <v>2324301.5977567467</v>
      </c>
      <c r="AA24" s="13">
        <f>SUM($D23:AA23)</f>
        <v>2390900.8462132327</v>
      </c>
      <c r="AB24" s="13">
        <f>SUM($D23:AB23)</f>
        <v>2455860.1837447239</v>
      </c>
      <c r="AC24" s="13">
        <f>SUM($D23:AC23)</f>
        <v>2518036.7328267554</v>
      </c>
      <c r="AD24" s="13">
        <f>SUM($D23:AD23)</f>
        <v>2577549.7051361809</v>
      </c>
      <c r="AE24" s="13">
        <f>SUM($D23:AE23)</f>
        <v>2634513.205449292</v>
      </c>
      <c r="AF24" s="13">
        <f>SUM($D23:AF23)</f>
        <v>2689036.450415968</v>
      </c>
      <c r="AG24" s="13">
        <f>SUM($D23:AG23)</f>
        <v>2741223.9779617763</v>
      </c>
      <c r="AH24" s="13">
        <f>SUM($D23:AH23)</f>
        <v>2791175.8477195119</v>
      </c>
      <c r="AI24" s="13">
        <f>SUM($D23:AI23)</f>
        <v>2838987.8328744625</v>
      </c>
      <c r="AJ24" s="13">
        <f>SUM($D23:AJ23)</f>
        <v>2884751.6037912304</v>
      </c>
      <c r="AK24" s="13">
        <f>SUM($D23:AK23)</f>
        <v>2928554.9037741749</v>
      </c>
      <c r="AL24" s="13">
        <f>SUM($D23:AL23)</f>
        <v>2970481.717298469</v>
      </c>
      <c r="AM24" s="13">
        <f>SUM($D23:AM23)</f>
        <v>3010612.4310343149</v>
      </c>
      <c r="AN24" s="13">
        <f>SUM($D23:AN23)</f>
        <v>3049023.9879730558</v>
      </c>
      <c r="AO24" s="13">
        <f>SUM($D23:AO23)</f>
        <v>3085790.0349506913</v>
      </c>
      <c r="AP24" s="13">
        <f>SUM($D23:AP23)</f>
        <v>3120981.0638516406</v>
      </c>
      <c r="AQ24" s="13">
        <f>SUM($D23:AQ23)</f>
        <v>3154664.5467634904</v>
      </c>
      <c r="AR24" s="13">
        <f>SUM($D23:AR23)</f>
        <v>3186905.0653418568</v>
      </c>
      <c r="AS24" s="13">
        <f>SUM($D23:AS23)</f>
        <v>3217764.4346333947</v>
      </c>
      <c r="AT24" s="13">
        <f>SUM($D23:AT23)</f>
        <v>3247301.8215943635</v>
      </c>
      <c r="AU24" s="13">
        <f>SUM($D23:AU23)</f>
        <v>3275573.8585319836</v>
      </c>
      <c r="AV24" s="13">
        <f>SUM($D23:AV23)</f>
        <v>3302634.7516860855</v>
      </c>
      <c r="AW24" s="13">
        <f>SUM($D23:AW23)</f>
        <v>3328536.3851592406</v>
      </c>
      <c r="AX24" s="13">
        <f>SUM($D23:AX23)</f>
        <v>3353328.420394632</v>
      </c>
      <c r="AY24" s="13">
        <f>SUM($D23:AY23)</f>
        <v>3377058.3913924042</v>
      </c>
      <c r="AZ24" s="13">
        <f>SUM($D23:AZ23)</f>
        <v>3399771.7958470429</v>
      </c>
      <c r="BA24" s="13">
        <f>SUM($D23:BA23)</f>
        <v>3421512.1823805301</v>
      </c>
      <c r="BB24" s="13">
        <f>SUM($D23:BB23)</f>
        <v>3442321.2340385215</v>
      </c>
      <c r="BC24" s="13">
        <f>SUM($D23:BC23)</f>
        <v>3462238.8482096391</v>
      </c>
      <c r="BD24" s="13">
        <f>SUM($D23:BD23)</f>
        <v>3481303.2131211055</v>
      </c>
      <c r="BE24" s="13">
        <f>SUM($D23:BE23)</f>
        <v>3499550.8810573881</v>
      </c>
      <c r="BF24" s="13">
        <f>SUM($D23:BF23)</f>
        <v>3517016.8384422348</v>
      </c>
      <c r="BG24" s="13">
        <f>SUM($D23:BG23)</f>
        <v>3533734.5729184696</v>
      </c>
      <c r="BH24" s="13">
        <f>SUM($D23:BH23)</f>
        <v>3549736.1375541631</v>
      </c>
      <c r="BI24" s="13">
        <f>SUM($D23:BI23)</f>
        <v>3565052.2122982778</v>
      </c>
      <c r="BJ24" s="13">
        <f>SUM($D23:BJ23)</f>
        <v>3579712.1628036206</v>
      </c>
      <c r="BK24" s="13">
        <f>SUM($D23:BK23)</f>
        <v>3593744.0967298821</v>
      </c>
      <c r="BL24" s="13">
        <f>SUM($D23:BL23)</f>
        <v>3607174.9176347144</v>
      </c>
      <c r="BM24" s="13">
        <f>SUM($D23:BM23)</f>
        <v>3620030.3765561734</v>
      </c>
      <c r="BN24" s="13">
        <f>SUM($D23:BN23)</f>
        <v>3632335.1213854239</v>
      </c>
      <c r="BO24" s="13">
        <f>SUM($D23:BO23)</f>
        <v>3644112.7441243702</v>
      </c>
      <c r="BP24" s="13">
        <f>SUM($D23:BP23)</f>
        <v>3655385.8261188213</v>
      </c>
      <c r="BQ24" s="13">
        <f>SUM($D23:BQ23)</f>
        <v>3666175.9813539167</v>
      </c>
      <c r="BR24" s="13">
        <f>SUM($D23:BR23)</f>
        <v>3676503.8978948207</v>
      </c>
      <c r="BS24" s="13">
        <f>SUM($D23:BS23)</f>
        <v>3686389.3775521424</v>
      </c>
      <c r="BT24" s="13">
        <f>SUM($D23:BT23)</f>
        <v>3695851.3738481319</v>
      </c>
      <c r="BU24" s="13">
        <f>SUM($D23:BU23)</f>
        <v>3704908.0283564446</v>
      </c>
    </row>
    <row r="25" spans="2:73" x14ac:dyDescent="0.3">
      <c r="B25" s="1" t="s">
        <v>11</v>
      </c>
      <c r="C25" s="18">
        <f>SUM(D23:BU23)</f>
        <v>3704908.0283564446</v>
      </c>
    </row>
    <row r="28" spans="2:73" x14ac:dyDescent="0.3">
      <c r="B28" s="14" t="s">
        <v>14</v>
      </c>
    </row>
    <row r="29" spans="2:73" x14ac:dyDescent="0.3">
      <c r="B29" s="19" t="s">
        <v>15</v>
      </c>
    </row>
    <row r="30" spans="2:73" x14ac:dyDescent="0.3">
      <c r="B30" s="19" t="s">
        <v>16</v>
      </c>
    </row>
    <row r="31" spans="2:73" x14ac:dyDescent="0.3">
      <c r="B31" s="19" t="s">
        <v>20</v>
      </c>
    </row>
  </sheetData>
  <pageMargins left="0.7" right="0.7" top="0.75" bottom="0.75" header="0.3" footer="0.3"/>
  <pageSetup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4" ma:contentTypeDescription="Create a new document." ma:contentTypeScope="" ma:versionID="e2b9750623e9e809d78ee09474a05ce2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987123375e93d0f6cbdbe1f9c6a12d70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B1BB01-254A-4D16-BB3D-967E2E5D2A7D}"/>
</file>

<file path=customXml/itemProps2.xml><?xml version="1.0" encoding="utf-8"?>
<ds:datastoreItem xmlns:ds="http://schemas.openxmlformats.org/officeDocument/2006/customXml" ds:itemID="{74B8FF47-99CE-41B0-9CC8-43CE520D652A}"/>
</file>

<file path=customXml/itemProps3.xml><?xml version="1.0" encoding="utf-8"?>
<ds:datastoreItem xmlns:ds="http://schemas.openxmlformats.org/officeDocument/2006/customXml" ds:itemID="{135145CC-3A61-409A-A334-E2BB8C836F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Option 1 - 8" Public Row</vt:lpstr>
      <vt:lpstr>Option 2 - 12" Public ROW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Adedeji, Deji A.</dc:creator>
  <cp:lastModifiedBy>Adedeji, Deji A.</cp:lastModifiedBy>
  <dcterms:created xsi:type="dcterms:W3CDTF">2023-06-14T16:31:16Z</dcterms:created>
  <dcterms:modified xsi:type="dcterms:W3CDTF">2023-06-15T02:21:58Z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2023-06-14T16:57:36Z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fe085642-416d-4cd8-936a-b2364eb8596b</vt:lpwstr>
  </property>
  <property fmtid="{D5CDD505-2E9C-101B-9397-08002B2CF9AE}" pid="8" name="MSIP_Label_a83f872e-d8d7-43ac-9961-0f2ad31e50e5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0x01010093961404F3F6B34988E14CCD792B016F</vt:lpwstr>
  </property>
</Properties>
</file>