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oenergy.sharepoint.com/sites/extranet/Regulatory/2022PGS_DepreStudy/Shared Documents/Final Supporting Workpapers/Data Request/DR 2 - Form 2 (ASR)/"/>
    </mc:Choice>
  </mc:AlternateContent>
  <xr:revisionPtr revIDLastSave="10" documentId="13_ncr:1_{82482740-19D9-45ED-9716-A8403EC867E8}" xr6:coauthVersionLast="47" xr6:coauthVersionMax="47" xr10:uidLastSave="{F8A2078C-7F9F-4497-A8BA-99F9507BD96A}"/>
  <bookViews>
    <workbookView xWindow="-108" yWindow="-108" windowWidth="23256" windowHeight="12576" firstSheet="1" activeTab="1" xr2:uid="{2562B476-E597-4E5E-BEE9-8D0486952770}"/>
  </bookViews>
  <sheets>
    <sheet name="12" sheetId="1" r:id="rId1"/>
    <sheet name="13 14 15 16" sheetId="2" r:id="rId2"/>
    <sheet name="SOP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_PG23">#REF!</definedName>
    <definedName name="_12MEACT">'[1]Page 1 last month YTD'!#REF!</definedName>
    <definedName name="_12MEBUD">'[1]Page 1 last month YTD'!#REF!</definedName>
    <definedName name="_AUG40">#REF!</definedName>
    <definedName name="_DEC40">#REF!</definedName>
    <definedName name="_FEB40">#REF!</definedName>
    <definedName name="_Fill" hidden="1">#REF!</definedName>
    <definedName name="_JAN40">#REF!</definedName>
    <definedName name="_JE1">#REF!</definedName>
    <definedName name="_JE10">#REF!</definedName>
    <definedName name="_JE11">#REF!</definedName>
    <definedName name="_JE12">#REF!</definedName>
    <definedName name="_JE2">#REF!</definedName>
    <definedName name="_JE3">#REF!</definedName>
    <definedName name="_JE4">#REF!</definedName>
    <definedName name="_JE5">#REF!</definedName>
    <definedName name="_JE6">#REF!</definedName>
    <definedName name="_JE7">#REF!</definedName>
    <definedName name="_JE8">#REF!</definedName>
    <definedName name="_JE9">#REF!</definedName>
    <definedName name="_JUL40">#REF!</definedName>
    <definedName name="_JUN40">#REF!</definedName>
    <definedName name="_Key1" hidden="1">#REF!</definedName>
    <definedName name="_MAR40">"MARWHLFPC"</definedName>
    <definedName name="_MAY40">#REF!</definedName>
    <definedName name="_NOV40">#REF!</definedName>
    <definedName name="_OCT40">#REF!</definedName>
    <definedName name="_Order1" hidden="1">255</definedName>
    <definedName name="_PG07">#REF!</definedName>
    <definedName name="_PG12">'12'!$A$1:$D$48</definedName>
    <definedName name="_PG13" localSheetId="1">'13 14 15 16'!$A$1:$L$51</definedName>
    <definedName name="_PG13">#REF!</definedName>
    <definedName name="_PG14" localSheetId="1">'13 14 15 16'!$A$52:$L$104</definedName>
    <definedName name="_PG14">#REF!</definedName>
    <definedName name="_PG15" localSheetId="1">'13 14 15 16'!$O$1:$AA$51</definedName>
    <definedName name="_PG15">#REF!</definedName>
    <definedName name="_PG16" localSheetId="1">'13 14 15 16'!$O$52:$AA$105</definedName>
    <definedName name="_PG16">#REF!</definedName>
    <definedName name="_PG17">'[2]17a'!#REF!</definedName>
    <definedName name="_PG24">#REF!</definedName>
    <definedName name="_PG25">#REF!</definedName>
    <definedName name="_PG26">#REF!</definedName>
    <definedName name="_PG30">#REF!</definedName>
    <definedName name="_PG31">#REF!</definedName>
    <definedName name="_PG32">#REF!</definedName>
    <definedName name="_PG33">#REF!</definedName>
    <definedName name="_PG35">#REF!</definedName>
    <definedName name="_SEP40">#REF!</definedName>
    <definedName name="_Sort" hidden="1">#REF!</definedName>
    <definedName name="APRWHLSTC">#REF!</definedName>
    <definedName name="APRWHLWAU">#REF!</definedName>
    <definedName name="AUGFPC">#REF!</definedName>
    <definedName name="AUGJE">'[3]JE to book charges'!#REF!</definedName>
    <definedName name="AUGJE2">'[3]JE to book charges'!#REF!</definedName>
    <definedName name="AUGJE3">'[3]JE to book charges'!#REF!</definedName>
    <definedName name="AUGRET">#REF!</definedName>
    <definedName name="AUGWHLFPC">#REF!</definedName>
    <definedName name="AUGWHLFTM">#REF!</definedName>
    <definedName name="AUGWHLSTC">#REF!</definedName>
    <definedName name="AUGWHLWAU">#REF!</definedName>
    <definedName name="BENEFITS_EXP">#REF!</definedName>
    <definedName name="BTLTAX">#REF!</definedName>
    <definedName name="By_Name">#REF!</definedName>
    <definedName name="CAPTRUEUP">#REF!</definedName>
    <definedName name="CMACT">'[1]Page 1 last month YTD'!#REF!</definedName>
    <definedName name="CMBUD">'[1]Page 1 last month YTD'!#REF!</definedName>
    <definedName name="CO._NAME__Lake_Worth_Utility_____MWHs">"MKT_BASED_SALES12"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st_breakdown_per_space">#REF!</definedName>
    <definedName name="Cost_Summary">#REF!</definedName>
    <definedName name="DECJE">'[3]JE to book charges'!#REF!</definedName>
    <definedName name="DECJE2">'[3]JE to book charges'!#REF!</definedName>
    <definedName name="DECJE3">'[3]JE to book charges'!#REF!</definedName>
    <definedName name="DECRET">#REF!</definedName>
    <definedName name="DECWHLFPC">#REF!</definedName>
    <definedName name="DECWHLFTM">#REF!</definedName>
    <definedName name="DECWHLSTC">#REF!</definedName>
    <definedName name="DECWHLWAU">#REF!</definedName>
    <definedName name="Download">[4]DWNLD_1005!$A$1:$D$2474</definedName>
    <definedName name="Download0505">#REF!</definedName>
    <definedName name="ECONOMY">#REF!</definedName>
    <definedName name="ECONPURCHASE">#REF!</definedName>
    <definedName name="ESOP_GOAL">#REF!</definedName>
    <definedName name="ESOPWP">#REF!</definedName>
    <definedName name="EXAMPLE">#REF!</definedName>
    <definedName name="FEBJE">'[3]JE to book charges'!#REF!</definedName>
    <definedName name="FEBJE2">'[3]JE to book charges'!#REF!</definedName>
    <definedName name="FEBJE3">'[3]JE to book charges'!#REF!</definedName>
    <definedName name="FEBRET">#REF!</definedName>
    <definedName name="FEBWHLFPC">#REF!</definedName>
    <definedName name="FEBWHLFTM">#REF!</definedName>
    <definedName name="FEBWHLSTC">#REF!</definedName>
    <definedName name="FEBWHLWAU">#REF!</definedName>
    <definedName name="FMPA_JURIS_D">#REF!</definedName>
    <definedName name="FMPA_JURIS_D1">#REF!</definedName>
    <definedName name="FMPA_RESALE">#REF!</definedName>
    <definedName name="HOME">#REF!</definedName>
    <definedName name="INTERESTRECLASS">#REF!</definedName>
    <definedName name="JANJE2">'[3]JE to book charges'!#REF!</definedName>
    <definedName name="JANJE3">'[3]JE to book charges'!#REF!</definedName>
    <definedName name="JANRET">#REF!</definedName>
    <definedName name="JANWHLFPC">#REF!</definedName>
    <definedName name="JANWHLFTM">#REF!</definedName>
    <definedName name="JANWHLSTC">#REF!</definedName>
    <definedName name="JANWHLWAU">#REF!</definedName>
    <definedName name="JE6FORM">#REF!</definedName>
    <definedName name="je90006a">#REF!</definedName>
    <definedName name="JULJE">'[3]JE to book charges'!#REF!</definedName>
    <definedName name="JULJE2">'[3]JE to book charges'!#REF!</definedName>
    <definedName name="JULJE3">'[3]JE to book charges'!#REF!</definedName>
    <definedName name="JULRET">#REF!</definedName>
    <definedName name="JULWHLFPC">#REF!</definedName>
    <definedName name="JULWHLFTM">#REF!</definedName>
    <definedName name="JULWHLSTC">#REF!</definedName>
    <definedName name="JULWHLWAU">#REF!</definedName>
    <definedName name="JUNJE">'[3]JE to book charges'!#REF!</definedName>
    <definedName name="JUNJE2">'[3]JE to book charges'!#REF!</definedName>
    <definedName name="JUNJE3">'[3]JE to book charges'!#REF!</definedName>
    <definedName name="JUNPG2">#REF!</definedName>
    <definedName name="JUNREDO1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JURIS_G">#REF!</definedName>
    <definedName name="JURIS_G1">#REF!</definedName>
    <definedName name="JURIS_G2">#REF!</definedName>
    <definedName name="JURIS_G3">#REF!</definedName>
    <definedName name="MARJE">'[3]JE to book charges'!#REF!</definedName>
    <definedName name="MARJE2">'[3]JE to book charges'!#REF!</definedName>
    <definedName name="MARJE3">'[3]JE to book charges'!#REF!</definedName>
    <definedName name="MARJE4">'[3]JE to book charges'!#REF!</definedName>
    <definedName name="MARJEADJ">'[3]JE to book charges'!#REF!</definedName>
    <definedName name="MARRET">#REF!</definedName>
    <definedName name="MARWHLFPC">#REF!</definedName>
    <definedName name="MARWHLFTM">#REF!</definedName>
    <definedName name="MARWHLSTC">#REF!</definedName>
    <definedName name="MARWHLWAU">#REF!</definedName>
    <definedName name="MAYJE">'[3]JE to book charges'!#REF!</definedName>
    <definedName name="MAYJE2">'[3]JE to book charges'!#REF!</definedName>
    <definedName name="MAYJE3">'[3]JE to book charges'!#REF!</definedName>
    <definedName name="MAYJE4">'[3]JE to book charges'!#REF!</definedName>
    <definedName name="MAYREDO1">#REF!</definedName>
    <definedName name="MAYRET">#REF!</definedName>
    <definedName name="MAYWHLFPC">#REF!</definedName>
    <definedName name="MAYWHLFTM">#REF!</definedName>
    <definedName name="MAYWHLSTC">#REF!</definedName>
    <definedName name="MAYWHLWAU">#REF!</definedName>
    <definedName name="MKT_BASED_PUR">#REF!</definedName>
    <definedName name="MKT_BASED_PUR1">#REF!</definedName>
    <definedName name="MKT_BASED_PUR2">#REF!</definedName>
    <definedName name="NONREC">#REF!</definedName>
    <definedName name="NOVJE">'[3]JE to book charges'!#REF!</definedName>
    <definedName name="NOVJE2">'[3]JE to book charges'!#REF!</definedName>
    <definedName name="NOVJE3">'[3]JE to book charges'!#REF!</definedName>
    <definedName name="NOVRET">#REF!</definedName>
    <definedName name="NOVWHLFPC">#REF!</definedName>
    <definedName name="NOVWHLFTM">#REF!</definedName>
    <definedName name="NOVWHLSTC">#REF!</definedName>
    <definedName name="NOVWHLWAU">#REF!</definedName>
    <definedName name="OCTJE">'[3]JE to book charges'!#REF!</definedName>
    <definedName name="OCTJE2">'[3]JE to book charges'!#REF!</definedName>
    <definedName name="OCTJE3">'[3]JE to book charges'!#REF!</definedName>
    <definedName name="OCTRET">#REF!</definedName>
    <definedName name="octwhlfpc">#REF!</definedName>
    <definedName name="octwhlftm">#REF!</definedName>
    <definedName name="octwhlstc">#REF!</definedName>
    <definedName name="octwhlwau">#REF!</definedName>
    <definedName name="PAGE1A">'[1]Page 1 last month YTD'!#REF!</definedName>
    <definedName name="PAGE1C">'[1]Page 1 last month YTD'!#REF!</definedName>
    <definedName name="PAGE1D">'[1]Page 1 last month YTD'!#REF!</definedName>
    <definedName name="PAGE1D2">'[1]Page 1 last month YTD'!#REF!</definedName>
    <definedName name="_xlnm.Print_Area" localSheetId="1">'13 14 15 16'!$A$1:$AA$105</definedName>
    <definedName name="PRINT_MACRO">#REF!</definedName>
    <definedName name="proposed_definitions">#REF!</definedName>
    <definedName name="proposed_presentation">#REF!</definedName>
    <definedName name="proposed_recovery">#REF!</definedName>
    <definedName name="PURCHPWR">#REF!</definedName>
    <definedName name="REVENUE">#REF!</definedName>
    <definedName name="SEPJE">'[3]JE to book charges'!#REF!</definedName>
    <definedName name="SEPJE2">'[3]JE to book charges'!#REF!</definedName>
    <definedName name="SEPJE3">'[3]JE to book charges'!#REF!</definedName>
    <definedName name="sepret">#REF!</definedName>
    <definedName name="sepwhlfpc">#REF!</definedName>
    <definedName name="sepwhlftm">#REF!</definedName>
    <definedName name="sepwhlstc">#REF!</definedName>
    <definedName name="sepwhlwau">#REF!</definedName>
    <definedName name="summary">#REF!</definedName>
    <definedName name="TABLE">#REF!</definedName>
    <definedName name="TAMPA_ELECTRIC__COMPANY">"MARWHLFPC"</definedName>
    <definedName name="TEC_alloc_by_vp">#REF!</definedName>
    <definedName name="TRUEUP">#REF!</definedName>
    <definedName name="YTDACT">'[1]Page 1 last month YTD'!#REF!</definedName>
    <definedName name="YTDBUD">'[1]Page 1 last month YTD'!#REF!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1" i="1"/>
  <c r="D15" i="1"/>
  <c r="D12" i="1"/>
  <c r="AA19" i="2" l="1"/>
  <c r="AA20" i="2"/>
  <c r="AA21" i="2"/>
  <c r="AA22" i="2"/>
  <c r="AA23" i="2"/>
  <c r="AA24" i="2"/>
  <c r="AA25" i="2"/>
  <c r="T15" i="2"/>
  <c r="U15" i="2"/>
  <c r="V15" i="2"/>
  <c r="W15" i="2"/>
  <c r="X15" i="2"/>
  <c r="Y15" i="2"/>
  <c r="Z15" i="2"/>
  <c r="S15" i="2"/>
  <c r="L37" i="2" l="1"/>
  <c r="L38" i="2"/>
  <c r="L39" i="2"/>
  <c r="L40" i="2"/>
  <c r="L22" i="2"/>
  <c r="G15" i="2"/>
  <c r="H15" i="2"/>
  <c r="I15" i="2"/>
  <c r="J15" i="2"/>
  <c r="K15" i="2"/>
  <c r="F15" i="2"/>
  <c r="Z99" i="2" l="1"/>
  <c r="Y99" i="2"/>
  <c r="X99" i="2"/>
  <c r="W99" i="2"/>
  <c r="V99" i="2"/>
  <c r="U99" i="2"/>
  <c r="T99" i="2"/>
  <c r="S99" i="2"/>
  <c r="K99" i="2"/>
  <c r="J99" i="2"/>
  <c r="I99" i="2"/>
  <c r="H99" i="2"/>
  <c r="G99" i="2"/>
  <c r="F99" i="2"/>
  <c r="AA98" i="2"/>
  <c r="D42" i="1" s="1"/>
  <c r="L98" i="2"/>
  <c r="AA97" i="2"/>
  <c r="L97" i="2"/>
  <c r="AA96" i="2"/>
  <c r="D34" i="1" s="1"/>
  <c r="C34" i="1" s="1"/>
  <c r="C36" i="1" s="1"/>
  <c r="L96" i="2"/>
  <c r="Z93" i="2"/>
  <c r="Y93" i="2"/>
  <c r="X93" i="2"/>
  <c r="W93" i="2"/>
  <c r="V93" i="2"/>
  <c r="U93" i="2"/>
  <c r="T93" i="2"/>
  <c r="S93" i="2"/>
  <c r="K93" i="2"/>
  <c r="K100" i="2" s="1"/>
  <c r="J93" i="2"/>
  <c r="I93" i="2"/>
  <c r="H93" i="2"/>
  <c r="H100" i="2" s="1"/>
  <c r="G93" i="2"/>
  <c r="F93" i="2"/>
  <c r="O55" i="2"/>
  <c r="A55" i="2"/>
  <c r="AA49" i="2"/>
  <c r="L49" i="2"/>
  <c r="AA48" i="2"/>
  <c r="L48" i="2"/>
  <c r="AA47" i="2"/>
  <c r="L47" i="2"/>
  <c r="AA46" i="2"/>
  <c r="L46" i="2"/>
  <c r="AA45" i="2"/>
  <c r="L45" i="2"/>
  <c r="AA44" i="2"/>
  <c r="L44" i="2"/>
  <c r="AA43" i="2"/>
  <c r="L43" i="2"/>
  <c r="AA42" i="2"/>
  <c r="L42" i="2"/>
  <c r="AA41" i="2"/>
  <c r="L41" i="2"/>
  <c r="AA40" i="2"/>
  <c r="AA39" i="2"/>
  <c r="AA38" i="2"/>
  <c r="AA36" i="2"/>
  <c r="L36" i="2"/>
  <c r="AA35" i="2"/>
  <c r="L35" i="2"/>
  <c r="AA34" i="2"/>
  <c r="L34" i="2"/>
  <c r="AA33" i="2"/>
  <c r="L33" i="2"/>
  <c r="AA32" i="2"/>
  <c r="L32" i="2"/>
  <c r="AA31" i="2"/>
  <c r="L31" i="2"/>
  <c r="AA30" i="2"/>
  <c r="L30" i="2"/>
  <c r="AA29" i="2"/>
  <c r="L29" i="2"/>
  <c r="AA28" i="2"/>
  <c r="L28" i="2"/>
  <c r="AA27" i="2"/>
  <c r="L27" i="2"/>
  <c r="AA26" i="2"/>
  <c r="L26" i="2"/>
  <c r="L25" i="2"/>
  <c r="L24" i="2"/>
  <c r="L23" i="2"/>
  <c r="L21" i="2"/>
  <c r="L20" i="2"/>
  <c r="L19" i="2"/>
  <c r="AA18" i="2"/>
  <c r="L18" i="2"/>
  <c r="AA14" i="2"/>
  <c r="L14" i="2"/>
  <c r="AA13" i="2"/>
  <c r="L13" i="2"/>
  <c r="AA12" i="2"/>
  <c r="L12" i="2"/>
  <c r="AA11" i="2"/>
  <c r="L11" i="2"/>
  <c r="AA10" i="2"/>
  <c r="L10" i="2"/>
  <c r="AA9" i="2"/>
  <c r="L9" i="2"/>
  <c r="O4" i="2"/>
  <c r="T98" i="1"/>
  <c r="AA94" i="1"/>
  <c r="W91" i="1"/>
  <c r="V91" i="1"/>
  <c r="S91" i="1"/>
  <c r="S98" i="1" s="1"/>
  <c r="G91" i="1"/>
  <c r="F91" i="1"/>
  <c r="C42" i="1"/>
  <c r="D40" i="1"/>
  <c r="C40" i="1"/>
  <c r="D36" i="1"/>
  <c r="C35" i="1"/>
  <c r="C31" i="1"/>
  <c r="C30" i="1"/>
  <c r="C29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27" i="1"/>
  <c r="AA91" i="1"/>
  <c r="A25" i="1"/>
  <c r="C21" i="1"/>
  <c r="D20" i="1"/>
  <c r="C20" i="1" s="1"/>
  <c r="C19" i="1"/>
  <c r="C18" i="1"/>
  <c r="C17" i="1"/>
  <c r="C16" i="1"/>
  <c r="C15" i="1"/>
  <c r="C14" i="1"/>
  <c r="C13" i="1"/>
  <c r="C12" i="1"/>
  <c r="AA15" i="2" l="1"/>
  <c r="AA93" i="2" s="1"/>
  <c r="D28" i="1" s="1"/>
  <c r="L99" i="2"/>
  <c r="AA99" i="2"/>
  <c r="L15" i="2"/>
  <c r="L93" i="2" s="1"/>
  <c r="U100" i="2"/>
  <c r="Y100" i="2"/>
  <c r="V100" i="2"/>
  <c r="Z100" i="2"/>
  <c r="S100" i="2"/>
  <c r="W100" i="2"/>
  <c r="T100" i="2"/>
  <c r="X100" i="2"/>
  <c r="J100" i="2"/>
  <c r="G100" i="2"/>
  <c r="I100" i="2"/>
  <c r="F100" i="2"/>
  <c r="D32" i="1" l="1"/>
  <c r="D44" i="1" s="1"/>
  <c r="C44" i="1" s="1"/>
  <c r="C28" i="1"/>
  <c r="C32" i="1" s="1"/>
  <c r="L100" i="2"/>
  <c r="AA100" i="2"/>
  <c r="D22" i="1" s="1"/>
  <c r="C22" i="1" s="1"/>
  <c r="D23" i="1" l="1"/>
  <c r="C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  <author>Marianella Hensley</author>
  </authors>
  <commentList>
    <comment ref="R4" authorId="0" shapeId="0" xr:uid="{097C61FF-C899-4BDC-AE93-12C28A741D4E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Update Formula</t>
        </r>
      </text>
    </comment>
    <comment ref="W5" authorId="1" shapeId="0" xr:uid="{06F731F4-3D27-446C-8C2B-224BDC2D6BBC}">
      <text>
        <r>
          <rPr>
            <b/>
            <sz val="9"/>
            <color indexed="81"/>
            <rFont val="Tahoma"/>
            <family val="2"/>
          </rPr>
          <t>Marianella Hensley:</t>
        </r>
        <r>
          <rPr>
            <sz val="9"/>
            <color indexed="81"/>
            <rFont val="Tahoma"/>
            <family val="2"/>
          </rPr>
          <t xml:space="preserve">
update monthly</t>
        </r>
      </text>
    </comment>
    <comment ref="C42" authorId="0" shapeId="0" xr:uid="{7FA80E52-B0D8-41D1-9E25-DA78DEFADD5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No activity</t>
        </r>
      </text>
    </comment>
  </commentList>
</comments>
</file>

<file path=xl/sharedStrings.xml><?xml version="1.0" encoding="utf-8"?>
<sst xmlns="http://schemas.openxmlformats.org/spreadsheetml/2006/main" count="395" uniqueCount="279">
  <si>
    <t>Name of Respondent</t>
  </si>
  <si>
    <t xml:space="preserve">For the Year Ended  </t>
  </si>
  <si>
    <t>Peoples Gas System</t>
  </si>
  <si>
    <t>Dec. 31, 2021</t>
  </si>
  <si>
    <t>SUMMARY OF UTILITY PLANT AND ACCUMULATED PROVISIONS</t>
  </si>
  <si>
    <t>FOR DEPRECIATION, AMORTIZATION AND DEPLETION</t>
  </si>
  <si>
    <t>Line</t>
  </si>
  <si>
    <t>Item</t>
  </si>
  <si>
    <t>Total</t>
  </si>
  <si>
    <t>Gas</t>
  </si>
  <si>
    <t>No.</t>
  </si>
  <si>
    <t>(a)</t>
  </si>
  <si>
    <t>(b)</t>
  </si>
  <si>
    <t>(c)</t>
  </si>
  <si>
    <t>UTILITY PLANT</t>
  </si>
  <si>
    <t>In Service</t>
  </si>
  <si>
    <t xml:space="preserve">  101 Plant in Service (Classified)</t>
  </si>
  <si>
    <t xml:space="preserve">  101.1 Property Under Capital Leases</t>
  </si>
  <si>
    <t xml:space="preserve">  102 Plant Purchased or Sold</t>
  </si>
  <si>
    <t xml:space="preserve">  106 Completed Construction not Classified</t>
  </si>
  <si>
    <t xml:space="preserve">  103 Experimental Plant Unclassified</t>
  </si>
  <si>
    <t>8</t>
  </si>
  <si>
    <t xml:space="preserve">  104  Leased to Others</t>
  </si>
  <si>
    <t xml:space="preserve">  105  Held for Future Use</t>
  </si>
  <si>
    <t xml:space="preserve">  114  Acquisition Adjustments</t>
  </si>
  <si>
    <t xml:space="preserve">     TOTAL Utility Plant (Total of lines 3 through 10 )</t>
  </si>
  <si>
    <t xml:space="preserve">  107  Construction Work in Progress</t>
  </si>
  <si>
    <t>Accum. Provision for Depreciation, Amortization, &amp; Depletion</t>
  </si>
  <si>
    <t xml:space="preserve">     Net Utility Plant (Total of lines 11 plus 12</t>
  </si>
  <si>
    <t xml:space="preserve">     less line 13)</t>
  </si>
  <si>
    <t>DETAIL OF ACCUMULATED PROVISIONS FOR</t>
  </si>
  <si>
    <t xml:space="preserve"> </t>
  </si>
  <si>
    <t>DEPRECIATION, AMORTIZATION AND DEPLETION</t>
  </si>
  <si>
    <t>In Service:</t>
  </si>
  <si>
    <t xml:space="preserve">  108 Depreciation</t>
  </si>
  <si>
    <t xml:space="preserve">  111 Amort. and Depl. of Producing Nat. Gas Land &amp; Land Rights</t>
  </si>
  <si>
    <t xml:space="preserve">  111 Amort. of Underground Storage Land and Land Rights</t>
  </si>
  <si>
    <t xml:space="preserve">  119 Amortization of Other Utility Plant</t>
  </si>
  <si>
    <t xml:space="preserve">     TOTAL in Service (Total of lines 17 through 20)</t>
  </si>
  <si>
    <t>Leased to Others</t>
  </si>
  <si>
    <t xml:space="preserve">  111 Amortization and Depletion</t>
  </si>
  <si>
    <t xml:space="preserve">     TOTAL Leased to Others (Total of lines 23 and 24)</t>
  </si>
  <si>
    <t>Held for Future Use</t>
  </si>
  <si>
    <t xml:space="preserve">  111 Amortization</t>
  </si>
  <si>
    <t xml:space="preserve">     TOTAL Held for Future Use (Enter. Tot. of lines 27 and 28)</t>
  </si>
  <si>
    <t>111 Abandonment of Leases (Natural Gas)</t>
  </si>
  <si>
    <t>115 Amortization of Plant Acquisition Adjustment</t>
  </si>
  <si>
    <t xml:space="preserve">     TOTAL Accum. Provisions (Should agree with line 13 above)</t>
  </si>
  <si>
    <t xml:space="preserve">     (Total of lines 21, 25, 29, 30, and 31)</t>
  </si>
  <si>
    <t>Page 12</t>
  </si>
  <si>
    <t>Annual Status Report</t>
  </si>
  <si>
    <t>Analysis of Plant in Service Accounts</t>
  </si>
  <si>
    <t>Analysis of Entries in Accumulated Depreciation &amp; Amortization</t>
  </si>
  <si>
    <t>Company:  Peoples Gas System</t>
  </si>
  <si>
    <t>Company: Peoples Gas System</t>
  </si>
  <si>
    <t>For the Year Ended December 31, 2021</t>
  </si>
  <si>
    <t>Page 1 of 2</t>
  </si>
  <si>
    <t>Acct.</t>
  </si>
  <si>
    <t xml:space="preserve">  Account</t>
  </si>
  <si>
    <t>Depr.</t>
  </si>
  <si>
    <t>Beginning</t>
  </si>
  <si>
    <t>Ending</t>
  </si>
  <si>
    <t>Depreciation</t>
  </si>
  <si>
    <t>Cost of</t>
  </si>
  <si>
    <t xml:space="preserve">  Description</t>
  </si>
  <si>
    <t>Rate</t>
  </si>
  <si>
    <t>Balance*</t>
  </si>
  <si>
    <t>Additions</t>
  </si>
  <si>
    <t>Retirements</t>
  </si>
  <si>
    <t>Reclass.</t>
  </si>
  <si>
    <t>Adjustments</t>
  </si>
  <si>
    <t>Transfers</t>
  </si>
  <si>
    <t>Accruals</t>
  </si>
  <si>
    <t>Removal</t>
  </si>
  <si>
    <t>Salvage</t>
  </si>
  <si>
    <t>Amortizable General Plant Assets:</t>
  </si>
  <si>
    <t>Organization</t>
  </si>
  <si>
    <t>Franchise &amp; Consents</t>
  </si>
  <si>
    <t>Misc Intangible Plant</t>
  </si>
  <si>
    <t>Custom Intangible Plant</t>
  </si>
  <si>
    <t>Land Rights</t>
  </si>
  <si>
    <t>Structures &amp; Improve Leases</t>
  </si>
  <si>
    <t>Subtotal</t>
  </si>
  <si>
    <t>Subtotal 108 - 404 *</t>
  </si>
  <si>
    <t>Items necessary to reconcile the total amortization accrual amount to Acct. 404.3, Amortization Expense, shown on Line 7, Page 8.</t>
  </si>
  <si>
    <t>Depreciable Assets:</t>
  </si>
  <si>
    <t>Land Distribution</t>
  </si>
  <si>
    <t>Structures &amp; Improvements</t>
  </si>
  <si>
    <t>Mains Steel</t>
  </si>
  <si>
    <t>Mains Plastic</t>
  </si>
  <si>
    <t>37700 - Compressor Equipment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</si>
  <si>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</si>
  <si>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</si>
  <si>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</si>
  <si>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</si>
  <si>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</si>
  <si>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</si>
  <si>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</si>
  <si>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</si>
  <si>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</si>
  <si>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</si>
  <si>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>Office Furniture</t>
  </si>
  <si>
    <t>Computer Equipment</t>
  </si>
  <si>
    <t>Office Equipment</t>
  </si>
  <si>
    <t>39103 - Office Furniture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</si>
  <si>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</si>
  <si>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</si>
  <si>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</si>
  <si>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</si>
  <si>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</si>
  <si>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</si>
  <si>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CNG Stations</t>
  </si>
  <si>
    <t>Laboratory Equipment</t>
  </si>
  <si>
    <t>Power Operated Equipment</t>
  </si>
  <si>
    <t>Communication Equipment</t>
  </si>
  <si>
    <t>Miscellaneous Equipment</t>
  </si>
  <si>
    <t>Other Tangible Property</t>
  </si>
  <si>
    <t xml:space="preserve">      Analysis of Entries in Accumulated Depreciation &amp; Amortization</t>
  </si>
  <si>
    <t>Page 2 of 2</t>
  </si>
  <si>
    <t xml:space="preserve"> Depr.</t>
  </si>
  <si>
    <t>(Continued)</t>
  </si>
  <si>
    <t>Capital Recovery Schedules:</t>
  </si>
  <si>
    <t>Total Account 101 and 106*</t>
  </si>
  <si>
    <t>Subtotal 108-403 *</t>
  </si>
  <si>
    <t>Items necessary to reconcile the total depreciation and amortization accrual amount to Acct. 403, Depreciation Expense, shown on Line 6, Page 8.</t>
  </si>
  <si>
    <t>Lease to Others</t>
  </si>
  <si>
    <t>Property Held for Future Use</t>
  </si>
  <si>
    <t>Acquisition Adjustment</t>
  </si>
  <si>
    <t>Total Utility Plant **</t>
  </si>
  <si>
    <t>Total Accumulated Reserve**</t>
  </si>
  <si>
    <t>Note: * The total of ending balances must agree to acct. 101,106, Plant in Service, Line 3, and Line 6, Page 12.</t>
  </si>
  <si>
    <t xml:space="preserve">Note:  </t>
  </si>
  <si>
    <t>*  The total of ending balances must agree to Line 17, Page 12.</t>
  </si>
  <si>
    <t>Note: ** The total of ending balances must agree to Line 11, Page 12.</t>
  </si>
  <si>
    <t>**  The total of ending balances must agree to Line 32, Page 12.</t>
  </si>
  <si>
    <t>Per rule 25-7.045(9), there has been no change of plans or utility experience requiring a change of rates, amortization or capital recovery schedule.</t>
  </si>
  <si>
    <t>PEOPLES GAS SYSTEM</t>
  </si>
  <si>
    <t>CHOOSE</t>
  </si>
  <si>
    <t>SOP Budget</t>
  </si>
  <si>
    <t>SOP Actual</t>
  </si>
  <si>
    <t>SUMMARY OF  PLANT</t>
  </si>
  <si>
    <t>2021 ACTUAL</t>
  </si>
  <si>
    <t>13 MONTH</t>
  </si>
  <si>
    <t>P-R</t>
  </si>
  <si>
    <t>In</t>
  </si>
  <si>
    <t>Out</t>
  </si>
  <si>
    <t>FERC</t>
  </si>
  <si>
    <t>ACCT N0</t>
  </si>
  <si>
    <t>DEC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</si>
  <si>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</si>
  <si>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</si>
  <si>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</si>
  <si>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</si>
  <si>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</si>
  <si>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</si>
  <si>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</si>
  <si>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</si>
  <si>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</si>
  <si>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</si>
  <si>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</si>
  <si>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AVERAGE</t>
  </si>
  <si>
    <t>Final Budget</t>
  </si>
  <si>
    <t>Variance</t>
  </si>
  <si>
    <t>Sum</t>
  </si>
  <si>
    <t>Ref</t>
  </si>
  <si>
    <t>SAP</t>
  </si>
  <si>
    <t>PLANT IN SERVICE CLASSIFIED</t>
  </si>
  <si>
    <t>3a</t>
  </si>
  <si>
    <t>2a</t>
  </si>
  <si>
    <t>PLANT PURCHASED OR SOLD</t>
  </si>
  <si>
    <t>PLANT LEASE TO OTHER</t>
  </si>
  <si>
    <t>3b</t>
  </si>
  <si>
    <t>2b</t>
  </si>
  <si>
    <t>PLANT LEASE TO OTHER - GAAP</t>
  </si>
  <si>
    <t>5s</t>
  </si>
  <si>
    <t>2u</t>
  </si>
  <si>
    <t>COMP. CONSTRUCTION  NOT CLASSIFIED</t>
  </si>
  <si>
    <t>3c</t>
  </si>
  <si>
    <t>2c</t>
  </si>
  <si>
    <t xml:space="preserve">ACQUISITION ADJUSTMENT </t>
  </si>
  <si>
    <t>4d</t>
  </si>
  <si>
    <t>2d</t>
  </si>
  <si>
    <t>PROPERTY HELD FOR FUTURE USE</t>
  </si>
  <si>
    <t>3e</t>
  </si>
  <si>
    <t>2e</t>
  </si>
  <si>
    <t xml:space="preserve">      UTILITY PLANT IN SERVICE</t>
  </si>
  <si>
    <t>CONSTR. WORK IN PROGRESS</t>
  </si>
  <si>
    <t>3f</t>
  </si>
  <si>
    <t>2f</t>
  </si>
  <si>
    <t xml:space="preserve">      TOTAL UTILITY PLANT</t>
  </si>
  <si>
    <t>ACCUM. DEPR. &amp;  AMORT.</t>
  </si>
  <si>
    <t>ACCUMULATED DEPRECIATION - PLANT</t>
  </si>
  <si>
    <t>4g</t>
  </si>
  <si>
    <t>2g</t>
  </si>
  <si>
    <t>RETIREMENT WORK IN PROGRESS</t>
  </si>
  <si>
    <t>4h</t>
  </si>
  <si>
    <t>2h</t>
  </si>
  <si>
    <t>ACCUM. DEPRECIATION - PLANT GAAP</t>
  </si>
  <si>
    <t>5v</t>
  </si>
  <si>
    <t>2v</t>
  </si>
  <si>
    <t>4i</t>
  </si>
  <si>
    <t>2i</t>
  </si>
  <si>
    <t xml:space="preserve">      TOTAL ACCUM  DEPR</t>
  </si>
  <si>
    <t xml:space="preserve">              NET UTILITY PLANT</t>
  </si>
  <si>
    <t>NET PLANT TAB (W/O CWIP 1070000)</t>
  </si>
  <si>
    <t>CAPITAL EXPENDITURES</t>
  </si>
  <si>
    <t>YTD TOTAL</t>
  </si>
  <si>
    <t>PHFFU</t>
  </si>
  <si>
    <t>3x</t>
  </si>
  <si>
    <t>1070000 Spend</t>
  </si>
  <si>
    <t>CONSTRUCTION WORK IN PROGRESS</t>
  </si>
  <si>
    <t>5j</t>
  </si>
  <si>
    <t>RWIP - COST OF REMOVAL</t>
  </si>
  <si>
    <t>5k</t>
  </si>
  <si>
    <t>RWIP - SALVAGE</t>
  </si>
  <si>
    <t>5r</t>
  </si>
  <si>
    <t xml:space="preserve">       CAPITAL EXPENDITURES</t>
  </si>
  <si>
    <t>AFUDC OTHER FUNDS (EQUITY)</t>
  </si>
  <si>
    <t>CAPITAL EXPENDITURES EXCL AFUDC</t>
  </si>
  <si>
    <t>AFUDC BORROWED FUNDS (DEBT)</t>
  </si>
  <si>
    <t>CAPITAL EXPENDITURES EXCL ALL AFUDC</t>
  </si>
  <si>
    <t>AFUDC TOTAL</t>
  </si>
  <si>
    <t>ASSET SALES</t>
  </si>
  <si>
    <t>DEPR. AND AMORT. EXPENSE</t>
  </si>
  <si>
    <t>DEPRECIATION EXPENSE - PLANT</t>
  </si>
  <si>
    <t>4L</t>
  </si>
  <si>
    <t>2j</t>
  </si>
  <si>
    <t>AMORTIZATION EXPENSE - INTANGIBLE</t>
  </si>
  <si>
    <t>5m</t>
  </si>
  <si>
    <t>2k</t>
  </si>
  <si>
    <t>DEPREC EXP - CI/BS RIDER</t>
  </si>
  <si>
    <t>5n</t>
  </si>
  <si>
    <t>2l</t>
  </si>
  <si>
    <t>DEPREC EXP - OTHER LEASE ASSETS GAAP</t>
  </si>
  <si>
    <t>5u</t>
  </si>
  <si>
    <t>2w</t>
  </si>
  <si>
    <t>DEPREC EXP - OTHER LEASE ASSETS</t>
  </si>
  <si>
    <t>5o</t>
  </si>
  <si>
    <t>2m</t>
  </si>
  <si>
    <t xml:space="preserve">AMORT EXP - ACQUISITION ADJUSTMENT </t>
  </si>
  <si>
    <t>5p</t>
  </si>
  <si>
    <t>2n</t>
  </si>
  <si>
    <t xml:space="preserve">       DEPREC. AND AMORT EXPENSE</t>
  </si>
  <si>
    <t>Reclass</t>
  </si>
  <si>
    <t>DEPREC EXP - OTHER TRANSP VEHICLES</t>
  </si>
  <si>
    <t>5q</t>
  </si>
  <si>
    <t>2o</t>
  </si>
  <si>
    <t xml:space="preserve">       DEPRECIATION EXPENSE</t>
  </si>
  <si>
    <t>Variance to Depr Exp Tab</t>
  </si>
  <si>
    <t>Net Utility + Net-Non Utily</t>
  </si>
  <si>
    <t>Cap Expend - Depr &amp; Amort</t>
  </si>
  <si>
    <t>102 Purchases/Sales</t>
  </si>
  <si>
    <t>Operational Adjustment</t>
  </si>
  <si>
    <t>Land Sale - Loss (Correction needed)</t>
  </si>
  <si>
    <t>Total Depr Exp on P&amp;L YTD</t>
  </si>
  <si>
    <t>ST Depr</t>
  </si>
  <si>
    <t>Non-ARO COR Debit - ST</t>
  </si>
  <si>
    <t>2p</t>
  </si>
  <si>
    <t>ST Reg</t>
  </si>
  <si>
    <t>Non-ARO COR Credit - St</t>
  </si>
  <si>
    <t>2q</t>
  </si>
  <si>
    <t>LT Depr</t>
  </si>
  <si>
    <t>Non-ARO COR Debit - LT</t>
  </si>
  <si>
    <t>2r</t>
  </si>
  <si>
    <t>LT Reg</t>
  </si>
  <si>
    <t>Non-ARO COR Credit - LT</t>
  </si>
  <si>
    <t>2s</t>
  </si>
  <si>
    <t>Total Balance COR</t>
  </si>
  <si>
    <t>YTD COR</t>
  </si>
  <si>
    <t>Analytics /BPA</t>
  </si>
  <si>
    <t xml:space="preserve">Depreciation w/o rider, Lease GAAP &amp;transp </t>
  </si>
  <si>
    <t>Depreciation Credit</t>
  </si>
  <si>
    <t>AMORTIZATION EXPENSE - Environmental Remediation</t>
  </si>
  <si>
    <t>Env Amort</t>
  </si>
  <si>
    <t>Total BPA</t>
  </si>
  <si>
    <t xml:space="preserve">  BPA YTD Dep</t>
  </si>
  <si>
    <t>YTD CAPEX Analytics</t>
  </si>
  <si>
    <t>Total 10K - Net Plant + COR</t>
  </si>
  <si>
    <t>AFUDC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</si>
</sst>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35" x14ac:knownFonts="1">
    <font>
      <sz val="12"/>
      <name val="Arial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7.95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sz val="8"/>
      <color indexed="12"/>
      <name val="Arial"/>
      <family val="2"/>
    </font>
    <font>
      <b/>
      <sz val="8"/>
      <color rgb="FFFF0000"/>
      <name val="Arial"/>
      <family val="2"/>
    </font>
    <font>
      <sz val="8"/>
      <color indexed="12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10"/>
      <color rgb="FF0000FF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7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Continuous"/>
    </xf>
    <xf numFmtId="0" fontId="2" fillId="0" borderId="3" xfId="0" applyFont="1" applyBorder="1"/>
    <xf numFmtId="0" fontId="2" fillId="0" borderId="0" xfId="0" applyFont="1"/>
    <xf numFmtId="0" fontId="1" fillId="0" borderId="3" xfId="0" applyFont="1" applyBorder="1"/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4" xfId="0" applyFont="1" applyBorder="1"/>
    <xf numFmtId="0" fontId="2" fillId="0" borderId="5" xfId="0" applyFont="1" applyBorder="1"/>
    <xf numFmtId="0" fontId="1" fillId="0" borderId="5" xfId="0" applyFont="1" applyBorder="1"/>
    <xf numFmtId="0" fontId="4" fillId="0" borderId="6" xfId="0" applyFont="1" applyBorder="1" applyAlignment="1">
      <alignment horizontal="left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/>
    <xf numFmtId="0" fontId="1" fillId="0" borderId="7" xfId="0" applyFont="1" applyBorder="1"/>
    <xf numFmtId="0" fontId="1" fillId="2" borderId="6" xfId="0" applyFont="1" applyFill="1" applyBorder="1"/>
    <xf numFmtId="164" fontId="1" fillId="0" borderId="8" xfId="1" applyNumberFormat="1" applyFont="1" applyFill="1" applyBorder="1" applyAlignment="1"/>
    <xf numFmtId="164" fontId="2" fillId="0" borderId="7" xfId="1" applyNumberFormat="1" applyFont="1" applyBorder="1" applyAlignment="1"/>
    <xf numFmtId="164" fontId="1" fillId="0" borderId="7" xfId="1" applyNumberFormat="1" applyFont="1" applyBorder="1" applyAlignment="1"/>
    <xf numFmtId="0" fontId="1" fillId="0" borderId="4" xfId="0" applyFont="1" applyBorder="1" applyAlignment="1">
      <alignment horizontal="right"/>
    </xf>
    <xf numFmtId="164" fontId="1" fillId="0" borderId="9" xfId="1" applyNumberFormat="1" applyFont="1" applyBorder="1" applyAlignment="1"/>
    <xf numFmtId="164" fontId="2" fillId="0" borderId="10" xfId="1" applyNumberFormat="1" applyFont="1" applyBorder="1" applyAlignment="1"/>
    <xf numFmtId="164" fontId="1" fillId="0" borderId="11" xfId="1" applyNumberFormat="1" applyFont="1" applyBorder="1" applyAlignment="1"/>
    <xf numFmtId="164" fontId="2" fillId="0" borderId="12" xfId="1" applyNumberFormat="1" applyFont="1" applyBorder="1" applyAlignment="1"/>
    <xf numFmtId="0" fontId="2" fillId="0" borderId="7" xfId="0" applyFont="1" applyBorder="1"/>
    <xf numFmtId="164" fontId="2" fillId="0" borderId="6" xfId="1" applyNumberFormat="1" applyFont="1" applyBorder="1" applyAlignment="1"/>
    <xf numFmtId="164" fontId="2" fillId="0" borderId="0" xfId="0" applyNumberFormat="1" applyFont="1"/>
    <xf numFmtId="0" fontId="1" fillId="0" borderId="6" xfId="0" applyFont="1" applyBorder="1"/>
    <xf numFmtId="164" fontId="1" fillId="0" borderId="6" xfId="1" applyNumberFormat="1" applyFont="1" applyBorder="1" applyAlignment="1"/>
    <xf numFmtId="0" fontId="2" fillId="0" borderId="7" xfId="0" applyFont="1" applyBorder="1" applyAlignment="1">
      <alignment horizontal="center"/>
    </xf>
    <xf numFmtId="164" fontId="1" fillId="2" borderId="13" xfId="1" applyNumberFormat="1" applyFont="1" applyFill="1" applyBorder="1" applyAlignment="1"/>
    <xf numFmtId="164" fontId="2" fillId="2" borderId="13" xfId="1" applyNumberFormat="1" applyFont="1" applyFill="1" applyBorder="1" applyAlignment="1"/>
    <xf numFmtId="164" fontId="1" fillId="2" borderId="6" xfId="1" applyNumberFormat="1" applyFont="1" applyFill="1" applyBorder="1" applyAlignment="1"/>
    <xf numFmtId="164" fontId="2" fillId="2" borderId="6" xfId="1" applyNumberFormat="1" applyFont="1" applyFill="1" applyBorder="1" applyAlignment="1"/>
    <xf numFmtId="164" fontId="1" fillId="2" borderId="7" xfId="1" applyNumberFormat="1" applyFont="1" applyFill="1" applyBorder="1" applyAlignment="1"/>
    <xf numFmtId="164" fontId="2" fillId="2" borderId="7" xfId="1" applyNumberFormat="1" applyFont="1" applyFill="1" applyBorder="1" applyAlignment="1"/>
    <xf numFmtId="0" fontId="2" fillId="0" borderId="13" xfId="0" applyFont="1" applyBorder="1"/>
    <xf numFmtId="0" fontId="1" fillId="0" borderId="13" xfId="0" applyFont="1" applyBorder="1"/>
    <xf numFmtId="0" fontId="2" fillId="0" borderId="6" xfId="0" applyFont="1" applyBorder="1"/>
    <xf numFmtId="0" fontId="2" fillId="3" borderId="0" xfId="0" applyFont="1" applyFill="1"/>
    <xf numFmtId="0" fontId="6" fillId="0" borderId="14" xfId="2" applyFont="1" applyBorder="1" applyAlignment="1">
      <alignment horizontal="centerContinuous"/>
    </xf>
    <xf numFmtId="0" fontId="7" fillId="0" borderId="15" xfId="2" applyFont="1" applyBorder="1" applyAlignment="1">
      <alignment horizontal="centerContinuous"/>
    </xf>
    <xf numFmtId="0" fontId="6" fillId="0" borderId="15" xfId="2" applyFont="1" applyBorder="1" applyAlignment="1">
      <alignment horizontal="center"/>
    </xf>
    <xf numFmtId="0" fontId="6" fillId="0" borderId="15" xfId="2" applyFont="1" applyBorder="1" applyAlignment="1">
      <alignment horizontal="centerContinuous"/>
    </xf>
    <xf numFmtId="0" fontId="7" fillId="0" borderId="16" xfId="2" applyFont="1" applyBorder="1" applyAlignment="1">
      <alignment horizontal="centerContinuous"/>
    </xf>
    <xf numFmtId="0" fontId="7" fillId="0" borderId="0" xfId="2" applyFont="1" applyAlignment="1">
      <alignment horizontal="centerContinuous"/>
    </xf>
    <xf numFmtId="0" fontId="7" fillId="0" borderId="0" xfId="2" applyFont="1"/>
    <xf numFmtId="0" fontId="8" fillId="0" borderId="15" xfId="2" applyFont="1" applyBorder="1" applyAlignment="1">
      <alignment horizontal="centerContinuous"/>
    </xf>
    <xf numFmtId="0" fontId="8" fillId="0" borderId="0" xfId="2" applyFont="1"/>
    <xf numFmtId="0" fontId="6" fillId="0" borderId="17" xfId="2" applyFont="1" applyBorder="1" applyAlignment="1">
      <alignment horizontal="centerContinuous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Continuous"/>
    </xf>
    <xf numFmtId="0" fontId="7" fillId="0" borderId="18" xfId="2" applyFont="1" applyBorder="1" applyAlignment="1">
      <alignment horizontal="centerContinuous"/>
    </xf>
    <xf numFmtId="0" fontId="8" fillId="0" borderId="0" xfId="2" applyFont="1" applyAlignment="1">
      <alignment horizontal="centerContinuous"/>
    </xf>
    <xf numFmtId="0" fontId="6" fillId="0" borderId="17" xfId="2" applyFont="1" applyBorder="1"/>
    <xf numFmtId="0" fontId="6" fillId="0" borderId="0" xfId="2" applyFont="1"/>
    <xf numFmtId="0" fontId="6" fillId="0" borderId="18" xfId="2" applyFont="1" applyBorder="1"/>
    <xf numFmtId="0" fontId="9" fillId="2" borderId="17" xfId="2" applyFont="1" applyFill="1" applyBorder="1"/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8" xfId="2" applyFont="1" applyFill="1" applyBorder="1"/>
    <xf numFmtId="0" fontId="9" fillId="0" borderId="0" xfId="2" applyFont="1"/>
    <xf numFmtId="0" fontId="10" fillId="2" borderId="17" xfId="2" applyFont="1" applyFill="1" applyBorder="1"/>
    <xf numFmtId="0" fontId="10" fillId="2" borderId="0" xfId="2" applyFont="1" applyFill="1"/>
    <xf numFmtId="0" fontId="10" fillId="2" borderId="18" xfId="2" applyFont="1" applyFill="1" applyBorder="1"/>
    <xf numFmtId="0" fontId="6" fillId="0" borderId="17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6" xfId="2" applyFont="1" applyBorder="1"/>
    <xf numFmtId="0" fontId="6" fillId="0" borderId="19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21" xfId="2" applyFont="1" applyBorder="1"/>
    <xf numFmtId="0" fontId="8" fillId="0" borderId="5" xfId="2" applyFont="1" applyBorder="1"/>
    <xf numFmtId="0" fontId="7" fillId="0" borderId="7" xfId="2" applyFont="1" applyBorder="1" applyAlignment="1">
      <alignment horizontal="center"/>
    </xf>
    <xf numFmtId="43" fontId="7" fillId="0" borderId="7" xfId="1" applyFont="1" applyBorder="1" applyAlignment="1"/>
    <xf numFmtId="43" fontId="7" fillId="0" borderId="22" xfId="1" applyFont="1" applyBorder="1" applyAlignment="1"/>
    <xf numFmtId="43" fontId="7" fillId="0" borderId="0" xfId="1" applyFont="1" applyBorder="1" applyAlignment="1"/>
    <xf numFmtId="0" fontId="6" fillId="0" borderId="23" xfId="2" applyFont="1" applyBorder="1"/>
    <xf numFmtId="0" fontId="7" fillId="0" borderId="7" xfId="2" applyFont="1" applyBorder="1"/>
    <xf numFmtId="0" fontId="7" fillId="0" borderId="22" xfId="2" applyFont="1" applyBorder="1"/>
    <xf numFmtId="0" fontId="7" fillId="0" borderId="17" xfId="3" applyFont="1" applyBorder="1" applyAlignment="1">
      <alignment horizontal="center"/>
    </xf>
    <xf numFmtId="0" fontId="8" fillId="0" borderId="0" xfId="3" quotePrefix="1" applyFont="1" applyAlignment="1">
      <alignment horizontal="left"/>
    </xf>
    <xf numFmtId="0" fontId="7" fillId="0" borderId="6" xfId="2" applyFont="1" applyBorder="1" applyAlignment="1">
      <alignment horizontal="center"/>
    </xf>
    <xf numFmtId="164" fontId="7" fillId="0" borderId="6" xfId="1" applyNumberFormat="1" applyFont="1" applyBorder="1" applyAlignment="1"/>
    <xf numFmtId="164" fontId="7" fillId="0" borderId="19" xfId="1" applyNumberFormat="1" applyFont="1" applyBorder="1" applyAlignment="1"/>
    <xf numFmtId="164" fontId="7" fillId="0" borderId="0" xfId="1" applyNumberFormat="1" applyFont="1" applyBorder="1" applyAlignment="1"/>
    <xf numFmtId="0" fontId="7" fillId="0" borderId="17" xfId="2" applyFont="1" applyBorder="1"/>
    <xf numFmtId="164" fontId="8" fillId="0" borderId="0" xfId="1" applyNumberFormat="1" applyFont="1" applyAlignment="1"/>
    <xf numFmtId="164" fontId="7" fillId="0" borderId="6" xfId="1" applyNumberFormat="1" applyFont="1" applyFill="1" applyBorder="1" applyAlignment="1"/>
    <xf numFmtId="164" fontId="7" fillId="0" borderId="19" xfId="1" applyNumberFormat="1" applyFont="1" applyFill="1" applyBorder="1" applyAlignment="1"/>
    <xf numFmtId="164" fontId="7" fillId="0" borderId="25" xfId="1" applyNumberFormat="1" applyFont="1" applyFill="1" applyBorder="1" applyAlignment="1"/>
    <xf numFmtId="164" fontId="7" fillId="0" borderId="24" xfId="1" applyNumberFormat="1" applyFont="1" applyFill="1" applyBorder="1" applyAlignment="1"/>
    <xf numFmtId="164" fontId="7" fillId="0" borderId="26" xfId="1" applyNumberFormat="1" applyFont="1" applyFill="1" applyBorder="1" applyAlignment="1"/>
    <xf numFmtId="0" fontId="6" fillId="0" borderId="21" xfId="3" quotePrefix="1" applyFont="1" applyBorder="1" applyAlignment="1">
      <alignment horizontal="left"/>
    </xf>
    <xf numFmtId="0" fontId="8" fillId="0" borderId="21" xfId="3" applyFont="1" applyBorder="1"/>
    <xf numFmtId="164" fontId="7" fillId="0" borderId="27" xfId="4" applyNumberFormat="1" applyFont="1" applyFill="1" applyBorder="1" applyAlignment="1"/>
    <xf numFmtId="164" fontId="7" fillId="0" borderId="0" xfId="4" applyNumberFormat="1" applyFont="1" applyFill="1" applyBorder="1" applyAlignment="1"/>
    <xf numFmtId="0" fontId="11" fillId="0" borderId="0" xfId="2" applyFont="1"/>
    <xf numFmtId="0" fontId="8" fillId="0" borderId="0" xfId="2" applyFont="1" applyAlignment="1">
      <alignment horizontal="center"/>
    </xf>
    <xf numFmtId="0" fontId="7" fillId="0" borderId="19" xfId="2" applyFont="1" applyBorder="1"/>
    <xf numFmtId="164" fontId="8" fillId="0" borderId="5" xfId="1" applyNumberFormat="1" applyFont="1" applyBorder="1" applyAlignment="1"/>
    <xf numFmtId="164" fontId="7" fillId="0" borderId="7" xfId="1" applyNumberFormat="1" applyFont="1" applyBorder="1" applyAlignment="1"/>
    <xf numFmtId="164" fontId="7" fillId="0" borderId="22" xfId="1" applyNumberFormat="1" applyFont="1" applyBorder="1" applyAlignment="1"/>
    <xf numFmtId="0" fontId="6" fillId="0" borderId="17" xfId="3" applyFont="1" applyBorder="1" applyAlignment="1">
      <alignment horizontal="left"/>
    </xf>
    <xf numFmtId="0" fontId="7" fillId="0" borderId="17" xfId="2" applyFont="1" applyBorder="1" applyAlignment="1">
      <alignment horizontal="center"/>
    </xf>
    <xf numFmtId="164" fontId="7" fillId="0" borderId="0" xfId="1" applyNumberFormat="1" applyFont="1" applyFill="1" applyBorder="1" applyAlignment="1"/>
    <xf numFmtId="0" fontId="7" fillId="0" borderId="0" xfId="2" applyFont="1" applyAlignment="1">
      <alignment horizontal="left"/>
    </xf>
    <xf numFmtId="164" fontId="7" fillId="0" borderId="6" xfId="1" applyNumberFormat="1" applyFont="1" applyBorder="1" applyAlignment="1">
      <alignment horizontal="centerContinuous"/>
    </xf>
    <xf numFmtId="0" fontId="7" fillId="0" borderId="29" xfId="2" applyFont="1" applyBorder="1" applyAlignment="1">
      <alignment horizontal="centerContinuous"/>
    </xf>
    <xf numFmtId="164" fontId="7" fillId="0" borderId="0" xfId="1" applyNumberFormat="1" applyFont="1" applyBorder="1" applyAlignment="1">
      <alignment horizontal="centerContinuous"/>
    </xf>
    <xf numFmtId="0" fontId="7" fillId="0" borderId="30" xfId="2" applyFont="1" applyBorder="1"/>
    <xf numFmtId="0" fontId="7" fillId="0" borderId="31" xfId="2" applyFont="1" applyBorder="1" applyAlignment="1">
      <alignment horizontal="centerContinuous"/>
    </xf>
    <xf numFmtId="0" fontId="7" fillId="0" borderId="32" xfId="2" applyFont="1" applyBorder="1" applyAlignment="1">
      <alignment horizontal="center"/>
    </xf>
    <xf numFmtId="0" fontId="7" fillId="0" borderId="32" xfId="2" applyFont="1" applyBorder="1" applyAlignment="1">
      <alignment horizontal="centerContinuous"/>
    </xf>
    <xf numFmtId="0" fontId="7" fillId="0" borderId="31" xfId="2" applyFont="1" applyBorder="1" applyAlignment="1">
      <alignment horizontal="left"/>
    </xf>
    <xf numFmtId="0" fontId="7" fillId="0" borderId="34" xfId="2" applyFont="1" applyBorder="1" applyAlignment="1">
      <alignment horizontal="centerContinuous"/>
    </xf>
    <xf numFmtId="164" fontId="7" fillId="0" borderId="34" xfId="1" applyNumberFormat="1" applyFont="1" applyBorder="1" applyAlignment="1"/>
    <xf numFmtId="164" fontId="7" fillId="0" borderId="35" xfId="1" applyNumberFormat="1" applyFont="1" applyBorder="1" applyAlignment="1"/>
    <xf numFmtId="164" fontId="7" fillId="0" borderId="36" xfId="1" applyNumberFormat="1" applyFont="1" applyBorder="1" applyAlignment="1">
      <alignment horizontal="centerContinuous"/>
    </xf>
    <xf numFmtId="164" fontId="7" fillId="0" borderId="32" xfId="1" applyNumberFormat="1" applyFont="1" applyBorder="1" applyAlignment="1">
      <alignment horizontal="centerContinuous"/>
    </xf>
    <xf numFmtId="164" fontId="7" fillId="0" borderId="37" xfId="1" applyNumberFormat="1" applyFont="1" applyBorder="1" applyAlignment="1">
      <alignment horizontal="centerContinuous"/>
    </xf>
    <xf numFmtId="164" fontId="7" fillId="0" borderId="38" xfId="1" applyNumberFormat="1" applyFont="1" applyBorder="1" applyAlignment="1"/>
    <xf numFmtId="164" fontId="7" fillId="0" borderId="15" xfId="1" applyNumberFormat="1" applyFont="1" applyBorder="1" applyAlignment="1">
      <alignment horizontal="centerContinuous"/>
    </xf>
    <xf numFmtId="164" fontId="6" fillId="0" borderId="15" xfId="1" applyNumberFormat="1" applyFont="1" applyBorder="1" applyAlignment="1">
      <alignment horizontal="centerContinuous"/>
    </xf>
    <xf numFmtId="164" fontId="7" fillId="0" borderId="16" xfId="1" applyNumberFormat="1" applyFont="1" applyBorder="1" applyAlignment="1">
      <alignment horizontal="centerContinuous"/>
    </xf>
    <xf numFmtId="164" fontId="8" fillId="0" borderId="0" xfId="1" applyNumberFormat="1" applyFont="1" applyBorder="1" applyAlignment="1">
      <alignment horizontal="centerContinuous"/>
    </xf>
    <xf numFmtId="164" fontId="6" fillId="0" borderId="0" xfId="1" applyNumberFormat="1" applyFont="1" applyBorder="1" applyAlignment="1">
      <alignment horizontal="centerContinuous"/>
    </xf>
    <xf numFmtId="164" fontId="7" fillId="0" borderId="18" xfId="1" applyNumberFormat="1" applyFont="1" applyBorder="1" applyAlignment="1">
      <alignment horizontal="centerContinuous"/>
    </xf>
    <xf numFmtId="164" fontId="6" fillId="0" borderId="0" xfId="1" applyNumberFormat="1" applyFont="1" applyBorder="1" applyAlignment="1"/>
    <xf numFmtId="164" fontId="6" fillId="0" borderId="18" xfId="1" applyNumberFormat="1" applyFont="1" applyBorder="1" applyAlignment="1"/>
    <xf numFmtId="164" fontId="8" fillId="0" borderId="0" xfId="1" applyNumberFormat="1" applyFont="1" applyBorder="1" applyAlignment="1"/>
    <xf numFmtId="0" fontId="10" fillId="2" borderId="0" xfId="2" applyFont="1" applyFill="1" applyAlignment="1">
      <alignment horizontal="center"/>
    </xf>
    <xf numFmtId="0" fontId="10" fillId="0" borderId="0" xfId="2" applyFont="1"/>
    <xf numFmtId="164" fontId="10" fillId="2" borderId="0" xfId="1" applyNumberFormat="1" applyFont="1" applyFill="1" applyBorder="1" applyAlignment="1"/>
    <xf numFmtId="164" fontId="10" fillId="2" borderId="18" xfId="1" applyNumberFormat="1" applyFont="1" applyFill="1" applyBorder="1" applyAlignment="1"/>
    <xf numFmtId="164" fontId="6" fillId="0" borderId="6" xfId="1" applyNumberFormat="1" applyFont="1" applyBorder="1" applyAlignment="1">
      <alignment horizontal="center"/>
    </xf>
    <xf numFmtId="164" fontId="6" fillId="0" borderId="19" xfId="1" applyNumberFormat="1" applyFont="1" applyBorder="1" applyAlignment="1">
      <alignment horizontal="center"/>
    </xf>
    <xf numFmtId="0" fontId="7" fillId="0" borderId="6" xfId="2" applyFont="1" applyBorder="1"/>
    <xf numFmtId="0" fontId="8" fillId="0" borderId="17" xfId="2" applyFont="1" applyBorder="1"/>
    <xf numFmtId="164" fontId="8" fillId="0" borderId="6" xfId="1" applyNumberFormat="1" applyFont="1" applyBorder="1"/>
    <xf numFmtId="164" fontId="8" fillId="0" borderId="19" xfId="1" applyNumberFormat="1" applyFont="1" applyBorder="1"/>
    <xf numFmtId="0" fontId="7" fillId="0" borderId="5" xfId="2" applyFont="1" applyBorder="1"/>
    <xf numFmtId="0" fontId="6" fillId="0" borderId="5" xfId="2" applyFont="1" applyBorder="1"/>
    <xf numFmtId="0" fontId="8" fillId="0" borderId="7" xfId="2" applyFont="1" applyBorder="1" applyAlignment="1">
      <alignment horizontal="center"/>
    </xf>
    <xf numFmtId="164" fontId="7" fillId="0" borderId="7" xfId="1" applyNumberFormat="1" applyFont="1" applyFill="1" applyBorder="1" applyAlignment="1"/>
    <xf numFmtId="164" fontId="7" fillId="0" borderId="22" xfId="1" applyNumberFormat="1" applyFont="1" applyFill="1" applyBorder="1" applyAlignment="1"/>
    <xf numFmtId="0" fontId="7" fillId="0" borderId="23" xfId="2" applyFont="1" applyBorder="1"/>
    <xf numFmtId="165" fontId="7" fillId="0" borderId="6" xfId="2" applyNumberFormat="1" applyFont="1" applyBorder="1" applyAlignment="1">
      <alignment horizontal="center"/>
    </xf>
    <xf numFmtId="164" fontId="7" fillId="0" borderId="39" xfId="1" applyNumberFormat="1" applyFont="1" applyFill="1" applyBorder="1" applyAlignment="1"/>
    <xf numFmtId="0" fontId="7" fillId="0" borderId="20" xfId="2" applyFont="1" applyBorder="1"/>
    <xf numFmtId="164" fontId="8" fillId="0" borderId="22" xfId="1" applyNumberFormat="1" applyFont="1" applyFill="1" applyBorder="1" applyAlignment="1"/>
    <xf numFmtId="0" fontId="6" fillId="0" borderId="40" xfId="2" applyFont="1" applyBorder="1"/>
    <xf numFmtId="0" fontId="6" fillId="0" borderId="28" xfId="2" applyFont="1" applyBorder="1"/>
    <xf numFmtId="0" fontId="7" fillId="0" borderId="28" xfId="2" applyFont="1" applyBorder="1"/>
    <xf numFmtId="0" fontId="7" fillId="0" borderId="41" xfId="2" applyFont="1" applyBorder="1" applyAlignment="1">
      <alignment horizontal="center"/>
    </xf>
    <xf numFmtId="164" fontId="7" fillId="0" borderId="42" xfId="1" applyNumberFormat="1" applyFont="1" applyFill="1" applyBorder="1" applyAlignment="1"/>
    <xf numFmtId="164" fontId="8" fillId="0" borderId="7" xfId="1" applyNumberFormat="1" applyFont="1" applyFill="1" applyBorder="1" applyAlignment="1"/>
    <xf numFmtId="0" fontId="7" fillId="0" borderId="18" xfId="2" applyFont="1" applyBorder="1"/>
    <xf numFmtId="0" fontId="7" fillId="0" borderId="43" xfId="2" applyFont="1" applyBorder="1"/>
    <xf numFmtId="0" fontId="8" fillId="0" borderId="18" xfId="2" applyFont="1" applyBorder="1"/>
    <xf numFmtId="0" fontId="6" fillId="0" borderId="30" xfId="2" applyFont="1" applyBorder="1"/>
    <xf numFmtId="0" fontId="6" fillId="0" borderId="31" xfId="2" applyFont="1" applyBorder="1"/>
    <xf numFmtId="0" fontId="6" fillId="0" borderId="38" xfId="2" applyFont="1" applyBorder="1"/>
    <xf numFmtId="164" fontId="8" fillId="0" borderId="18" xfId="2" applyNumberFormat="1" applyFont="1" applyBorder="1"/>
    <xf numFmtId="0" fontId="8" fillId="0" borderId="38" xfId="2" applyFont="1" applyBorder="1"/>
    <xf numFmtId="164" fontId="8" fillId="0" borderId="0" xfId="2" applyNumberFormat="1" applyFont="1"/>
    <xf numFmtId="43" fontId="8" fillId="0" borderId="0" xfId="2" applyNumberFormat="1" applyFont="1"/>
    <xf numFmtId="0" fontId="12" fillId="0" borderId="0" xfId="0" applyFont="1"/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11" fillId="0" borderId="0" xfId="0" applyFont="1"/>
    <xf numFmtId="0" fontId="15" fillId="0" borderId="0" xfId="0" applyFont="1"/>
    <xf numFmtId="0" fontId="8" fillId="0" borderId="0" xfId="0" applyFont="1"/>
    <xf numFmtId="0" fontId="11" fillId="4" borderId="44" xfId="0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/>
    </xf>
    <xf numFmtId="0" fontId="17" fillId="3" borderId="45" xfId="0" applyFont="1" applyFill="1" applyBorder="1" applyAlignment="1">
      <alignment horizontal="center"/>
    </xf>
    <xf numFmtId="37" fontId="18" fillId="0" borderId="0" xfId="0" applyNumberFormat="1" applyFont="1" applyAlignment="1">
      <alignment horizontal="centerContinuous"/>
    </xf>
    <xf numFmtId="0" fontId="13" fillId="0" borderId="46" xfId="0" applyFont="1" applyBorder="1" applyAlignment="1">
      <alignment horizontal="centerContinuous"/>
    </xf>
    <xf numFmtId="0" fontId="19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9" fillId="0" borderId="0" xfId="0" applyFont="1"/>
    <xf numFmtId="0" fontId="19" fillId="0" borderId="47" xfId="0" applyFont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5" borderId="47" xfId="0" applyFont="1" applyFill="1" applyBorder="1" applyAlignment="1">
      <alignment horizontal="center"/>
    </xf>
    <xf numFmtId="0" fontId="21" fillId="0" borderId="47" xfId="0" quotePrefix="1" applyFont="1" applyBorder="1" applyAlignment="1">
      <alignment horizontal="center"/>
    </xf>
    <xf numFmtId="0" fontId="19" fillId="6" borderId="47" xfId="0" applyFont="1" applyFill="1" applyBorder="1"/>
    <xf numFmtId="0" fontId="12" fillId="8" borderId="0" xfId="0" applyFont="1" applyFill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1" xfId="0" applyFont="1" applyBorder="1"/>
    <xf numFmtId="17" fontId="19" fillId="0" borderId="48" xfId="0" applyNumberFormat="1" applyFont="1" applyBorder="1" applyAlignment="1">
      <alignment horizontal="center"/>
    </xf>
    <xf numFmtId="17" fontId="19" fillId="5" borderId="48" xfId="0" applyNumberFormat="1" applyFont="1" applyFill="1" applyBorder="1" applyAlignment="1">
      <alignment horizontal="center"/>
    </xf>
    <xf numFmtId="0" fontId="23" fillId="6" borderId="48" xfId="0" applyFont="1" applyFill="1" applyBorder="1" applyAlignment="1">
      <alignment horizontal="center"/>
    </xf>
    <xf numFmtId="164" fontId="22" fillId="7" borderId="21" xfId="5" applyNumberFormat="1" applyFont="1" applyFill="1" applyBorder="1" applyAlignment="1">
      <alignment horizontal="center"/>
    </xf>
    <xf numFmtId="0" fontId="19" fillId="6" borderId="0" xfId="0" applyFont="1" applyFill="1"/>
    <xf numFmtId="1" fontId="19" fillId="0" borderId="0" xfId="0" applyNumberFormat="1" applyFont="1" applyAlignment="1">
      <alignment horizontal="center"/>
    </xf>
    <xf numFmtId="0" fontId="20" fillId="0" borderId="0" xfId="0" applyFont="1"/>
    <xf numFmtId="164" fontId="23" fillId="0" borderId="0" xfId="0" applyNumberFormat="1" applyFont="1"/>
    <xf numFmtId="43" fontId="23" fillId="0" borderId="0" xfId="0" applyNumberFormat="1" applyFont="1"/>
    <xf numFmtId="0" fontId="25" fillId="0" borderId="0" xfId="0" applyFont="1"/>
    <xf numFmtId="0" fontId="20" fillId="0" borderId="0" xfId="0" quotePrefix="1" applyFont="1" applyAlignment="1">
      <alignment horizontal="left"/>
    </xf>
    <xf numFmtId="2" fontId="19" fillId="0" borderId="0" xfId="0" applyNumberFormat="1" applyFont="1" applyAlignment="1">
      <alignment horizontal="center"/>
    </xf>
    <xf numFmtId="43" fontId="14" fillId="0" borderId="0" xfId="0" applyNumberFormat="1" applyFont="1" applyAlignment="1">
      <alignment horizontal="center"/>
    </xf>
    <xf numFmtId="0" fontId="19" fillId="6" borderId="0" xfId="0" quotePrefix="1" applyFont="1" applyFill="1" applyAlignment="1">
      <alignment horizontal="left"/>
    </xf>
    <xf numFmtId="2" fontId="20" fillId="0" borderId="0" xfId="0" applyNumberFormat="1" applyFont="1" applyAlignment="1">
      <alignment horizontal="center"/>
    </xf>
    <xf numFmtId="0" fontId="19" fillId="0" borderId="0" xfId="0" quotePrefix="1" applyFont="1" applyAlignment="1">
      <alignment horizontal="left"/>
    </xf>
    <xf numFmtId="43" fontId="19" fillId="6" borderId="0" xfId="0" applyNumberFormat="1" applyFont="1" applyFill="1"/>
    <xf numFmtId="43" fontId="15" fillId="0" borderId="0" xfId="0" applyNumberFormat="1" applyFont="1"/>
    <xf numFmtId="0" fontId="23" fillId="0" borderId="0" xfId="0" applyFont="1"/>
    <xf numFmtId="0" fontId="12" fillId="10" borderId="0" xfId="0" applyFont="1" applyFill="1"/>
    <xf numFmtId="2" fontId="19" fillId="10" borderId="0" xfId="0" applyNumberFormat="1" applyFont="1" applyFill="1" applyAlignment="1">
      <alignment horizontal="center"/>
    </xf>
    <xf numFmtId="0" fontId="19" fillId="10" borderId="0" xfId="0" applyFont="1" applyFill="1"/>
    <xf numFmtId="0" fontId="14" fillId="10" borderId="0" xfId="0" applyFont="1" applyFill="1" applyAlignment="1">
      <alignment horizontal="center"/>
    </xf>
    <xf numFmtId="0" fontId="26" fillId="0" borderId="0" xfId="0" quotePrefix="1" applyFont="1" applyAlignment="1">
      <alignment horizontal="left"/>
    </xf>
    <xf numFmtId="41" fontId="19" fillId="6" borderId="0" xfId="0" applyNumberFormat="1" applyFont="1" applyFill="1"/>
    <xf numFmtId="0" fontId="27" fillId="8" borderId="0" xfId="0" applyFont="1" applyFill="1" applyAlignment="1">
      <alignment horizontal="center"/>
    </xf>
    <xf numFmtId="1" fontId="21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3" fontId="21" fillId="0" borderId="0" xfId="0" applyNumberFormat="1" applyFont="1"/>
    <xf numFmtId="0" fontId="29" fillId="0" borderId="0" xfId="0" applyFont="1"/>
    <xf numFmtId="43" fontId="19" fillId="6" borderId="50" xfId="0" applyNumberFormat="1" applyFont="1" applyFill="1" applyBorder="1"/>
    <xf numFmtId="0" fontId="12" fillId="8" borderId="0" xfId="0" quotePrefix="1" applyFont="1" applyFill="1" applyAlignment="1">
      <alignment horizontal="center"/>
    </xf>
    <xf numFmtId="2" fontId="19" fillId="11" borderId="0" xfId="0" applyNumberFormat="1" applyFont="1" applyFill="1" applyAlignment="1">
      <alignment horizontal="center"/>
    </xf>
    <xf numFmtId="10" fontId="20" fillId="0" borderId="0" xfId="6" applyNumberFormat="1" applyFont="1" applyAlignment="1">
      <alignment horizontal="center"/>
    </xf>
    <xf numFmtId="164" fontId="8" fillId="0" borderId="0" xfId="0" applyNumberFormat="1" applyFont="1"/>
    <xf numFmtId="0" fontId="20" fillId="0" borderId="0" xfId="0" applyFont="1" applyAlignment="1">
      <alignment horizontal="right"/>
    </xf>
    <xf numFmtId="0" fontId="20" fillId="0" borderId="0" xfId="0" quotePrefix="1" applyFont="1" applyAlignment="1">
      <alignment horizontal="right"/>
    </xf>
    <xf numFmtId="0" fontId="19" fillId="11" borderId="0" xfId="0" applyFont="1" applyFill="1" applyAlignment="1">
      <alignment horizontal="center"/>
    </xf>
    <xf numFmtId="0" fontId="20" fillId="11" borderId="0" xfId="0" applyFont="1" applyFill="1"/>
    <xf numFmtId="164" fontId="20" fillId="11" borderId="0" xfId="5" applyNumberFormat="1" applyFont="1" applyFill="1" applyAlignment="1"/>
    <xf numFmtId="164" fontId="20" fillId="0" borderId="0" xfId="5" applyNumberFormat="1" applyFont="1" applyFill="1" applyAlignment="1"/>
    <xf numFmtId="164" fontId="19" fillId="0" borderId="0" xfId="0" applyNumberFormat="1" applyFont="1"/>
    <xf numFmtId="164" fontId="19" fillId="11" borderId="0" xfId="5" applyNumberFormat="1" applyFont="1" applyFill="1" applyAlignment="1"/>
    <xf numFmtId="0" fontId="30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164" fontId="21" fillId="11" borderId="0" xfId="5" applyNumberFormat="1" applyFont="1" applyFill="1" applyAlignment="1"/>
    <xf numFmtId="0" fontId="31" fillId="0" borderId="0" xfId="0" applyFont="1" applyAlignment="1">
      <alignment horizontal="center"/>
    </xf>
    <xf numFmtId="0" fontId="32" fillId="0" borderId="0" xfId="0" applyFont="1"/>
    <xf numFmtId="164" fontId="19" fillId="0" borderId="56" xfId="5" applyNumberFormat="1" applyFont="1" applyFill="1" applyBorder="1" applyAlignment="1"/>
    <xf numFmtId="43" fontId="20" fillId="0" borderId="0" xfId="5" applyFont="1" applyFill="1" applyAlignment="1"/>
    <xf numFmtId="0" fontId="30" fillId="0" borderId="0" xfId="0" applyFont="1"/>
    <xf numFmtId="164" fontId="20" fillId="0" borderId="0" xfId="0" applyNumberFormat="1" applyFont="1"/>
    <xf numFmtId="164" fontId="30" fillId="0" borderId="0" xfId="0" applyNumberFormat="1" applyFont="1"/>
    <xf numFmtId="0" fontId="14" fillId="0" borderId="0" xfId="0" applyFont="1"/>
    <xf numFmtId="0" fontId="11" fillId="0" borderId="14" xfId="0" applyFont="1" applyBorder="1"/>
    <xf numFmtId="0" fontId="11" fillId="0" borderId="15" xfId="0" applyFont="1" applyBorder="1"/>
    <xf numFmtId="0" fontId="8" fillId="0" borderId="16" xfId="0" applyFont="1" applyBorder="1"/>
    <xf numFmtId="0" fontId="20" fillId="10" borderId="17" xfId="0" applyFont="1" applyFill="1" applyBorder="1" applyAlignment="1">
      <alignment wrapText="1"/>
    </xf>
    <xf numFmtId="164" fontId="19" fillId="0" borderId="18" xfId="0" applyNumberFormat="1" applyFont="1" applyBorder="1"/>
    <xf numFmtId="0" fontId="20" fillId="10" borderId="17" xfId="0" applyFont="1" applyFill="1" applyBorder="1"/>
    <xf numFmtId="164" fontId="25" fillId="0" borderId="21" xfId="0" applyNumberFormat="1" applyFont="1" applyBorder="1"/>
    <xf numFmtId="164" fontId="19" fillId="0" borderId="57" xfId="0" applyNumberFormat="1" applyFont="1" applyBorder="1"/>
    <xf numFmtId="164" fontId="19" fillId="3" borderId="17" xfId="0" applyNumberFormat="1" applyFont="1" applyFill="1" applyBorder="1"/>
    <xf numFmtId="164" fontId="19" fillId="3" borderId="18" xfId="0" applyNumberFormat="1" applyFont="1" applyFill="1" applyBorder="1"/>
    <xf numFmtId="0" fontId="19" fillId="3" borderId="17" xfId="0" applyFont="1" applyFill="1" applyBorder="1"/>
    <xf numFmtId="0" fontId="11" fillId="10" borderId="18" xfId="0" applyFont="1" applyFill="1" applyBorder="1"/>
    <xf numFmtId="164" fontId="19" fillId="0" borderId="17" xfId="0" applyNumberFormat="1" applyFont="1" applyBorder="1"/>
    <xf numFmtId="164" fontId="11" fillId="10" borderId="18" xfId="0" applyNumberFormat="1" applyFont="1" applyFill="1" applyBorder="1"/>
    <xf numFmtId="0" fontId="8" fillId="0" borderId="30" xfId="0" applyFont="1" applyBorder="1"/>
    <xf numFmtId="0" fontId="11" fillId="0" borderId="31" xfId="0" applyFont="1" applyBorder="1"/>
    <xf numFmtId="0" fontId="8" fillId="0" borderId="38" xfId="0" applyFont="1" applyBorder="1"/>
    <xf numFmtId="0" fontId="8" fillId="3" borderId="0" xfId="0" applyFont="1" applyFill="1"/>
    <xf numFmtId="164" fontId="8" fillId="3" borderId="0" xfId="0" applyNumberFormat="1" applyFont="1" applyFill="1"/>
    <xf numFmtId="164" fontId="11" fillId="0" borderId="0" xfId="0" applyNumberFormat="1" applyFont="1"/>
    <xf numFmtId="43" fontId="2" fillId="0" borderId="0" xfId="5" applyFont="1" applyFill="1" applyAlignment="1">
      <alignment horizontal="centerContinuous"/>
    </xf>
    <xf numFmtId="43" fontId="13" fillId="0" borderId="0" xfId="5" applyFont="1" applyFill="1" applyAlignment="1">
      <alignment horizontal="centerContinuous"/>
    </xf>
    <xf numFmtId="164" fontId="13" fillId="0" borderId="0" xfId="5" applyNumberFormat="1" applyFont="1" applyFill="1" applyAlignment="1">
      <alignment horizontal="centerContinuous"/>
    </xf>
    <xf numFmtId="43" fontId="20" fillId="0" borderId="0" xfId="5" applyFont="1" applyFill="1" applyBorder="1" applyAlignment="1">
      <alignment horizontal="center"/>
    </xf>
    <xf numFmtId="43" fontId="19" fillId="0" borderId="0" xfId="5" applyFont="1" applyFill="1" applyBorder="1" applyAlignment="1">
      <alignment horizontal="center"/>
    </xf>
    <xf numFmtId="164" fontId="19" fillId="0" borderId="0" xfId="5" quotePrefix="1" applyNumberFormat="1" applyFont="1" applyFill="1" applyAlignment="1">
      <alignment horizontal="center"/>
    </xf>
    <xf numFmtId="0" fontId="22" fillId="7" borderId="0" xfId="5" applyNumberFormat="1" applyFont="1" applyFill="1" applyBorder="1" applyAlignment="1">
      <alignment horizontal="center"/>
    </xf>
    <xf numFmtId="164" fontId="19" fillId="0" borderId="21" xfId="5" quotePrefix="1" applyNumberFormat="1" applyFont="1" applyFill="1" applyBorder="1" applyAlignment="1">
      <alignment horizontal="center"/>
    </xf>
    <xf numFmtId="164" fontId="19" fillId="0" borderId="0" xfId="5" quotePrefix="1" applyNumberFormat="1" applyFont="1" applyFill="1" applyBorder="1" applyAlignment="1">
      <alignment horizontal="center"/>
    </xf>
    <xf numFmtId="164" fontId="23" fillId="0" borderId="0" xfId="5" quotePrefix="1" applyNumberFormat="1" applyFont="1" applyFill="1" applyBorder="1" applyAlignment="1">
      <alignment horizontal="center"/>
    </xf>
    <xf numFmtId="164" fontId="19" fillId="0" borderId="46" xfId="5" applyNumberFormat="1" applyFont="1" applyFill="1" applyBorder="1" applyAlignment="1">
      <alignment horizontal="center"/>
    </xf>
    <xf numFmtId="164" fontId="19" fillId="0" borderId="0" xfId="5" applyNumberFormat="1" applyFont="1" applyFill="1" applyBorder="1" applyAlignment="1">
      <alignment horizontal="center"/>
    </xf>
    <xf numFmtId="164" fontId="19" fillId="5" borderId="46" xfId="5" applyNumberFormat="1" applyFont="1" applyFill="1" applyBorder="1" applyAlignment="1">
      <alignment horizontal="center"/>
    </xf>
    <xf numFmtId="164" fontId="22" fillId="7" borderId="46" xfId="5" applyNumberFormat="1" applyFont="1" applyFill="1" applyBorder="1" applyAlignment="1">
      <alignment horizontal="center"/>
    </xf>
    <xf numFmtId="164" fontId="22" fillId="7" borderId="0" xfId="5" applyNumberFormat="1" applyFont="1" applyFill="1" applyBorder="1" applyAlignment="1">
      <alignment horizontal="center"/>
    </xf>
    <xf numFmtId="43" fontId="19" fillId="0" borderId="46" xfId="5" applyFont="1" applyFill="1" applyBorder="1" applyAlignment="1"/>
    <xf numFmtId="164" fontId="19" fillId="0" borderId="0" xfId="5" applyNumberFormat="1" applyFont="1" applyFill="1" applyAlignment="1"/>
    <xf numFmtId="164" fontId="20" fillId="5" borderId="46" xfId="5" applyNumberFormat="1" applyFont="1" applyFill="1" applyBorder="1" applyAlignment="1"/>
    <xf numFmtId="164" fontId="24" fillId="7" borderId="46" xfId="5" applyNumberFormat="1" applyFont="1" applyFill="1" applyBorder="1" applyAlignment="1"/>
    <xf numFmtId="43" fontId="19" fillId="6" borderId="0" xfId="5" quotePrefix="1" applyFont="1" applyFill="1" applyAlignment="1">
      <alignment horizontal="right"/>
    </xf>
    <xf numFmtId="164" fontId="24" fillId="7" borderId="0" xfId="5" applyNumberFormat="1" applyFont="1" applyFill="1" applyAlignment="1"/>
    <xf numFmtId="43" fontId="19" fillId="6" borderId="0" xfId="5" applyFont="1" applyFill="1" applyAlignment="1">
      <alignment horizontal="right"/>
    </xf>
    <xf numFmtId="43" fontId="21" fillId="0" borderId="46" xfId="5" applyFont="1" applyFill="1" applyBorder="1" applyAlignment="1"/>
    <xf numFmtId="164" fontId="21" fillId="0" borderId="0" xfId="5" applyNumberFormat="1" applyFont="1" applyFill="1" applyAlignment="1"/>
    <xf numFmtId="43" fontId="19" fillId="0" borderId="49" xfId="5" applyFont="1" applyFill="1" applyBorder="1" applyAlignment="1"/>
    <xf numFmtId="164" fontId="19" fillId="0" borderId="50" xfId="5" applyNumberFormat="1" applyFont="1" applyFill="1" applyBorder="1" applyAlignment="1"/>
    <xf numFmtId="164" fontId="19" fillId="5" borderId="49" xfId="5" applyNumberFormat="1" applyFont="1" applyFill="1" applyBorder="1" applyAlignment="1"/>
    <xf numFmtId="164" fontId="24" fillId="7" borderId="49" xfId="5" applyNumberFormat="1" applyFont="1" applyFill="1" applyBorder="1" applyAlignment="1"/>
    <xf numFmtId="164" fontId="19" fillId="0" borderId="0" xfId="5" applyNumberFormat="1" applyFont="1" applyFill="1" applyBorder="1" applyAlignment="1"/>
    <xf numFmtId="164" fontId="22" fillId="7" borderId="50" xfId="5" applyNumberFormat="1" applyFont="1" applyFill="1" applyBorder="1" applyAlignment="1"/>
    <xf numFmtId="164" fontId="22" fillId="7" borderId="49" xfId="5" applyNumberFormat="1" applyFont="1" applyFill="1" applyBorder="1" applyAlignment="1"/>
    <xf numFmtId="164" fontId="22" fillId="7" borderId="0" xfId="5" applyNumberFormat="1" applyFont="1" applyFill="1" applyAlignment="1"/>
    <xf numFmtId="43" fontId="23" fillId="0" borderId="0" xfId="5" applyFont="1" applyFill="1"/>
    <xf numFmtId="164" fontId="19" fillId="0" borderId="46" xfId="5" applyNumberFormat="1" applyFont="1" applyFill="1" applyBorder="1" applyAlignment="1"/>
    <xf numFmtId="43" fontId="19" fillId="0" borderId="51" xfId="5" applyFont="1" applyFill="1" applyBorder="1" applyAlignment="1"/>
    <xf numFmtId="164" fontId="19" fillId="0" borderId="52" xfId="5" applyNumberFormat="1" applyFont="1" applyFill="1" applyBorder="1" applyAlignment="1"/>
    <xf numFmtId="164" fontId="19" fillId="5" borderId="51" xfId="5" applyNumberFormat="1" applyFont="1" applyFill="1" applyBorder="1" applyAlignment="1"/>
    <xf numFmtId="164" fontId="19" fillId="9" borderId="50" xfId="5" applyNumberFormat="1" applyFont="1" applyFill="1" applyBorder="1" applyAlignment="1"/>
    <xf numFmtId="43" fontId="23" fillId="0" borderId="0" xfId="5" applyFont="1" applyFill="1" applyAlignment="1"/>
    <xf numFmtId="164" fontId="23" fillId="0" borderId="0" xfId="5" applyNumberFormat="1" applyFont="1" applyFill="1" applyAlignment="1"/>
    <xf numFmtId="164" fontId="20" fillId="0" borderId="0" xfId="5" applyNumberFormat="1" applyFont="1" applyFill="1" applyBorder="1" applyAlignment="1"/>
    <xf numFmtId="164" fontId="19" fillId="10" borderId="0" xfId="5" applyNumberFormat="1" applyFont="1" applyFill="1" applyBorder="1" applyAlignment="1"/>
    <xf numFmtId="164" fontId="19" fillId="10" borderId="0" xfId="5" applyNumberFormat="1" applyFont="1" applyFill="1" applyAlignment="1"/>
    <xf numFmtId="164" fontId="20" fillId="10" borderId="0" xfId="5" applyNumberFormat="1" applyFont="1" applyFill="1" applyBorder="1" applyAlignment="1"/>
    <xf numFmtId="164" fontId="24" fillId="10" borderId="46" xfId="5" applyNumberFormat="1" applyFont="1" applyFill="1" applyBorder="1" applyAlignment="1"/>
    <xf numFmtId="164" fontId="20" fillId="10" borderId="0" xfId="5" applyNumberFormat="1" applyFont="1" applyFill="1" applyAlignment="1"/>
    <xf numFmtId="164" fontId="19" fillId="0" borderId="0" xfId="5" applyNumberFormat="1" applyFont="1" applyAlignment="1">
      <alignment horizontal="center"/>
    </xf>
    <xf numFmtId="43" fontId="19" fillId="6" borderId="0" xfId="5" applyFont="1" applyFill="1"/>
    <xf numFmtId="164" fontId="23" fillId="0" borderId="0" xfId="5" applyNumberFormat="1" applyFont="1" applyFill="1" applyBorder="1" applyAlignment="1"/>
    <xf numFmtId="164" fontId="22" fillId="7" borderId="53" xfId="5" applyNumberFormat="1" applyFont="1" applyFill="1" applyBorder="1" applyAlignment="1"/>
    <xf numFmtId="164" fontId="22" fillId="7" borderId="0" xfId="5" applyNumberFormat="1" applyFont="1" applyFill="1" applyBorder="1" applyAlignment="1"/>
    <xf numFmtId="164" fontId="26" fillId="0" borderId="54" xfId="5" applyNumberFormat="1" applyFont="1" applyBorder="1"/>
    <xf numFmtId="164" fontId="20" fillId="0" borderId="54" xfId="5" applyNumberFormat="1" applyFont="1" applyBorder="1"/>
    <xf numFmtId="164" fontId="20" fillId="0" borderId="50" xfId="5" applyNumberFormat="1" applyFont="1" applyBorder="1"/>
    <xf numFmtId="164" fontId="20" fillId="9" borderId="49" xfId="5" applyNumberFormat="1" applyFont="1" applyFill="1" applyBorder="1"/>
    <xf numFmtId="164" fontId="26" fillId="0" borderId="21" xfId="5" applyNumberFormat="1" applyFont="1" applyBorder="1"/>
    <xf numFmtId="164" fontId="20" fillId="0" borderId="21" xfId="5" applyNumberFormat="1" applyFont="1" applyBorder="1"/>
    <xf numFmtId="164" fontId="20" fillId="9" borderId="48" xfId="5" applyNumberFormat="1" applyFont="1" applyFill="1" applyBorder="1"/>
    <xf numFmtId="164" fontId="19" fillId="0" borderId="21" xfId="5" applyNumberFormat="1" applyFont="1" applyBorder="1"/>
    <xf numFmtId="164" fontId="19" fillId="3" borderId="21" xfId="5" applyNumberFormat="1" applyFont="1" applyFill="1" applyBorder="1"/>
    <xf numFmtId="164" fontId="19" fillId="9" borderId="48" xfId="5" applyNumberFormat="1" applyFont="1" applyFill="1" applyBorder="1"/>
    <xf numFmtId="164" fontId="24" fillId="7" borderId="0" xfId="5" applyNumberFormat="1" applyFont="1" applyFill="1" applyBorder="1" applyAlignment="1"/>
    <xf numFmtId="164" fontId="23" fillId="0" borderId="50" xfId="5" applyNumberFormat="1" applyFont="1" applyBorder="1"/>
    <xf numFmtId="164" fontId="19" fillId="9" borderId="49" xfId="5" applyNumberFormat="1" applyFont="1" applyFill="1" applyBorder="1"/>
    <xf numFmtId="164" fontId="19" fillId="0" borderId="55" xfId="5" applyNumberFormat="1" applyFont="1" applyBorder="1"/>
    <xf numFmtId="164" fontId="20" fillId="3" borderId="0" xfId="5" applyNumberFormat="1" applyFont="1" applyFill="1" applyBorder="1" applyAlignment="1"/>
    <xf numFmtId="164" fontId="22" fillId="0" borderId="0" xfId="5" applyNumberFormat="1" applyFont="1" applyFill="1" applyBorder="1" applyAlignment="1">
      <alignment horizontal="center"/>
    </xf>
    <xf numFmtId="43" fontId="19" fillId="6" borderId="0" xfId="5" quotePrefix="1" applyFont="1" applyFill="1" applyAlignment="1">
      <alignment horizontal="left"/>
    </xf>
    <xf numFmtId="164" fontId="25" fillId="0" borderId="0" xfId="5" applyNumberFormat="1" applyFont="1" applyFill="1" applyBorder="1" applyAlignment="1"/>
    <xf numFmtId="164" fontId="25" fillId="0" borderId="0" xfId="5" applyNumberFormat="1" applyFont="1" applyFill="1" applyAlignment="1"/>
    <xf numFmtId="43" fontId="21" fillId="6" borderId="0" xfId="5" quotePrefix="1" applyFont="1" applyFill="1" applyAlignment="1">
      <alignment horizontal="left"/>
    </xf>
    <xf numFmtId="164" fontId="25" fillId="7" borderId="0" xfId="5" applyNumberFormat="1" applyFont="1" applyFill="1" applyAlignment="1"/>
    <xf numFmtId="164" fontId="19" fillId="11" borderId="0" xfId="5" applyNumberFormat="1" applyFont="1" applyFill="1" applyAlignment="1">
      <alignment horizontal="right"/>
    </xf>
    <xf numFmtId="164" fontId="19" fillId="11" borderId="0" xfId="5" applyNumberFormat="1" applyFont="1" applyFill="1" applyAlignment="1">
      <alignment horizontal="left"/>
    </xf>
    <xf numFmtId="164" fontId="20" fillId="11" borderId="0" xfId="5" applyNumberFormat="1" applyFont="1" applyFill="1"/>
    <xf numFmtId="164" fontId="19" fillId="0" borderId="0" xfId="5" applyNumberFormat="1" applyFont="1" applyFill="1"/>
    <xf numFmtId="164" fontId="20" fillId="0" borderId="0" xfId="5" applyNumberFormat="1" applyFont="1" applyFill="1"/>
    <xf numFmtId="164" fontId="20" fillId="0" borderId="0" xfId="5" applyNumberFormat="1" applyFont="1"/>
    <xf numFmtId="164" fontId="8" fillId="0" borderId="0" xfId="5" applyNumberFormat="1" applyFont="1" applyFill="1"/>
    <xf numFmtId="164" fontId="20" fillId="0" borderId="0" xfId="5" applyNumberFormat="1" applyFont="1" applyAlignment="1"/>
    <xf numFmtId="164" fontId="20" fillId="0" borderId="0" xfId="5" quotePrefix="1" applyNumberFormat="1" applyFont="1" applyFill="1" applyAlignment="1">
      <alignment horizontal="fill"/>
    </xf>
    <xf numFmtId="43" fontId="25" fillId="5" borderId="0" xfId="5" applyFont="1" applyFill="1" applyBorder="1" applyAlignment="1"/>
    <xf numFmtId="164" fontId="21" fillId="0" borderId="0" xfId="5" applyNumberFormat="1" applyFont="1" applyFill="1" applyBorder="1" applyAlignment="1"/>
    <xf numFmtId="43" fontId="20" fillId="11" borderId="0" xfId="5" applyFont="1" applyFill="1" applyAlignment="1"/>
    <xf numFmtId="43" fontId="19" fillId="0" borderId="56" xfId="5" applyFont="1" applyFill="1" applyBorder="1" applyAlignment="1"/>
    <xf numFmtId="164" fontId="12" fillId="0" borderId="0" xfId="5" applyNumberFormat="1" applyFont="1" applyFill="1"/>
    <xf numFmtId="43" fontId="24" fillId="0" borderId="0" xfId="5" applyFont="1" applyFill="1" applyAlignment="1"/>
    <xf numFmtId="164" fontId="24" fillId="0" borderId="0" xfId="5" applyNumberFormat="1" applyFont="1" applyFill="1" applyAlignment="1"/>
    <xf numFmtId="43" fontId="19" fillId="0" borderId="0" xfId="5" applyFont="1" applyFill="1" applyBorder="1"/>
    <xf numFmtId="43" fontId="30" fillId="0" borderId="0" xfId="5" applyFont="1" applyFill="1"/>
    <xf numFmtId="43" fontId="8" fillId="0" borderId="0" xfId="5" applyFont="1" applyFill="1"/>
    <xf numFmtId="43" fontId="11" fillId="0" borderId="0" xfId="5" applyFont="1" applyFill="1"/>
    <xf numFmtId="164" fontId="7" fillId="0" borderId="6" xfId="2" applyNumberFormat="1" applyFont="1" applyBorder="1"/>
    <xf numFmtId="164" fontId="7" fillId="0" borderId="33" xfId="2" applyNumberFormat="1" applyFont="1" applyBorder="1" applyAlignment="1">
      <alignment horizontal="centerContinuous"/>
    </xf>
    <xf numFmtId="0" fontId="6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7">
    <cellStyle name="Comma" xfId="1" builtinId="3"/>
    <cellStyle name="Comma 2 2 2" xfId="5" xr:uid="{18E555B5-FB98-4A4D-828A-39BA4CAF1AEB}"/>
    <cellStyle name="Comma 3 3 2 2" xfId="4" xr:uid="{54048A9D-F29B-4187-A05D-8150A4534D2C}"/>
    <cellStyle name="Normal" xfId="0" builtinId="0"/>
    <cellStyle name="Normal 2 2" xfId="2" xr:uid="{D0592CF5-0D22-4E6A-BC68-AE5B24352532}"/>
    <cellStyle name="Normal 3 4 9" xfId="3" xr:uid="{1097BBF5-1C17-43DA-B05F-4DA888048F33}"/>
    <cellStyle name="Percent 2" xfId="6" xr:uid="{C67175EF-F22E-48AD-82BD-3F661B33C4F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74</xdr:row>
      <xdr:rowOff>0</xdr:rowOff>
    </xdr:from>
    <xdr:to>
      <xdr:col>34</xdr:col>
      <xdr:colOff>162751</xdr:colOff>
      <xdr:row>109</xdr:row>
      <xdr:rowOff>132514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AB766D-81CC-4965-8899-D4BC5BCB6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61980" y="12702540"/>
          <a:ext cx="8628571" cy="668571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74</xdr:row>
      <xdr:rowOff>0</xdr:rowOff>
    </xdr:from>
    <xdr:to>
      <xdr:col>36</xdr:col>
      <xdr:colOff>185611</xdr:colOff>
      <xdr:row>113</xdr:row>
      <xdr:rowOff>63934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8887B6-CEE8-4A4C-B091-090C65FE0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61980" y="12702540"/>
          <a:ext cx="8628571" cy="66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GS_CORP\USERS\JETXB\Thuy\Check%20Financial%20pages\0905%20CHECK%20PAGE%201%20TO%20%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XCEL%20&amp;%20WORD\FPSC%20-%20Form%202\2020\2020pscafd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GS_CORP\2001%20Budget\2001%20Budget%20Plaza%20Parking%20Garage%20Alloc%20Sq%20F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GS_CORP\Prepaid%20Insurance%20JE%2090138\2005\JE%2090138%20Financial%20Reporting\Prepaid%20Insurance%20Recons\Prepaid%20Insurance%20Recon%20November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14 15 16"/>
      <sheetName val="17a"/>
      <sheetName val="17b"/>
      <sheetName val="18"/>
      <sheetName val="19"/>
      <sheetName val="20"/>
      <sheetName val="21a"/>
      <sheetName val="21b"/>
      <sheetName val="22"/>
      <sheetName val="23"/>
      <sheetName val="24"/>
      <sheetName val="25a"/>
      <sheetName val="25b"/>
      <sheetName val="26"/>
      <sheetName val="27 28 29"/>
      <sheetName val="30"/>
      <sheetName val="31"/>
      <sheetName val="32"/>
      <sheetName val="33a"/>
      <sheetName val="33b"/>
      <sheetName val="34"/>
      <sheetName val="35"/>
      <sheetName val="36a"/>
      <sheetName val="36b"/>
      <sheetName val="37"/>
      <sheetName val="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Presentation"/>
      <sheetName val="Space Allocation"/>
      <sheetName val="Alloc to Users"/>
      <sheetName val="Individual Affiliates"/>
      <sheetName val="Alloc of Costs"/>
      <sheetName val="Operating Budget"/>
      <sheetName val="Garage Rev-Cost Alloc"/>
      <sheetName val="Allocation for JE"/>
      <sheetName val="Trueup for May 2000"/>
      <sheetName val="JE to book charges"/>
      <sheetName val="Garage Tenants"/>
      <sheetName val="North Lot"/>
      <sheetName val="South Lot"/>
      <sheetName val="Exec garage"/>
      <sheetName val="Assumptions"/>
      <sheetName val="Chargeback Optio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Recons"/>
      <sheetName val="165 Query"/>
      <sheetName val="184.09"/>
      <sheetName val="184.10"/>
      <sheetName val="184.11"/>
      <sheetName val="228.12"/>
      <sheetName val="228.21"/>
      <sheetName val="228.22"/>
      <sheetName val="228.24"/>
      <sheetName val="924 Query"/>
      <sheetName val="925 Query"/>
      <sheetName val="926.07 Query"/>
      <sheetName val="930.46 Query"/>
      <sheetName val="DWNLD_1105"/>
      <sheetName val="DWNLD_1005"/>
      <sheetName val="Doc Review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26BEC-60D7-4AAB-A93E-6D19E2889F30}">
  <sheetPr>
    <tabColor rgb="FF002060"/>
  </sheetPr>
  <dimension ref="A1:AA98"/>
  <sheetViews>
    <sheetView showOutlineSymbols="0" zoomScale="87" zoomScaleNormal="87" zoomScaleSheetLayoutView="70" workbookViewId="0">
      <selection activeCell="D12" sqref="D12"/>
    </sheetView>
  </sheetViews>
  <sheetFormatPr defaultColWidth="9.81640625" defaultRowHeight="15" x14ac:dyDescent="0.25"/>
  <cols>
    <col min="1" max="1" width="5.81640625" style="5" customWidth="1"/>
    <col min="2" max="2" width="52.81640625" style="5" customWidth="1"/>
    <col min="3" max="4" width="18.81640625" style="5" customWidth="1"/>
    <col min="5" max="5" width="2.81640625" style="5" customWidth="1"/>
    <col min="6" max="6" width="14" style="5" bestFit="1" customWidth="1"/>
    <col min="7" max="18" width="9.81640625" style="5"/>
    <col min="19" max="19" width="17.36328125" style="5" bestFit="1" customWidth="1"/>
    <col min="20" max="24" width="9.90625" style="5" bestFit="1" customWidth="1"/>
    <col min="25" max="26" width="9.81640625" style="5"/>
    <col min="27" max="27" width="10.08984375" style="5" bestFit="1" customWidth="1"/>
    <col min="28" max="16384" width="9.81640625" style="5"/>
  </cols>
  <sheetData>
    <row r="1" spans="1:5" x14ac:dyDescent="0.25">
      <c r="A1" s="1" t="s">
        <v>0</v>
      </c>
      <c r="B1" s="2"/>
      <c r="C1" s="3"/>
      <c r="D1" s="3" t="s">
        <v>1</v>
      </c>
      <c r="E1" s="4"/>
    </row>
    <row r="2" spans="1:5" x14ac:dyDescent="0.25">
      <c r="A2" s="6"/>
      <c r="E2" s="4"/>
    </row>
    <row r="3" spans="1:5" x14ac:dyDescent="0.25">
      <c r="A3" s="6" t="s">
        <v>2</v>
      </c>
      <c r="D3" s="7" t="s">
        <v>3</v>
      </c>
      <c r="E3" s="4"/>
    </row>
    <row r="4" spans="1:5" ht="15.6" x14ac:dyDescent="0.3">
      <c r="A4" s="8" t="s">
        <v>4</v>
      </c>
      <c r="B4" s="9"/>
      <c r="C4" s="9"/>
      <c r="D4" s="9"/>
      <c r="E4" s="4"/>
    </row>
    <row r="5" spans="1:5" ht="15.6" x14ac:dyDescent="0.3">
      <c r="A5" s="10" t="s">
        <v>5</v>
      </c>
      <c r="B5" s="11"/>
      <c r="C5" s="11"/>
      <c r="D5" s="11"/>
      <c r="E5" s="4"/>
    </row>
    <row r="6" spans="1:5" x14ac:dyDescent="0.25">
      <c r="A6" s="12"/>
      <c r="B6" s="13"/>
      <c r="C6" s="13"/>
      <c r="D6" s="14"/>
      <c r="E6" s="4"/>
    </row>
    <row r="7" spans="1:5" ht="15.6" x14ac:dyDescent="0.3">
      <c r="A7" s="6"/>
      <c r="B7" s="15"/>
      <c r="D7" s="16"/>
      <c r="E7" s="4"/>
    </row>
    <row r="8" spans="1:5" x14ac:dyDescent="0.25">
      <c r="A8" s="17" t="s">
        <v>6</v>
      </c>
      <c r="B8" s="18" t="s">
        <v>7</v>
      </c>
      <c r="C8" s="18" t="s">
        <v>8</v>
      </c>
      <c r="D8" s="18" t="s">
        <v>9</v>
      </c>
      <c r="E8" s="4"/>
    </row>
    <row r="9" spans="1:5" x14ac:dyDescent="0.25">
      <c r="A9" s="19" t="s">
        <v>10</v>
      </c>
      <c r="B9" s="20" t="s">
        <v>11</v>
      </c>
      <c r="C9" s="20" t="s">
        <v>12</v>
      </c>
      <c r="D9" s="20" t="s">
        <v>13</v>
      </c>
      <c r="E9" s="4"/>
    </row>
    <row r="10" spans="1:5" ht="22.2" customHeight="1" x14ac:dyDescent="0.25">
      <c r="A10" s="12">
        <v>1</v>
      </c>
      <c r="B10" s="18" t="s">
        <v>14</v>
      </c>
      <c r="C10" s="21"/>
      <c r="D10" s="21"/>
      <c r="E10" s="4"/>
    </row>
    <row r="11" spans="1:5" ht="16.2" customHeight="1" x14ac:dyDescent="0.25">
      <c r="A11" s="12">
        <v>2</v>
      </c>
      <c r="B11" s="22" t="s">
        <v>15</v>
      </c>
      <c r="C11" s="23"/>
      <c r="D11" s="23"/>
      <c r="E11" s="4"/>
    </row>
    <row r="12" spans="1:5" ht="19.95" customHeight="1" x14ac:dyDescent="0.25">
      <c r="A12" s="12">
        <v>3</v>
      </c>
      <c r="B12" s="22" t="s">
        <v>16</v>
      </c>
      <c r="C12" s="24">
        <f t="shared" ref="C12:C20" si="0">D12</f>
        <v>2168081826.3700018</v>
      </c>
      <c r="D12" s="25">
        <f>SOP!P7</f>
        <v>2168081826.3700018</v>
      </c>
      <c r="E12" s="4"/>
    </row>
    <row r="13" spans="1:5" ht="19.95" customHeight="1" x14ac:dyDescent="0.25">
      <c r="A13" s="12">
        <v>4</v>
      </c>
      <c r="B13" s="22" t="s">
        <v>17</v>
      </c>
      <c r="C13" s="26">
        <f t="shared" si="0"/>
        <v>0</v>
      </c>
      <c r="D13" s="25">
        <v>0</v>
      </c>
      <c r="E13" s="4"/>
    </row>
    <row r="14" spans="1:5" ht="19.95" customHeight="1" x14ac:dyDescent="0.25">
      <c r="A14" s="12">
        <v>5</v>
      </c>
      <c r="B14" s="22" t="s">
        <v>18</v>
      </c>
      <c r="C14" s="26">
        <f t="shared" si="0"/>
        <v>0</v>
      </c>
      <c r="D14" s="25">
        <v>0</v>
      </c>
      <c r="E14" s="4"/>
    </row>
    <row r="15" spans="1:5" ht="19.95" customHeight="1" x14ac:dyDescent="0.25">
      <c r="A15" s="12">
        <v>6</v>
      </c>
      <c r="B15" s="22" t="s">
        <v>19</v>
      </c>
      <c r="C15" s="24">
        <f t="shared" si="0"/>
        <v>297505685.52000016</v>
      </c>
      <c r="D15" s="25">
        <f>SOP!P11</f>
        <v>297505685.52000016</v>
      </c>
      <c r="E15" s="4"/>
    </row>
    <row r="16" spans="1:5" ht="19.95" customHeight="1" x14ac:dyDescent="0.25">
      <c r="A16" s="27">
        <v>7</v>
      </c>
      <c r="B16" s="22" t="s">
        <v>20</v>
      </c>
      <c r="C16" s="26">
        <f t="shared" si="0"/>
        <v>0</v>
      </c>
      <c r="D16" s="25">
        <v>0</v>
      </c>
      <c r="E16" s="4"/>
    </row>
    <row r="17" spans="1:6" ht="19.95" customHeight="1" x14ac:dyDescent="0.25">
      <c r="A17" s="27" t="s">
        <v>21</v>
      </c>
      <c r="B17" s="22" t="s">
        <v>22</v>
      </c>
      <c r="C17" s="26">
        <f t="shared" si="0"/>
        <v>13128442.310000001</v>
      </c>
      <c r="D17" s="25">
        <f>SOP!P9</f>
        <v>13128442.310000001</v>
      </c>
      <c r="E17" s="4"/>
    </row>
    <row r="18" spans="1:6" ht="19.95" customHeight="1" x14ac:dyDescent="0.25">
      <c r="A18" s="12">
        <v>9</v>
      </c>
      <c r="B18" s="22" t="s">
        <v>23</v>
      </c>
      <c r="C18" s="26">
        <f t="shared" si="0"/>
        <v>1939551.5500000003</v>
      </c>
      <c r="D18" s="25">
        <f>SOP!P13</f>
        <v>1939551.5500000003</v>
      </c>
      <c r="E18" s="4"/>
    </row>
    <row r="19" spans="1:6" ht="19.95" customHeight="1" x14ac:dyDescent="0.25">
      <c r="A19" s="12">
        <v>10</v>
      </c>
      <c r="B19" s="22" t="s">
        <v>24</v>
      </c>
      <c r="C19" s="26">
        <f t="shared" si="0"/>
        <v>5031897.2399999984</v>
      </c>
      <c r="D19" s="25">
        <f>SOP!P12</f>
        <v>5031897.2399999984</v>
      </c>
      <c r="E19" s="4"/>
    </row>
    <row r="20" spans="1:6" ht="19.95" customHeight="1" x14ac:dyDescent="0.25">
      <c r="A20" s="12">
        <v>11</v>
      </c>
      <c r="B20" s="22" t="s">
        <v>25</v>
      </c>
      <c r="C20" s="26">
        <f t="shared" si="0"/>
        <v>2485687402.9900017</v>
      </c>
      <c r="D20" s="25">
        <f>SUM(D12:D19)</f>
        <v>2485687402.9900017</v>
      </c>
      <c r="E20" s="4"/>
    </row>
    <row r="21" spans="1:6" ht="19.95" customHeight="1" x14ac:dyDescent="0.25">
      <c r="A21" s="12">
        <v>12</v>
      </c>
      <c r="B21" s="22" t="s">
        <v>26</v>
      </c>
      <c r="C21" s="28">
        <f>D21</f>
        <v>147483849.61000001</v>
      </c>
      <c r="D21" s="29">
        <f>SOP!P15</f>
        <v>147483849.61000001</v>
      </c>
      <c r="E21" s="4"/>
    </row>
    <row r="22" spans="1:6" ht="19.95" customHeight="1" x14ac:dyDescent="0.25">
      <c r="A22" s="12">
        <v>13</v>
      </c>
      <c r="B22" s="22" t="s">
        <v>27</v>
      </c>
      <c r="C22" s="30">
        <f>D22</f>
        <v>854647544.94000006</v>
      </c>
      <c r="D22" s="31">
        <f>+'13 14 15 16'!AA100</f>
        <v>854647544.94000006</v>
      </c>
      <c r="E22" s="4"/>
    </row>
    <row r="23" spans="1:6" ht="19.95" customHeight="1" x14ac:dyDescent="0.25">
      <c r="A23" s="12">
        <v>14</v>
      </c>
      <c r="B23" s="32" t="s">
        <v>28</v>
      </c>
      <c r="C23" s="33">
        <f>+D23</f>
        <v>1778523707.6600018</v>
      </c>
      <c r="D23" s="33">
        <f>+D20+D21-D22</f>
        <v>1778523707.6600018</v>
      </c>
      <c r="E23" s="4"/>
      <c r="F23" s="34"/>
    </row>
    <row r="24" spans="1:6" ht="19.95" customHeight="1" thickBot="1" x14ac:dyDescent="0.3">
      <c r="A24" s="6"/>
      <c r="B24" s="35" t="s">
        <v>29</v>
      </c>
      <c r="C24" s="36"/>
      <c r="D24" s="33"/>
      <c r="E24" s="4"/>
    </row>
    <row r="25" spans="1:6" ht="19.95" customHeight="1" thickTop="1" x14ac:dyDescent="0.25">
      <c r="A25" s="12">
        <f>A23+1</f>
        <v>15</v>
      </c>
      <c r="B25" s="37" t="s">
        <v>30</v>
      </c>
      <c r="C25" s="38"/>
      <c r="D25" s="39"/>
      <c r="E25" s="4"/>
    </row>
    <row r="26" spans="1:6" ht="19.95" customHeight="1" x14ac:dyDescent="0.25">
      <c r="A26" s="6" t="s">
        <v>31</v>
      </c>
      <c r="B26" s="20" t="s">
        <v>32</v>
      </c>
      <c r="C26" s="40"/>
      <c r="D26" s="41"/>
      <c r="E26" s="4"/>
    </row>
    <row r="27" spans="1:6" ht="16.2" customHeight="1" x14ac:dyDescent="0.25">
      <c r="A27" s="12">
        <f>A25+1</f>
        <v>16</v>
      </c>
      <c r="B27" s="22" t="s">
        <v>33</v>
      </c>
      <c r="C27" s="40"/>
      <c r="D27" s="41"/>
      <c r="E27" s="4"/>
    </row>
    <row r="28" spans="1:6" ht="19.95" customHeight="1" x14ac:dyDescent="0.25">
      <c r="A28" s="12">
        <f t="shared" ref="A28:A43" si="1">A27+1</f>
        <v>17</v>
      </c>
      <c r="B28" s="22" t="s">
        <v>34</v>
      </c>
      <c r="C28" s="26">
        <f>D28</f>
        <v>846177694.70000005</v>
      </c>
      <c r="D28" s="25">
        <f>'13 14 15 16'!AA93</f>
        <v>846177694.70000005</v>
      </c>
      <c r="E28" s="4"/>
    </row>
    <row r="29" spans="1:6" ht="19.95" customHeight="1" x14ac:dyDescent="0.25">
      <c r="A29" s="12">
        <f t="shared" si="1"/>
        <v>18</v>
      </c>
      <c r="B29" s="22" t="s">
        <v>35</v>
      </c>
      <c r="C29" s="26">
        <f>D29</f>
        <v>0</v>
      </c>
      <c r="D29" s="25"/>
      <c r="E29" s="4"/>
    </row>
    <row r="30" spans="1:6" ht="19.95" customHeight="1" x14ac:dyDescent="0.25">
      <c r="A30" s="12">
        <f t="shared" si="1"/>
        <v>19</v>
      </c>
      <c r="B30" s="22" t="s">
        <v>36</v>
      </c>
      <c r="C30" s="26">
        <f>D30</f>
        <v>0</v>
      </c>
      <c r="D30" s="25"/>
      <c r="E30" s="4"/>
    </row>
    <row r="31" spans="1:6" ht="19.95" customHeight="1" x14ac:dyDescent="0.25">
      <c r="A31" s="12">
        <f t="shared" si="1"/>
        <v>20</v>
      </c>
      <c r="B31" s="22" t="s">
        <v>37</v>
      </c>
      <c r="C31" s="28">
        <f>D31</f>
        <v>0</v>
      </c>
      <c r="D31" s="29"/>
      <c r="E31" s="4"/>
    </row>
    <row r="32" spans="1:6" ht="19.95" customHeight="1" x14ac:dyDescent="0.25">
      <c r="A32" s="12">
        <f t="shared" si="1"/>
        <v>21</v>
      </c>
      <c r="B32" s="22" t="s">
        <v>38</v>
      </c>
      <c r="C32" s="33">
        <f>SUM(C28:C31)</f>
        <v>846177694.70000005</v>
      </c>
      <c r="D32" s="33">
        <f>SUM(D28:D31)</f>
        <v>846177694.70000005</v>
      </c>
      <c r="E32" s="4"/>
    </row>
    <row r="33" spans="1:5" ht="19.95" customHeight="1" x14ac:dyDescent="0.25">
      <c r="A33" s="12">
        <f t="shared" si="1"/>
        <v>22</v>
      </c>
      <c r="B33" s="22" t="s">
        <v>39</v>
      </c>
      <c r="C33" s="42"/>
      <c r="D33" s="43"/>
      <c r="E33" s="4"/>
    </row>
    <row r="34" spans="1:5" ht="19.95" customHeight="1" x14ac:dyDescent="0.25">
      <c r="A34" s="12">
        <f t="shared" si="1"/>
        <v>23</v>
      </c>
      <c r="B34" s="22" t="s">
        <v>34</v>
      </c>
      <c r="C34" s="26">
        <f>D34</f>
        <v>3441697.2600000002</v>
      </c>
      <c r="D34" s="25">
        <f>'13 14 15 16'!AA96</f>
        <v>3441697.2600000002</v>
      </c>
      <c r="E34" s="4"/>
    </row>
    <row r="35" spans="1:5" ht="19.95" customHeight="1" x14ac:dyDescent="0.25">
      <c r="A35" s="12">
        <f t="shared" si="1"/>
        <v>24</v>
      </c>
      <c r="B35" s="22" t="s">
        <v>40</v>
      </c>
      <c r="C35" s="28">
        <f>D35</f>
        <v>0</v>
      </c>
      <c r="D35" s="29"/>
      <c r="E35" s="4"/>
    </row>
    <row r="36" spans="1:5" ht="19.95" customHeight="1" x14ac:dyDescent="0.25">
      <c r="A36" s="12">
        <f t="shared" si="1"/>
        <v>25</v>
      </c>
      <c r="B36" s="22" t="s">
        <v>41</v>
      </c>
      <c r="C36" s="33">
        <f>SUM(C34:C35)</f>
        <v>3441697.2600000002</v>
      </c>
      <c r="D36" s="33">
        <f>SUM(D34:D35)</f>
        <v>3441697.2600000002</v>
      </c>
      <c r="E36" s="4"/>
    </row>
    <row r="37" spans="1:5" ht="19.95" customHeight="1" x14ac:dyDescent="0.25">
      <c r="A37" s="12">
        <f t="shared" si="1"/>
        <v>26</v>
      </c>
      <c r="B37" s="22" t="s">
        <v>42</v>
      </c>
      <c r="C37" s="42"/>
      <c r="D37" s="43"/>
      <c r="E37" s="4"/>
    </row>
    <row r="38" spans="1:5" ht="19.95" customHeight="1" x14ac:dyDescent="0.25">
      <c r="A38" s="12">
        <f t="shared" si="1"/>
        <v>27</v>
      </c>
      <c r="B38" s="22" t="s">
        <v>34</v>
      </c>
      <c r="C38" s="26">
        <v>0</v>
      </c>
      <c r="D38" s="25"/>
      <c r="E38" s="4"/>
    </row>
    <row r="39" spans="1:5" ht="19.95" customHeight="1" x14ac:dyDescent="0.25">
      <c r="A39" s="12">
        <f t="shared" si="1"/>
        <v>28</v>
      </c>
      <c r="B39" s="22" t="s">
        <v>43</v>
      </c>
      <c r="C39" s="28">
        <v>0</v>
      </c>
      <c r="D39" s="29"/>
      <c r="E39" s="4"/>
    </row>
    <row r="40" spans="1:5" ht="19.95" customHeight="1" x14ac:dyDescent="0.25">
      <c r="A40" s="12">
        <f t="shared" si="1"/>
        <v>29</v>
      </c>
      <c r="B40" s="22" t="s">
        <v>44</v>
      </c>
      <c r="C40" s="33">
        <f>SUM(C38:C39)</f>
        <v>0</v>
      </c>
      <c r="D40" s="33">
        <f>SUM(D38:D39)</f>
        <v>0</v>
      </c>
      <c r="E40" s="4"/>
    </row>
    <row r="41" spans="1:5" ht="19.95" customHeight="1" x14ac:dyDescent="0.25">
      <c r="A41" s="12">
        <f t="shared" si="1"/>
        <v>30</v>
      </c>
      <c r="B41" s="22" t="s">
        <v>45</v>
      </c>
      <c r="C41" s="26">
        <v>0</v>
      </c>
      <c r="D41" s="25"/>
      <c r="E41" s="4"/>
    </row>
    <row r="42" spans="1:5" ht="19.95" customHeight="1" x14ac:dyDescent="0.25">
      <c r="A42" s="12">
        <f t="shared" si="1"/>
        <v>31</v>
      </c>
      <c r="B42" s="22" t="s">
        <v>46</v>
      </c>
      <c r="C42" s="28">
        <f>D42</f>
        <v>5028152.9800000079</v>
      </c>
      <c r="D42" s="29">
        <f>'13 14 15 16'!AA98</f>
        <v>5028152.9800000079</v>
      </c>
      <c r="E42" s="4"/>
    </row>
    <row r="43" spans="1:5" ht="19.95" customHeight="1" x14ac:dyDescent="0.25">
      <c r="A43" s="12">
        <f t="shared" si="1"/>
        <v>32</v>
      </c>
      <c r="B43" s="32" t="s">
        <v>47</v>
      </c>
      <c r="C43" s="40"/>
      <c r="D43" s="41"/>
      <c r="E43" s="4"/>
    </row>
    <row r="44" spans="1:5" ht="19.95" customHeight="1" thickBot="1" x14ac:dyDescent="0.3">
      <c r="A44" s="6"/>
      <c r="B44" s="35" t="s">
        <v>48</v>
      </c>
      <c r="C44" s="26">
        <f>+D44</f>
        <v>854647544.94000006</v>
      </c>
      <c r="D44" s="26">
        <f>+D32+D36+D40+D41+D42</f>
        <v>854647544.94000006</v>
      </c>
      <c r="E44" s="4"/>
    </row>
    <row r="45" spans="1:5" ht="15.6" thickTop="1" x14ac:dyDescent="0.25">
      <c r="A45" s="12"/>
      <c r="B45" s="32"/>
      <c r="C45" s="44"/>
      <c r="D45" s="45"/>
      <c r="E45" s="4"/>
    </row>
    <row r="46" spans="1:5" x14ac:dyDescent="0.25">
      <c r="A46" s="6"/>
      <c r="B46" s="46"/>
      <c r="C46" s="46"/>
      <c r="D46" s="35"/>
      <c r="E46" s="4"/>
    </row>
    <row r="47" spans="1:5" ht="15.6" thickBot="1" x14ac:dyDescent="0.3">
      <c r="A47" s="6"/>
      <c r="B47" s="46"/>
      <c r="C47" s="46"/>
      <c r="D47" s="35"/>
      <c r="E47" s="4"/>
    </row>
    <row r="48" spans="1:5" x14ac:dyDescent="0.25">
      <c r="A48" s="3" t="s">
        <v>49</v>
      </c>
      <c r="B48" s="3"/>
      <c r="C48" s="3"/>
      <c r="D48" s="3"/>
    </row>
    <row r="91" spans="6:27" x14ac:dyDescent="0.25">
      <c r="F91" s="47">
        <f>SUM(F15:F90)</f>
        <v>0</v>
      </c>
      <c r="G91" s="5">
        <f>SUM(G15:G90)</f>
        <v>0</v>
      </c>
      <c r="S91" s="5">
        <f>SUM(S15:S90)</f>
        <v>0</v>
      </c>
      <c r="V91" s="5">
        <f>SUM(V15:V90)</f>
        <v>0</v>
      </c>
      <c r="W91" s="5">
        <f>SUM(W15:W90)</f>
        <v>0</v>
      </c>
      <c r="AA91" s="5">
        <f>SUM(AA15:AA90)</f>
        <v>0</v>
      </c>
    </row>
    <row r="94" spans="6:27" x14ac:dyDescent="0.25">
      <c r="F94" s="5">
        <v>12033286</v>
      </c>
      <c r="S94" s="5">
        <v>888957</v>
      </c>
      <c r="T94" s="5">
        <v>601824</v>
      </c>
      <c r="AA94" s="5">
        <f>SUM(S94:Z94)</f>
        <v>1490781</v>
      </c>
    </row>
    <row r="95" spans="6:27" x14ac:dyDescent="0.25">
      <c r="F95" s="5">
        <v>1939552</v>
      </c>
    </row>
    <row r="96" spans="6:27" x14ac:dyDescent="0.25">
      <c r="F96" s="5">
        <v>5031897</v>
      </c>
      <c r="S96" s="5">
        <v>4559192</v>
      </c>
      <c r="T96" s="5">
        <v>149146</v>
      </c>
    </row>
    <row r="98" spans="19:20" x14ac:dyDescent="0.25">
      <c r="S98" s="5">
        <f>+S97+S91</f>
        <v>0</v>
      </c>
      <c r="T98" s="5">
        <f>+T97+T91</f>
        <v>0</v>
      </c>
    </row>
  </sheetData>
  <printOptions horizontalCentered="1"/>
  <pageMargins left="0.45" right="0.35" top="0.4" bottom="0.3" header="0" footer="0"/>
  <pageSetup scale="82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B78F-C9BB-4DFF-B9ED-BCC491323B06}">
  <sheetPr>
    <tabColor rgb="FF002060"/>
  </sheetPr>
  <dimension ref="A1:AC151"/>
  <sheetViews>
    <sheetView tabSelected="1" showOutlineSymbols="0" topLeftCell="A13" zoomScale="80" zoomScaleNormal="80" workbookViewId="0">
      <selection activeCell="K106" sqref="K106"/>
    </sheetView>
  </sheetViews>
  <sheetFormatPr defaultColWidth="9.81640625" defaultRowHeight="10.95" customHeight="1" x14ac:dyDescent="0.25"/>
  <cols>
    <col min="1" max="1" width="6.81640625" style="56" customWidth="1"/>
    <col min="2" max="4" width="8.81640625" style="56" customWidth="1"/>
    <col min="5" max="5" width="5.81640625" style="105" customWidth="1"/>
    <col min="6" max="6" width="13.81640625" style="56" bestFit="1" customWidth="1"/>
    <col min="7" max="7" width="12.1796875" style="56" bestFit="1" customWidth="1"/>
    <col min="8" max="8" width="11.1796875" style="56" bestFit="1" customWidth="1"/>
    <col min="9" max="9" width="7.81640625" style="56" customWidth="1"/>
    <col min="10" max="10" width="9.81640625" style="56" customWidth="1"/>
    <col min="11" max="11" width="8.81640625" style="56" customWidth="1"/>
    <col min="12" max="12" width="13.81640625" style="56" bestFit="1" customWidth="1"/>
    <col min="13" max="13" width="4" style="56" customWidth="1"/>
    <col min="14" max="15" width="5.81640625" style="56" customWidth="1"/>
    <col min="16" max="18" width="7.81640625" style="56" customWidth="1"/>
    <col min="19" max="19" width="17.1796875" style="56" bestFit="1" customWidth="1"/>
    <col min="20" max="20" width="13.81640625" style="56" bestFit="1" customWidth="1"/>
    <col min="21" max="21" width="13.1796875" style="56" bestFit="1" customWidth="1"/>
    <col min="22" max="22" width="15.1796875" style="56" customWidth="1"/>
    <col min="23" max="23" width="9.1796875" style="56" bestFit="1" customWidth="1"/>
    <col min="24" max="24" width="8.1796875" style="56" bestFit="1" customWidth="1"/>
    <col min="25" max="25" width="11.81640625" style="56" bestFit="1" customWidth="1"/>
    <col min="26" max="26" width="11.1796875" style="56" bestFit="1" customWidth="1"/>
    <col min="27" max="27" width="12.1796875" style="56" bestFit="1" customWidth="1"/>
    <col min="28" max="28" width="2.1796875" style="56" customWidth="1"/>
    <col min="29" max="29" width="11.54296875" style="56" bestFit="1" customWidth="1"/>
    <col min="30" max="16384" width="9.81640625" style="56"/>
  </cols>
  <sheetData>
    <row r="1" spans="1:29" ht="15" customHeight="1" x14ac:dyDescent="0.25">
      <c r="A1" s="48" t="s">
        <v>50</v>
      </c>
      <c r="B1" s="49"/>
      <c r="C1" s="49"/>
      <c r="D1" s="49"/>
      <c r="E1" s="50"/>
      <c r="F1" s="51"/>
      <c r="G1" s="49"/>
      <c r="H1" s="51"/>
      <c r="I1" s="49"/>
      <c r="J1" s="49"/>
      <c r="K1" s="49"/>
      <c r="L1" s="52"/>
      <c r="M1" s="53"/>
      <c r="N1" s="54"/>
      <c r="O1" s="48" t="s">
        <v>50</v>
      </c>
      <c r="P1" s="49"/>
      <c r="Q1" s="49"/>
      <c r="R1" s="49"/>
      <c r="S1" s="49"/>
      <c r="T1" s="55"/>
      <c r="U1" s="51"/>
      <c r="V1" s="49"/>
      <c r="W1" s="51"/>
      <c r="X1" s="49"/>
      <c r="Y1" s="49"/>
      <c r="Z1" s="49"/>
      <c r="AA1" s="52"/>
    </row>
    <row r="2" spans="1:29" ht="15" customHeight="1" x14ac:dyDescent="0.25">
      <c r="A2" s="57" t="s">
        <v>51</v>
      </c>
      <c r="B2" s="53"/>
      <c r="C2" s="53"/>
      <c r="D2" s="53"/>
      <c r="E2" s="58"/>
      <c r="F2" s="53"/>
      <c r="G2" s="53"/>
      <c r="H2" s="59"/>
      <c r="I2" s="53"/>
      <c r="J2" s="53"/>
      <c r="K2" s="53"/>
      <c r="L2" s="60"/>
      <c r="M2" s="53"/>
      <c r="N2" s="54"/>
      <c r="O2" s="57" t="s">
        <v>52</v>
      </c>
      <c r="P2" s="53"/>
      <c r="Q2" s="61"/>
      <c r="R2" s="53"/>
      <c r="S2" s="61"/>
      <c r="T2" s="53"/>
      <c r="U2" s="59"/>
      <c r="V2" s="59"/>
      <c r="W2" s="59"/>
      <c r="X2" s="53"/>
      <c r="Y2" s="53"/>
      <c r="Z2" s="53"/>
      <c r="AA2" s="60"/>
    </row>
    <row r="3" spans="1:29" ht="15" customHeight="1" x14ac:dyDescent="0.25">
      <c r="A3" s="62" t="s">
        <v>53</v>
      </c>
      <c r="B3" s="63"/>
      <c r="C3" s="63"/>
      <c r="D3" s="63"/>
      <c r="E3" s="58"/>
      <c r="F3" s="63"/>
      <c r="G3" s="54"/>
      <c r="H3" s="63"/>
      <c r="I3" s="63"/>
      <c r="J3" s="63"/>
      <c r="K3" s="63"/>
      <c r="L3" s="64"/>
      <c r="M3" s="63"/>
      <c r="N3" s="63"/>
      <c r="O3" s="62" t="s">
        <v>54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</row>
    <row r="4" spans="1:29" ht="15" customHeight="1" x14ac:dyDescent="0.25">
      <c r="A4" s="62" t="s">
        <v>55</v>
      </c>
      <c r="B4" s="63"/>
      <c r="C4" s="63"/>
      <c r="D4" s="63"/>
      <c r="E4" s="58"/>
      <c r="F4" s="63"/>
      <c r="G4" s="54"/>
      <c r="H4" s="63"/>
      <c r="I4" s="63"/>
      <c r="J4" s="63"/>
      <c r="K4" s="54"/>
      <c r="L4" s="64" t="s">
        <v>56</v>
      </c>
      <c r="M4" s="63"/>
      <c r="N4" s="63"/>
      <c r="O4" s="62" t="str">
        <f>A4</f>
        <v>For the Year Ended December 31, 2021</v>
      </c>
      <c r="P4" s="63"/>
      <c r="Q4" s="63"/>
      <c r="R4" s="63"/>
      <c r="S4" s="63"/>
      <c r="T4" s="63"/>
      <c r="U4" s="63"/>
      <c r="V4" s="63"/>
      <c r="W4" s="63"/>
      <c r="X4" s="63"/>
      <c r="Y4" s="63"/>
      <c r="AA4" s="64" t="s">
        <v>56</v>
      </c>
    </row>
    <row r="5" spans="1:29" ht="4.95" customHeight="1" x14ac:dyDescent="0.25">
      <c r="A5" s="65"/>
      <c r="B5" s="66"/>
      <c r="C5" s="66"/>
      <c r="D5" s="66"/>
      <c r="E5" s="67"/>
      <c r="F5" s="66"/>
      <c r="G5" s="66"/>
      <c r="H5" s="66"/>
      <c r="I5" s="66"/>
      <c r="J5" s="66"/>
      <c r="K5" s="66"/>
      <c r="L5" s="68"/>
      <c r="M5" s="69"/>
      <c r="N5" s="69"/>
      <c r="O5" s="70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2"/>
    </row>
    <row r="6" spans="1:29" ht="10.95" customHeight="1" x14ac:dyDescent="0.25">
      <c r="A6" s="73" t="s">
        <v>57</v>
      </c>
      <c r="B6" s="63" t="s">
        <v>58</v>
      </c>
      <c r="C6" s="63"/>
      <c r="D6" s="63"/>
      <c r="E6" s="74" t="s">
        <v>59</v>
      </c>
      <c r="F6" s="74" t="s">
        <v>60</v>
      </c>
      <c r="G6" s="75"/>
      <c r="H6" s="75"/>
      <c r="I6" s="75"/>
      <c r="J6" s="75"/>
      <c r="K6" s="75"/>
      <c r="L6" s="76" t="s">
        <v>61</v>
      </c>
      <c r="M6" s="58"/>
      <c r="N6" s="63"/>
      <c r="O6" s="73" t="s">
        <v>57</v>
      </c>
      <c r="P6" s="63" t="s">
        <v>58</v>
      </c>
      <c r="Q6" s="63"/>
      <c r="R6" s="63"/>
      <c r="S6" s="74" t="s">
        <v>60</v>
      </c>
      <c r="T6" s="74" t="s">
        <v>62</v>
      </c>
      <c r="U6" s="75"/>
      <c r="V6" s="74" t="s">
        <v>63</v>
      </c>
      <c r="W6" s="74"/>
      <c r="X6" s="75"/>
      <c r="Y6" s="75"/>
      <c r="Z6" s="75"/>
      <c r="AA6" s="76" t="s">
        <v>61</v>
      </c>
    </row>
    <row r="7" spans="1:29" ht="10.95" customHeight="1" x14ac:dyDescent="0.25">
      <c r="A7" s="77" t="s">
        <v>10</v>
      </c>
      <c r="B7" s="78" t="s">
        <v>64</v>
      </c>
      <c r="C7" s="78"/>
      <c r="D7" s="63"/>
      <c r="E7" s="74" t="s">
        <v>65</v>
      </c>
      <c r="F7" s="74" t="s">
        <v>66</v>
      </c>
      <c r="G7" s="74" t="s">
        <v>67</v>
      </c>
      <c r="H7" s="74" t="s">
        <v>68</v>
      </c>
      <c r="I7" s="74" t="s">
        <v>69</v>
      </c>
      <c r="J7" s="74" t="s">
        <v>70</v>
      </c>
      <c r="K7" s="74" t="s">
        <v>71</v>
      </c>
      <c r="L7" s="76" t="s">
        <v>66</v>
      </c>
      <c r="M7" s="58"/>
      <c r="N7" s="63"/>
      <c r="O7" s="73" t="s">
        <v>10</v>
      </c>
      <c r="P7" s="63" t="s">
        <v>64</v>
      </c>
      <c r="Q7" s="63"/>
      <c r="R7" s="63"/>
      <c r="S7" s="74" t="s">
        <v>66</v>
      </c>
      <c r="T7" s="74" t="s">
        <v>72</v>
      </c>
      <c r="U7" s="74" t="s">
        <v>68</v>
      </c>
      <c r="V7" s="74" t="s">
        <v>73</v>
      </c>
      <c r="W7" s="74" t="s">
        <v>74</v>
      </c>
      <c r="X7" s="74" t="s">
        <v>69</v>
      </c>
      <c r="Y7" s="74" t="s">
        <v>70</v>
      </c>
      <c r="Z7" s="74" t="s">
        <v>71</v>
      </c>
      <c r="AA7" s="76" t="s">
        <v>66</v>
      </c>
    </row>
    <row r="8" spans="1:29" ht="21.45" customHeight="1" x14ac:dyDescent="0.25">
      <c r="A8" s="62" t="s">
        <v>75</v>
      </c>
      <c r="D8" s="79"/>
      <c r="E8" s="80"/>
      <c r="F8" s="81"/>
      <c r="G8" s="81"/>
      <c r="H8" s="81"/>
      <c r="I8" s="81"/>
      <c r="J8" s="81"/>
      <c r="K8" s="81"/>
      <c r="L8" s="82"/>
      <c r="M8" s="83"/>
      <c r="N8" s="54"/>
      <c r="O8" s="84" t="s">
        <v>75</v>
      </c>
      <c r="P8" s="79"/>
      <c r="Q8" s="79"/>
      <c r="R8" s="79"/>
      <c r="S8" s="85"/>
      <c r="T8" s="85"/>
      <c r="U8" s="85"/>
      <c r="V8" s="85"/>
      <c r="W8" s="85"/>
      <c r="X8" s="85"/>
      <c r="Y8" s="85"/>
      <c r="Z8" s="85"/>
      <c r="AA8" s="86"/>
    </row>
    <row r="9" spans="1:29" ht="13.2" x14ac:dyDescent="0.25">
      <c r="A9" s="87">
        <v>30100</v>
      </c>
      <c r="B9" s="88" t="s">
        <v>76</v>
      </c>
      <c r="E9" s="154">
        <v>0</v>
      </c>
      <c r="F9" s="90">
        <v>12620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1">
        <f>SUM(F9:K9)</f>
        <v>12620</v>
      </c>
      <c r="M9" s="92"/>
      <c r="N9" s="54"/>
      <c r="O9" s="93">
        <v>30100</v>
      </c>
      <c r="P9" s="56" t="s">
        <v>76</v>
      </c>
      <c r="S9" s="90">
        <v>0</v>
      </c>
      <c r="T9" s="90">
        <v>0</v>
      </c>
      <c r="U9" s="90">
        <v>0</v>
      </c>
      <c r="V9" s="90">
        <v>0</v>
      </c>
      <c r="W9" s="90">
        <v>0</v>
      </c>
      <c r="X9" s="90"/>
      <c r="Y9" s="90"/>
      <c r="Z9" s="90"/>
      <c r="AA9" s="91">
        <f t="shared" ref="AA9:AA14" si="0">SUM(S9:Z9)</f>
        <v>0</v>
      </c>
      <c r="AC9" s="94"/>
    </row>
    <row r="10" spans="1:29" ht="13.2" x14ac:dyDescent="0.25">
      <c r="A10" s="87">
        <v>30200</v>
      </c>
      <c r="B10" s="88" t="s">
        <v>77</v>
      </c>
      <c r="E10" s="154">
        <v>4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1">
        <f t="shared" ref="L10:L14" si="1">SUM(F10:K10)</f>
        <v>0</v>
      </c>
      <c r="M10" s="92"/>
      <c r="N10" s="54"/>
      <c r="O10" s="93">
        <v>30200</v>
      </c>
      <c r="P10" s="56" t="s">
        <v>77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  <c r="X10" s="90"/>
      <c r="Y10" s="90"/>
      <c r="Z10" s="90"/>
      <c r="AA10" s="91">
        <f t="shared" si="0"/>
        <v>0</v>
      </c>
      <c r="AC10" s="94"/>
    </row>
    <row r="11" spans="1:29" ht="13.2" x14ac:dyDescent="0.25">
      <c r="A11" s="87">
        <v>30300</v>
      </c>
      <c r="B11" s="88" t="s">
        <v>78</v>
      </c>
      <c r="E11" s="154">
        <v>4</v>
      </c>
      <c r="F11" s="90">
        <v>815325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1">
        <f t="shared" si="1"/>
        <v>815325</v>
      </c>
      <c r="M11" s="92"/>
      <c r="N11" s="54"/>
      <c r="O11" s="93">
        <v>30300</v>
      </c>
      <c r="P11" s="56" t="s">
        <v>78</v>
      </c>
      <c r="S11" s="90">
        <v>815325.07</v>
      </c>
      <c r="T11" s="90">
        <v>0</v>
      </c>
      <c r="U11" s="90">
        <v>0</v>
      </c>
      <c r="V11" s="90">
        <v>0</v>
      </c>
      <c r="W11" s="90">
        <v>0</v>
      </c>
      <c r="X11" s="90"/>
      <c r="Y11" s="90"/>
      <c r="Z11" s="90"/>
      <c r="AA11" s="91">
        <f t="shared" si="0"/>
        <v>815325.07</v>
      </c>
      <c r="AC11" s="94"/>
    </row>
    <row r="12" spans="1:29" ht="13.2" x14ac:dyDescent="0.25">
      <c r="A12" s="87">
        <v>30301</v>
      </c>
      <c r="B12" s="88" t="s">
        <v>79</v>
      </c>
      <c r="E12" s="154">
        <v>6.6</v>
      </c>
      <c r="F12" s="90">
        <v>48478260.220000006</v>
      </c>
      <c r="G12" s="90">
        <v>6514345.7499999991</v>
      </c>
      <c r="H12" s="90">
        <v>0</v>
      </c>
      <c r="I12" s="90">
        <v>0</v>
      </c>
      <c r="J12" s="90">
        <v>0</v>
      </c>
      <c r="K12" s="90">
        <v>0</v>
      </c>
      <c r="L12" s="91">
        <f t="shared" si="1"/>
        <v>54992605.970000006</v>
      </c>
      <c r="M12" s="92"/>
      <c r="N12" s="54"/>
      <c r="O12" s="93">
        <v>30301</v>
      </c>
      <c r="P12" s="56" t="s">
        <v>79</v>
      </c>
      <c r="S12" s="95">
        <v>16901292.109999999</v>
      </c>
      <c r="T12" s="95">
        <v>3476482.77</v>
      </c>
      <c r="U12" s="95">
        <v>0</v>
      </c>
      <c r="V12" s="95">
        <v>0</v>
      </c>
      <c r="W12" s="95">
        <v>0</v>
      </c>
      <c r="X12" s="95"/>
      <c r="Y12" s="95"/>
      <c r="Z12" s="95"/>
      <c r="AA12" s="96">
        <f>SUM(S12:Z12)</f>
        <v>20377774.879999999</v>
      </c>
      <c r="AC12" s="94"/>
    </row>
    <row r="13" spans="1:29" ht="13.2" x14ac:dyDescent="0.25">
      <c r="A13" s="87">
        <v>37402</v>
      </c>
      <c r="B13" s="88" t="s">
        <v>80</v>
      </c>
      <c r="E13" s="154">
        <v>1.3</v>
      </c>
      <c r="F13" s="90">
        <v>4268872.6400000006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1">
        <f t="shared" si="1"/>
        <v>4268872.6400000006</v>
      </c>
      <c r="M13" s="92"/>
      <c r="N13" s="54"/>
      <c r="O13" s="93">
        <v>37402</v>
      </c>
      <c r="P13" s="56" t="s">
        <v>80</v>
      </c>
      <c r="S13" s="95">
        <v>928143.66999999993</v>
      </c>
      <c r="T13" s="95">
        <v>55495.199999999997</v>
      </c>
      <c r="U13" s="95">
        <v>0</v>
      </c>
      <c r="V13" s="95">
        <v>0</v>
      </c>
      <c r="W13" s="95">
        <v>0</v>
      </c>
      <c r="X13" s="95"/>
      <c r="Y13" s="95"/>
      <c r="Z13" s="95"/>
      <c r="AA13" s="96">
        <f t="shared" si="0"/>
        <v>983638.86999999988</v>
      </c>
      <c r="AC13" s="94"/>
    </row>
    <row r="14" spans="1:29" ht="13.2" x14ac:dyDescent="0.25">
      <c r="A14" s="87">
        <v>39002</v>
      </c>
      <c r="B14" s="88" t="s">
        <v>81</v>
      </c>
      <c r="C14" s="54"/>
      <c r="E14" s="154">
        <v>2.4</v>
      </c>
      <c r="F14" s="90">
        <v>134160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1">
        <f t="shared" si="1"/>
        <v>134160</v>
      </c>
      <c r="M14" s="92"/>
      <c r="N14" s="54"/>
      <c r="O14" s="93">
        <v>39002</v>
      </c>
      <c r="P14" s="56" t="s">
        <v>81</v>
      </c>
      <c r="S14" s="97">
        <v>26747</v>
      </c>
      <c r="T14" s="98">
        <v>3354</v>
      </c>
      <c r="U14" s="97">
        <v>0</v>
      </c>
      <c r="V14" s="97">
        <v>0</v>
      </c>
      <c r="W14" s="97">
        <v>0</v>
      </c>
      <c r="X14" s="97"/>
      <c r="Y14" s="97"/>
      <c r="Z14" s="97"/>
      <c r="AA14" s="99">
        <f t="shared" si="0"/>
        <v>30101</v>
      </c>
      <c r="AC14" s="94"/>
    </row>
    <row r="15" spans="1:29" ht="13.2" x14ac:dyDescent="0.25">
      <c r="A15" s="87"/>
      <c r="B15" s="100" t="s">
        <v>82</v>
      </c>
      <c r="C15" s="101"/>
      <c r="D15" s="101"/>
      <c r="E15" s="102"/>
      <c r="F15" s="102">
        <f>SUM(F9:F14)</f>
        <v>53709237.860000007</v>
      </c>
      <c r="G15" s="102">
        <f t="shared" ref="G15:L15" si="2">SUM(G9:G14)</f>
        <v>6514345.7499999991</v>
      </c>
      <c r="H15" s="102">
        <f t="shared" si="2"/>
        <v>0</v>
      </c>
      <c r="I15" s="102">
        <f t="shared" si="2"/>
        <v>0</v>
      </c>
      <c r="J15" s="102">
        <f t="shared" si="2"/>
        <v>0</v>
      </c>
      <c r="K15" s="102">
        <f t="shared" si="2"/>
        <v>0</v>
      </c>
      <c r="L15" s="102">
        <f t="shared" si="2"/>
        <v>60223583.610000007</v>
      </c>
      <c r="M15" s="103"/>
      <c r="N15" s="54"/>
      <c r="O15" s="93"/>
      <c r="P15" s="104" t="s">
        <v>83</v>
      </c>
      <c r="S15" s="95">
        <f>SUM(S9:S14)</f>
        <v>18671507.850000001</v>
      </c>
      <c r="T15" s="95">
        <f t="shared" ref="T15:AA15" si="3">SUM(T9:T14)</f>
        <v>3535331.97</v>
      </c>
      <c r="U15" s="95">
        <f t="shared" si="3"/>
        <v>0</v>
      </c>
      <c r="V15" s="95">
        <f t="shared" si="3"/>
        <v>0</v>
      </c>
      <c r="W15" s="95">
        <f t="shared" si="3"/>
        <v>0</v>
      </c>
      <c r="X15" s="95">
        <f t="shared" si="3"/>
        <v>0</v>
      </c>
      <c r="Y15" s="95">
        <f t="shared" si="3"/>
        <v>0</v>
      </c>
      <c r="Z15" s="95">
        <f t="shared" si="3"/>
        <v>0</v>
      </c>
      <c r="AA15" s="95">
        <f t="shared" si="3"/>
        <v>22206839.82</v>
      </c>
      <c r="AC15" s="94"/>
    </row>
    <row r="16" spans="1:29" ht="13.2" x14ac:dyDescent="0.25">
      <c r="A16" s="87"/>
      <c r="L16" s="106"/>
      <c r="M16" s="54"/>
      <c r="N16" s="54"/>
      <c r="O16" s="84" t="s">
        <v>84</v>
      </c>
      <c r="P16" s="79"/>
      <c r="Q16" s="79"/>
      <c r="R16" s="79"/>
      <c r="S16" s="107"/>
      <c r="T16" s="107"/>
      <c r="U16" s="107"/>
      <c r="V16" s="107"/>
      <c r="W16" s="107"/>
      <c r="X16" s="107"/>
      <c r="Y16" s="108"/>
      <c r="Z16" s="108"/>
      <c r="AA16" s="109"/>
      <c r="AC16" s="94"/>
    </row>
    <row r="17" spans="1:29" ht="13.2" x14ac:dyDescent="0.25">
      <c r="A17" s="110" t="s">
        <v>85</v>
      </c>
      <c r="C17" s="63"/>
      <c r="L17" s="106"/>
      <c r="M17" s="54"/>
      <c r="N17" s="54"/>
      <c r="O17" s="62" t="s">
        <v>85</v>
      </c>
      <c r="S17" s="90"/>
      <c r="T17" s="90"/>
      <c r="U17" s="90"/>
      <c r="V17" s="90"/>
      <c r="W17" s="90"/>
      <c r="X17" s="90"/>
      <c r="Y17" s="90"/>
      <c r="Z17" s="90"/>
      <c r="AA17" s="91"/>
      <c r="AC17" s="94"/>
    </row>
    <row r="18" spans="1:29" ht="13.2" x14ac:dyDescent="0.25">
      <c r="A18" s="87">
        <v>37400</v>
      </c>
      <c r="B18" s="56" t="s">
        <v>86</v>
      </c>
      <c r="E18" s="154">
        <v>0</v>
      </c>
      <c r="F18" s="90">
        <v>9370594.4499999993</v>
      </c>
      <c r="G18" s="90">
        <v>5615278.6800000006</v>
      </c>
      <c r="H18" s="90">
        <v>0</v>
      </c>
      <c r="I18" s="90">
        <v>0</v>
      </c>
      <c r="J18" s="90">
        <v>0</v>
      </c>
      <c r="K18" s="90">
        <v>0</v>
      </c>
      <c r="L18" s="91">
        <f t="shared" ref="L18:L49" si="4">SUM(F18:K18)</f>
        <v>14985873.129999999</v>
      </c>
      <c r="M18" s="92"/>
      <c r="N18" s="54"/>
      <c r="O18" s="93">
        <v>37400</v>
      </c>
      <c r="P18" s="56" t="s">
        <v>86</v>
      </c>
      <c r="S18" s="90">
        <v>-60224.19000000041</v>
      </c>
      <c r="T18" s="90">
        <v>0</v>
      </c>
      <c r="U18" s="90">
        <v>0</v>
      </c>
      <c r="V18" s="90">
        <v>0</v>
      </c>
      <c r="W18" s="90">
        <v>0</v>
      </c>
      <c r="X18" s="90"/>
      <c r="Y18" s="90"/>
      <c r="Z18" s="90"/>
      <c r="AA18" s="91">
        <f>SUM(S18:Z18)</f>
        <v>-60224.19000000041</v>
      </c>
      <c r="AC18" s="94"/>
    </row>
    <row r="19" spans="1:29" ht="13.2" x14ac:dyDescent="0.25">
      <c r="A19" s="87">
        <v>37500</v>
      </c>
      <c r="B19" s="56" t="s">
        <v>87</v>
      </c>
      <c r="E19" s="154">
        <v>2.8</v>
      </c>
      <c r="F19" s="90">
        <v>25343700.529999997</v>
      </c>
      <c r="G19" s="90">
        <v>377964.82999999996</v>
      </c>
      <c r="H19" s="90">
        <v>0</v>
      </c>
      <c r="I19" s="90">
        <v>0</v>
      </c>
      <c r="J19" s="90">
        <v>102563.21</v>
      </c>
      <c r="K19" s="90">
        <v>0</v>
      </c>
      <c r="L19" s="91">
        <f t="shared" si="4"/>
        <v>25824228.569999997</v>
      </c>
      <c r="M19" s="92"/>
      <c r="N19" s="54"/>
      <c r="O19" s="93">
        <v>37500</v>
      </c>
      <c r="P19" s="56" t="s">
        <v>87</v>
      </c>
      <c r="S19" s="90">
        <v>7035097.5300000003</v>
      </c>
      <c r="T19" s="90">
        <v>713625.45</v>
      </c>
      <c r="U19" s="90">
        <v>0</v>
      </c>
      <c r="V19" s="90">
        <v>0</v>
      </c>
      <c r="W19" s="90">
        <v>0</v>
      </c>
      <c r="X19" s="90"/>
      <c r="Y19" s="90"/>
      <c r="Z19" s="90"/>
      <c r="AA19" s="91">
        <f t="shared" ref="AA19:AA25" si="5">SUM(S19:Z19)</f>
        <v>7748722.9800000004</v>
      </c>
      <c r="AC19" s="94"/>
    </row>
    <row r="20" spans="1:29" ht="13.2" x14ac:dyDescent="0.25">
      <c r="A20" s="111">
        <v>37600</v>
      </c>
      <c r="B20" s="56" t="s">
        <v>88</v>
      </c>
      <c r="E20" s="154">
        <v>2.1</v>
      </c>
      <c r="F20" s="90">
        <v>569320615.47000003</v>
      </c>
      <c r="G20" s="90">
        <v>109989262.41000001</v>
      </c>
      <c r="H20" s="90">
        <v>-1619165.4499999997</v>
      </c>
      <c r="I20" s="90">
        <v>0</v>
      </c>
      <c r="J20" s="90">
        <v>0</v>
      </c>
      <c r="K20" s="90">
        <v>0</v>
      </c>
      <c r="L20" s="91">
        <f t="shared" si="4"/>
        <v>677690712.42999995</v>
      </c>
      <c r="M20" s="92"/>
      <c r="N20" s="54"/>
      <c r="O20" s="93">
        <v>37600</v>
      </c>
      <c r="P20" s="56" t="s">
        <v>88</v>
      </c>
      <c r="S20" s="90">
        <v>206301391.34999999</v>
      </c>
      <c r="T20" s="90">
        <v>12625577.74</v>
      </c>
      <c r="U20" s="90">
        <v>-1619165.4499999997</v>
      </c>
      <c r="V20" s="90">
        <v>-3803197.9000000004</v>
      </c>
      <c r="W20" s="90">
        <v>44267.829999999994</v>
      </c>
      <c r="X20" s="90"/>
      <c r="Y20" s="90"/>
      <c r="Z20" s="90"/>
      <c r="AA20" s="91">
        <f t="shared" si="5"/>
        <v>213548873.57000002</v>
      </c>
      <c r="AC20" s="94"/>
    </row>
    <row r="21" spans="1:29" ht="13.2" x14ac:dyDescent="0.25">
      <c r="A21" s="111">
        <v>37602</v>
      </c>
      <c r="B21" s="56" t="s">
        <v>89</v>
      </c>
      <c r="E21" s="154">
        <v>1.6</v>
      </c>
      <c r="F21" s="90">
        <v>656625851.13</v>
      </c>
      <c r="G21" s="90">
        <v>61478165.460000008</v>
      </c>
      <c r="H21" s="90">
        <v>-1200237.73</v>
      </c>
      <c r="I21" s="90">
        <v>0</v>
      </c>
      <c r="J21" s="90">
        <v>0</v>
      </c>
      <c r="K21" s="90">
        <v>0</v>
      </c>
      <c r="L21" s="91">
        <f t="shared" si="4"/>
        <v>716903778.86000001</v>
      </c>
      <c r="M21" s="92"/>
      <c r="N21" s="54"/>
      <c r="O21" s="93">
        <v>37602</v>
      </c>
      <c r="P21" s="56" t="s">
        <v>89</v>
      </c>
      <c r="S21" s="90">
        <v>207115081.00999999</v>
      </c>
      <c r="T21" s="90">
        <v>10950388.5</v>
      </c>
      <c r="U21" s="90">
        <v>-1200237.73</v>
      </c>
      <c r="V21" s="90">
        <v>-524837.60999999964</v>
      </c>
      <c r="W21" s="90">
        <v>34747.5</v>
      </c>
      <c r="X21" s="90"/>
      <c r="Y21" s="90"/>
      <c r="Z21" s="90"/>
      <c r="AA21" s="91">
        <f t="shared" si="5"/>
        <v>216375141.66999999</v>
      </c>
      <c r="AC21" s="94"/>
    </row>
    <row r="22" spans="1:29" ht="13.2" x14ac:dyDescent="0.25">
      <c r="A22" s="111">
        <v>37700</v>
      </c>
      <c r="B22" s="56" t="s">
        <v>90</v>
      </c>
      <c r="E22" s="154">
        <v>3</v>
      </c>
      <c r="F22" s="90">
        <v>0</v>
      </c>
      <c r="G22" s="90">
        <v>19091947.57</v>
      </c>
      <c r="H22" s="90">
        <v>0</v>
      </c>
      <c r="I22" s="90">
        <v>0</v>
      </c>
      <c r="J22" s="90">
        <v>0</v>
      </c>
      <c r="K22" s="90">
        <v>0</v>
      </c>
      <c r="L22" s="91">
        <f t="shared" si="4"/>
        <v>19091947.57</v>
      </c>
      <c r="M22" s="92"/>
      <c r="N22" s="54"/>
      <c r="O22" s="93">
        <v>37700</v>
      </c>
      <c r="P22" s="56" t="s">
        <v>90</v>
      </c>
      <c r="S22" s="90"/>
      <c r="T22" s="90">
        <v>375781.51</v>
      </c>
      <c r="U22" s="90">
        <v>0</v>
      </c>
      <c r="V22" s="90">
        <v>-118758.88</v>
      </c>
      <c r="W22" s="90">
        <v>6928.12</v>
      </c>
      <c r="X22" s="90"/>
      <c r="Y22" s="90"/>
      <c r="Z22" s="90"/>
      <c r="AA22" s="91">
        <f t="shared" si="5"/>
        <v>263950.75</v>
      </c>
      <c r="AC22" s="94"/>
    </row>
    <row r="23" spans="1:29" ht="13.2" x14ac:dyDescent="0.25">
      <c r="A23" s="111">
        <v>37800</v>
      </c>
      <c r="B23" s="56" t="s">
        <v>91</v>
      </c>
      <c r="E23" s="154">
        <v>2.7</v>
      </c>
      <c r="F23" s="90">
        <v>20896500.680000003</v>
      </c>
      <c r="G23" s="90">
        <v>461679.64999999997</v>
      </c>
      <c r="H23" s="90">
        <v>-1620.12</v>
      </c>
      <c r="I23" s="90">
        <v>0</v>
      </c>
      <c r="J23" s="90">
        <v>0</v>
      </c>
      <c r="K23" s="90">
        <v>0</v>
      </c>
      <c r="L23" s="91">
        <f t="shared" si="4"/>
        <v>21356560.210000001</v>
      </c>
      <c r="M23" s="92"/>
      <c r="N23" s="54"/>
      <c r="O23" s="93">
        <v>37800</v>
      </c>
      <c r="P23" s="56" t="s">
        <v>91</v>
      </c>
      <c r="S23" s="90">
        <v>4318853.24</v>
      </c>
      <c r="T23" s="90">
        <v>570858.12</v>
      </c>
      <c r="U23" s="90">
        <v>-1620.12</v>
      </c>
      <c r="V23" s="90">
        <v>-95.990000000000009</v>
      </c>
      <c r="W23" s="90">
        <v>0</v>
      </c>
      <c r="X23" s="90"/>
      <c r="Y23" s="90"/>
      <c r="Z23" s="90"/>
      <c r="AA23" s="91">
        <f t="shared" si="5"/>
        <v>4887995.25</v>
      </c>
      <c r="AC23" s="94"/>
    </row>
    <row r="24" spans="1:29" ht="13.2" x14ac:dyDescent="0.25">
      <c r="A24" s="111">
        <v>37900</v>
      </c>
      <c r="B24" s="56" t="s">
        <v>92</v>
      </c>
      <c r="E24" s="154">
        <v>2.1</v>
      </c>
      <c r="F24" s="90">
        <v>71073071.909999996</v>
      </c>
      <c r="G24" s="90">
        <v>13788727.559999999</v>
      </c>
      <c r="H24" s="90">
        <v>0</v>
      </c>
      <c r="I24" s="90">
        <v>0</v>
      </c>
      <c r="J24" s="90">
        <v>0</v>
      </c>
      <c r="K24" s="90">
        <v>0</v>
      </c>
      <c r="L24" s="91">
        <f t="shared" si="4"/>
        <v>84861799.469999999</v>
      </c>
      <c r="M24" s="92"/>
      <c r="N24" s="54"/>
      <c r="O24" s="93">
        <v>37900</v>
      </c>
      <c r="P24" s="56" t="s">
        <v>92</v>
      </c>
      <c r="S24" s="90">
        <v>14976268.220000001</v>
      </c>
      <c r="T24" s="90">
        <v>1670338.02</v>
      </c>
      <c r="U24" s="90">
        <v>0</v>
      </c>
      <c r="V24" s="90">
        <v>-2240.37</v>
      </c>
      <c r="W24" s="90">
        <v>0</v>
      </c>
      <c r="X24" s="90"/>
      <c r="Y24" s="90"/>
      <c r="Z24" s="90"/>
      <c r="AA24" s="91">
        <f t="shared" si="5"/>
        <v>16644365.870000001</v>
      </c>
      <c r="AC24" s="94"/>
    </row>
    <row r="25" spans="1:29" ht="13.2" x14ac:dyDescent="0.25">
      <c r="A25" s="111">
        <v>38000</v>
      </c>
      <c r="B25" s="56" t="s">
        <v>93</v>
      </c>
      <c r="E25" s="154">
        <v>4</v>
      </c>
      <c r="F25" s="95">
        <v>59114342.140000008</v>
      </c>
      <c r="G25" s="90">
        <v>4005772.3699999992</v>
      </c>
      <c r="H25" s="90">
        <v>-275794.47000000003</v>
      </c>
      <c r="I25" s="90">
        <v>0</v>
      </c>
      <c r="J25" s="90">
        <v>0</v>
      </c>
      <c r="K25" s="90">
        <v>0</v>
      </c>
      <c r="L25" s="96">
        <f t="shared" si="4"/>
        <v>62844320.040000007</v>
      </c>
      <c r="M25" s="92"/>
      <c r="N25" s="54"/>
      <c r="O25" s="93">
        <v>38000</v>
      </c>
      <c r="P25" s="56" t="s">
        <v>93</v>
      </c>
      <c r="S25" s="90">
        <v>38378426.130000003</v>
      </c>
      <c r="T25" s="90">
        <v>2431963.7999999998</v>
      </c>
      <c r="U25" s="90">
        <v>-275794.47000000003</v>
      </c>
      <c r="V25" s="90">
        <v>-2700180.21</v>
      </c>
      <c r="W25" s="90">
        <v>7621.4400000000005</v>
      </c>
      <c r="X25" s="90"/>
      <c r="Y25" s="90"/>
      <c r="Z25" s="90"/>
      <c r="AA25" s="91">
        <f t="shared" si="5"/>
        <v>37842036.689999998</v>
      </c>
      <c r="AC25" s="94"/>
    </row>
    <row r="26" spans="1:29" ht="13.2" x14ac:dyDescent="0.25">
      <c r="A26" s="111">
        <v>38002</v>
      </c>
      <c r="B26" s="56" t="s">
        <v>94</v>
      </c>
      <c r="E26" s="154">
        <v>2.7</v>
      </c>
      <c r="F26" s="95">
        <v>437739660.05999994</v>
      </c>
      <c r="G26" s="90">
        <v>50008394.980000004</v>
      </c>
      <c r="H26" s="90">
        <v>-404034.99</v>
      </c>
      <c r="I26" s="90">
        <v>0</v>
      </c>
      <c r="J26" s="90">
        <v>0</v>
      </c>
      <c r="K26" s="90">
        <v>0</v>
      </c>
      <c r="L26" s="96">
        <f t="shared" si="4"/>
        <v>487344020.04999995</v>
      </c>
      <c r="M26" s="92"/>
      <c r="N26" s="54"/>
      <c r="O26" s="93">
        <v>38002</v>
      </c>
      <c r="P26" s="56" t="s">
        <v>94</v>
      </c>
      <c r="S26" s="95">
        <v>185539941.43999997</v>
      </c>
      <c r="T26" s="95">
        <v>12444360.26</v>
      </c>
      <c r="U26" s="95">
        <v>-404034.99</v>
      </c>
      <c r="V26" s="95">
        <v>-1526163.7300000002</v>
      </c>
      <c r="W26" s="95">
        <v>41999.45</v>
      </c>
      <c r="X26" s="95"/>
      <c r="Y26" s="95"/>
      <c r="Z26" s="95"/>
      <c r="AA26" s="96">
        <f t="shared" ref="AA26:AA49" si="6">SUM(S26:Z26)</f>
        <v>196096102.42999995</v>
      </c>
      <c r="AC26" s="94"/>
    </row>
    <row r="27" spans="1:29" ht="13.2" x14ac:dyDescent="0.25">
      <c r="A27" s="111">
        <v>38100</v>
      </c>
      <c r="B27" s="56" t="s">
        <v>95</v>
      </c>
      <c r="E27" s="154">
        <v>5</v>
      </c>
      <c r="F27" s="95">
        <v>78486740.100000009</v>
      </c>
      <c r="G27" s="90">
        <v>6363475.8000000017</v>
      </c>
      <c r="H27" s="90">
        <v>-224015.2</v>
      </c>
      <c r="I27" s="90">
        <v>0</v>
      </c>
      <c r="J27" s="90">
        <v>0</v>
      </c>
      <c r="K27" s="90">
        <v>0</v>
      </c>
      <c r="L27" s="96">
        <f t="shared" si="4"/>
        <v>84626200.700000003</v>
      </c>
      <c r="M27" s="92"/>
      <c r="N27" s="54"/>
      <c r="O27" s="93">
        <v>38100</v>
      </c>
      <c r="P27" s="56" t="s">
        <v>95</v>
      </c>
      <c r="S27" s="95">
        <v>29525016.740000002</v>
      </c>
      <c r="T27" s="95">
        <v>4062421.09</v>
      </c>
      <c r="U27" s="95">
        <v>-224015.2</v>
      </c>
      <c r="V27" s="95">
        <v>-598.32000000000005</v>
      </c>
      <c r="W27" s="95">
        <v>23108.45</v>
      </c>
      <c r="X27" s="95"/>
      <c r="Y27" s="95"/>
      <c r="Z27" s="95"/>
      <c r="AA27" s="96">
        <f t="shared" si="6"/>
        <v>33385932.759999998</v>
      </c>
      <c r="AC27" s="94"/>
    </row>
    <row r="28" spans="1:29" ht="13.2" x14ac:dyDescent="0.25">
      <c r="A28" s="111">
        <v>38200</v>
      </c>
      <c r="B28" s="56" t="s">
        <v>96</v>
      </c>
      <c r="E28" s="154">
        <v>2.2000000000000002</v>
      </c>
      <c r="F28" s="95">
        <v>72938456.5</v>
      </c>
      <c r="G28" s="90">
        <v>8488658.3399999999</v>
      </c>
      <c r="H28" s="90">
        <v>-14233.6</v>
      </c>
      <c r="I28" s="90">
        <v>0</v>
      </c>
      <c r="J28" s="90">
        <v>0</v>
      </c>
      <c r="K28" s="90">
        <v>0</v>
      </c>
      <c r="L28" s="96">
        <f t="shared" si="4"/>
        <v>81412881.24000001</v>
      </c>
      <c r="M28" s="92"/>
      <c r="N28" s="54"/>
      <c r="O28" s="93">
        <v>38200</v>
      </c>
      <c r="P28" s="56" t="s">
        <v>96</v>
      </c>
      <c r="S28" s="95">
        <v>34280698.919999994</v>
      </c>
      <c r="T28" s="95">
        <v>1682316.35</v>
      </c>
      <c r="U28" s="95">
        <v>-14233.6</v>
      </c>
      <c r="V28" s="95">
        <v>-34819.629999999997</v>
      </c>
      <c r="W28" s="95">
        <v>16450.68</v>
      </c>
      <c r="X28" s="95"/>
      <c r="Y28" s="95"/>
      <c r="Z28" s="95"/>
      <c r="AA28" s="96">
        <f t="shared" si="6"/>
        <v>35930412.719999991</v>
      </c>
      <c r="AC28" s="94"/>
    </row>
    <row r="29" spans="1:29" ht="13.2" x14ac:dyDescent="0.25">
      <c r="A29" s="111">
        <v>38300</v>
      </c>
      <c r="B29" s="56" t="s">
        <v>97</v>
      </c>
      <c r="E29" s="154">
        <v>1.8</v>
      </c>
      <c r="F29" s="95">
        <v>17422178.409999996</v>
      </c>
      <c r="G29" s="90">
        <v>868691.52</v>
      </c>
      <c r="H29" s="90">
        <v>-3421.7</v>
      </c>
      <c r="I29" s="90">
        <v>0</v>
      </c>
      <c r="J29" s="90">
        <v>0</v>
      </c>
      <c r="K29" s="90">
        <v>0</v>
      </c>
      <c r="L29" s="96">
        <f t="shared" si="4"/>
        <v>18287448.229999997</v>
      </c>
      <c r="M29" s="92"/>
      <c r="N29" s="54"/>
      <c r="O29" s="93">
        <v>38300</v>
      </c>
      <c r="P29" s="56" t="s">
        <v>97</v>
      </c>
      <c r="S29" s="95">
        <v>8438804.8499999996</v>
      </c>
      <c r="T29" s="95">
        <v>319837.03000000003</v>
      </c>
      <c r="U29" s="95">
        <v>-3421.7</v>
      </c>
      <c r="V29" s="95">
        <v>0</v>
      </c>
      <c r="W29" s="95">
        <v>0</v>
      </c>
      <c r="X29" s="95"/>
      <c r="Y29" s="95"/>
      <c r="Z29" s="95"/>
      <c r="AA29" s="96">
        <f t="shared" si="6"/>
        <v>8755220.1799999997</v>
      </c>
      <c r="AC29" s="94"/>
    </row>
    <row r="30" spans="1:29" ht="13.2" x14ac:dyDescent="0.25">
      <c r="A30" s="111">
        <v>38400</v>
      </c>
      <c r="B30" s="56" t="s">
        <v>98</v>
      </c>
      <c r="E30" s="154">
        <v>1.9</v>
      </c>
      <c r="F30" s="95">
        <v>27749854.25</v>
      </c>
      <c r="G30" s="90">
        <v>4412286.47</v>
      </c>
      <c r="H30" s="90">
        <v>-2016.43</v>
      </c>
      <c r="I30" s="90">
        <v>0</v>
      </c>
      <c r="J30" s="90">
        <v>0</v>
      </c>
      <c r="K30" s="90">
        <v>0</v>
      </c>
      <c r="L30" s="96">
        <f t="shared" si="4"/>
        <v>32160124.289999999</v>
      </c>
      <c r="M30" s="92"/>
      <c r="N30" s="54"/>
      <c r="O30" s="93">
        <v>38400</v>
      </c>
      <c r="P30" s="56" t="s">
        <v>98</v>
      </c>
      <c r="S30" s="95">
        <v>14224178.810000001</v>
      </c>
      <c r="T30" s="95">
        <v>566520.73</v>
      </c>
      <c r="U30" s="95">
        <v>-2016.43</v>
      </c>
      <c r="V30" s="95">
        <v>0</v>
      </c>
      <c r="W30" s="95">
        <v>0</v>
      </c>
      <c r="X30" s="95"/>
      <c r="Y30" s="95"/>
      <c r="Z30" s="95"/>
      <c r="AA30" s="96">
        <f t="shared" si="6"/>
        <v>14788683.110000001</v>
      </c>
      <c r="AC30" s="94"/>
    </row>
    <row r="31" spans="1:29" ht="13.2" x14ac:dyDescent="0.25">
      <c r="A31" s="111">
        <v>38500</v>
      </c>
      <c r="B31" s="56" t="s">
        <v>99</v>
      </c>
      <c r="E31" s="154">
        <v>2.2999999999999998</v>
      </c>
      <c r="F31" s="95">
        <v>15033019.139999999</v>
      </c>
      <c r="G31" s="90">
        <v>16711.54</v>
      </c>
      <c r="H31" s="90">
        <v>0</v>
      </c>
      <c r="I31" s="90">
        <v>0</v>
      </c>
      <c r="J31" s="90">
        <v>0</v>
      </c>
      <c r="K31" s="90">
        <v>0</v>
      </c>
      <c r="L31" s="96">
        <f t="shared" si="4"/>
        <v>15049730.679999998</v>
      </c>
      <c r="M31" s="92"/>
      <c r="N31" s="54"/>
      <c r="O31" s="93">
        <v>38500</v>
      </c>
      <c r="P31" s="56" t="s">
        <v>99</v>
      </c>
      <c r="S31" s="95">
        <v>6289361.7000000002</v>
      </c>
      <c r="T31" s="95">
        <v>345803.01</v>
      </c>
      <c r="U31" s="95">
        <v>0</v>
      </c>
      <c r="V31" s="95">
        <v>0</v>
      </c>
      <c r="W31" s="95">
        <v>0</v>
      </c>
      <c r="X31" s="95"/>
      <c r="Y31" s="95"/>
      <c r="Z31" s="95"/>
      <c r="AA31" s="96">
        <f t="shared" si="6"/>
        <v>6635164.71</v>
      </c>
      <c r="AC31" s="94"/>
    </row>
    <row r="32" spans="1:29" ht="13.2" x14ac:dyDescent="0.25">
      <c r="A32" s="111">
        <v>38700</v>
      </c>
      <c r="B32" s="56" t="s">
        <v>100</v>
      </c>
      <c r="E32" s="154">
        <v>3</v>
      </c>
      <c r="F32" s="95">
        <v>10740124.48</v>
      </c>
      <c r="G32" s="90">
        <v>2185878.2400000002</v>
      </c>
      <c r="H32" s="90">
        <v>0</v>
      </c>
      <c r="I32" s="90">
        <v>0</v>
      </c>
      <c r="J32" s="90">
        <v>0</v>
      </c>
      <c r="K32" s="90">
        <v>0</v>
      </c>
      <c r="L32" s="96">
        <f t="shared" si="4"/>
        <v>12926002.720000001</v>
      </c>
      <c r="M32" s="92"/>
      <c r="N32" s="54"/>
      <c r="O32" s="93">
        <v>38700</v>
      </c>
      <c r="P32" s="56" t="s">
        <v>100</v>
      </c>
      <c r="S32" s="95">
        <v>4676605.5999999996</v>
      </c>
      <c r="T32" s="95">
        <v>360440.73</v>
      </c>
      <c r="U32" s="95">
        <v>0</v>
      </c>
      <c r="V32" s="95">
        <v>0</v>
      </c>
      <c r="W32" s="95">
        <v>0</v>
      </c>
      <c r="X32" s="95"/>
      <c r="Y32" s="95"/>
      <c r="Z32" s="95"/>
      <c r="AA32" s="96">
        <f t="shared" si="6"/>
        <v>5037046.33</v>
      </c>
      <c r="AC32" s="94"/>
    </row>
    <row r="33" spans="1:29" ht="13.2" x14ac:dyDescent="0.25">
      <c r="A33" s="111">
        <v>39000</v>
      </c>
      <c r="B33" s="56" t="s">
        <v>87</v>
      </c>
      <c r="E33" s="154">
        <v>2.4</v>
      </c>
      <c r="F33" s="95">
        <v>28184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6">
        <f t="shared" si="4"/>
        <v>28184</v>
      </c>
      <c r="M33" s="92"/>
      <c r="N33" s="54"/>
      <c r="O33" s="93">
        <v>39000</v>
      </c>
      <c r="P33" s="56" t="s">
        <v>87</v>
      </c>
      <c r="S33" s="95">
        <v>14206.04</v>
      </c>
      <c r="T33" s="95">
        <v>676.44</v>
      </c>
      <c r="U33" s="95">
        <v>0</v>
      </c>
      <c r="V33" s="95">
        <v>0</v>
      </c>
      <c r="W33" s="95">
        <v>0</v>
      </c>
      <c r="X33" s="95"/>
      <c r="Y33" s="95"/>
      <c r="Z33" s="95"/>
      <c r="AA33" s="96">
        <f t="shared" si="6"/>
        <v>14882.480000000001</v>
      </c>
      <c r="AC33" s="94"/>
    </row>
    <row r="34" spans="1:29" ht="13.2" x14ac:dyDescent="0.25">
      <c r="A34" s="111">
        <v>39100</v>
      </c>
      <c r="B34" s="56" t="s">
        <v>101</v>
      </c>
      <c r="E34" s="154">
        <v>5.9</v>
      </c>
      <c r="F34" s="95">
        <v>2450197.5700000003</v>
      </c>
      <c r="G34" s="90">
        <v>-69076.460000000006</v>
      </c>
      <c r="H34" s="90">
        <v>-502606.56000000006</v>
      </c>
      <c r="I34" s="90">
        <v>0</v>
      </c>
      <c r="J34" s="90">
        <v>0</v>
      </c>
      <c r="K34" s="90">
        <v>0</v>
      </c>
      <c r="L34" s="96">
        <f t="shared" si="4"/>
        <v>1878514.5500000003</v>
      </c>
      <c r="M34" s="92"/>
      <c r="N34" s="54"/>
      <c r="O34" s="93">
        <v>39100</v>
      </c>
      <c r="P34" s="56" t="s">
        <v>101</v>
      </c>
      <c r="S34" s="95">
        <v>1264460.5</v>
      </c>
      <c r="T34" s="95">
        <v>117955.47</v>
      </c>
      <c r="U34" s="95">
        <v>-502606.56</v>
      </c>
      <c r="V34" s="95">
        <v>0</v>
      </c>
      <c r="W34" s="95">
        <v>0</v>
      </c>
      <c r="X34" s="95"/>
      <c r="Y34" s="95"/>
      <c r="Z34" s="95"/>
      <c r="AA34" s="96">
        <f t="shared" si="6"/>
        <v>879809.40999999992</v>
      </c>
      <c r="AC34" s="94"/>
    </row>
    <row r="35" spans="1:29" ht="13.2" x14ac:dyDescent="0.25">
      <c r="A35" s="111">
        <v>39101</v>
      </c>
      <c r="B35" s="56" t="s">
        <v>102</v>
      </c>
      <c r="E35" s="154">
        <v>11.1</v>
      </c>
      <c r="F35" s="95">
        <v>5055910.3600000003</v>
      </c>
      <c r="G35" s="90">
        <v>6136.0499999999993</v>
      </c>
      <c r="H35" s="90">
        <v>-1851192.09</v>
      </c>
      <c r="I35" s="90">
        <v>0</v>
      </c>
      <c r="J35" s="90">
        <v>0</v>
      </c>
      <c r="K35" s="90">
        <v>0</v>
      </c>
      <c r="L35" s="96">
        <f t="shared" si="4"/>
        <v>3210854.3200000003</v>
      </c>
      <c r="M35" s="92"/>
      <c r="N35" s="54"/>
      <c r="O35" s="93">
        <v>39101</v>
      </c>
      <c r="P35" s="56" t="s">
        <v>102</v>
      </c>
      <c r="S35" s="95">
        <v>3929543.52</v>
      </c>
      <c r="T35" s="95">
        <v>390194.63</v>
      </c>
      <c r="U35" s="95">
        <v>-1851192.0899999999</v>
      </c>
      <c r="V35" s="95">
        <v>0</v>
      </c>
      <c r="W35" s="95">
        <v>0</v>
      </c>
      <c r="X35" s="95"/>
      <c r="Y35" s="95"/>
      <c r="Z35" s="95"/>
      <c r="AA35" s="96">
        <f t="shared" si="6"/>
        <v>2468546.0600000005</v>
      </c>
      <c r="AC35" s="94"/>
    </row>
    <row r="36" spans="1:29" ht="13.2" x14ac:dyDescent="0.25">
      <c r="A36" s="111">
        <v>39102</v>
      </c>
      <c r="B36" s="56" t="s">
        <v>103</v>
      </c>
      <c r="E36" s="154">
        <v>6.7</v>
      </c>
      <c r="F36" s="95">
        <v>1412717.8399999999</v>
      </c>
      <c r="G36" s="90">
        <v>153844.79999999999</v>
      </c>
      <c r="H36" s="90">
        <v>0</v>
      </c>
      <c r="I36" s="90">
        <v>0</v>
      </c>
      <c r="J36" s="90">
        <v>-102563.21</v>
      </c>
      <c r="K36" s="90">
        <v>0</v>
      </c>
      <c r="L36" s="96">
        <f t="shared" si="4"/>
        <v>1463999.43</v>
      </c>
      <c r="M36" s="92"/>
      <c r="N36" s="54"/>
      <c r="O36" s="93">
        <v>39102</v>
      </c>
      <c r="P36" s="56" t="s">
        <v>103</v>
      </c>
      <c r="S36" s="95">
        <v>671732.82</v>
      </c>
      <c r="T36" s="95">
        <v>94079.33</v>
      </c>
      <c r="U36" s="95">
        <v>0</v>
      </c>
      <c r="V36" s="95">
        <v>0</v>
      </c>
      <c r="W36" s="95">
        <v>0</v>
      </c>
      <c r="X36" s="95"/>
      <c r="Y36" s="95"/>
      <c r="Z36" s="95"/>
      <c r="AA36" s="96">
        <f t="shared" si="6"/>
        <v>765812.14999999991</v>
      </c>
      <c r="AC36" s="94"/>
    </row>
    <row r="37" spans="1:29" ht="13.2" x14ac:dyDescent="0.25">
      <c r="A37" s="111">
        <v>39103</v>
      </c>
      <c r="B37" s="56" t="s">
        <v>104</v>
      </c>
      <c r="E37" s="154">
        <v>0</v>
      </c>
      <c r="F37" s="95">
        <v>0</v>
      </c>
      <c r="G37" s="90">
        <v>0</v>
      </c>
      <c r="H37" s="90">
        <v>0</v>
      </c>
      <c r="I37" s="90"/>
      <c r="J37" s="90">
        <v>0</v>
      </c>
      <c r="K37" s="90"/>
      <c r="L37" s="96">
        <f t="shared" si="4"/>
        <v>0</v>
      </c>
      <c r="M37" s="92"/>
      <c r="N37" s="54"/>
      <c r="O37" s="93">
        <v>39103</v>
      </c>
      <c r="P37" s="56" t="s">
        <v>104</v>
      </c>
      <c r="S37" s="95"/>
      <c r="T37" s="95"/>
      <c r="U37" s="95">
        <v>0</v>
      </c>
      <c r="V37" s="95">
        <v>0</v>
      </c>
      <c r="W37" s="95">
        <v>0</v>
      </c>
      <c r="X37" s="95"/>
      <c r="Y37" s="95"/>
      <c r="Z37" s="95"/>
      <c r="AA37" s="96"/>
      <c r="AC37" s="94"/>
    </row>
    <row r="38" spans="1:29" ht="13.2" x14ac:dyDescent="0.25">
      <c r="A38" s="111">
        <v>39201</v>
      </c>
      <c r="B38" s="56" t="s">
        <v>105</v>
      </c>
      <c r="E38" s="154">
        <v>7</v>
      </c>
      <c r="F38" s="95">
        <v>8381417.709999999</v>
      </c>
      <c r="G38" s="90">
        <v>463956.08000000007</v>
      </c>
      <c r="H38" s="90">
        <v>-825805.69</v>
      </c>
      <c r="I38" s="90">
        <v>0</v>
      </c>
      <c r="J38" s="90">
        <v>0</v>
      </c>
      <c r="K38" s="90">
        <v>0</v>
      </c>
      <c r="L38" s="96">
        <f t="shared" si="4"/>
        <v>8019568.0999999996</v>
      </c>
      <c r="M38" s="92"/>
      <c r="N38" s="54"/>
      <c r="O38" s="93">
        <v>39201</v>
      </c>
      <c r="P38" s="56" t="s">
        <v>105</v>
      </c>
      <c r="S38" s="95">
        <v>4955914.8200000012</v>
      </c>
      <c r="T38" s="95">
        <v>584791.63</v>
      </c>
      <c r="U38" s="95">
        <v>-825805.69</v>
      </c>
      <c r="V38" s="95">
        <v>-4504.8299999999981</v>
      </c>
      <c r="W38" s="95">
        <v>143295.61999999997</v>
      </c>
      <c r="X38" s="95"/>
      <c r="Y38" s="95"/>
      <c r="Z38" s="95"/>
      <c r="AA38" s="96">
        <f t="shared" si="6"/>
        <v>4853691.5500000017</v>
      </c>
      <c r="AC38" s="94"/>
    </row>
    <row r="39" spans="1:29" ht="13.2" x14ac:dyDescent="0.25">
      <c r="A39" s="111">
        <v>39202</v>
      </c>
      <c r="B39" s="56" t="s">
        <v>106</v>
      </c>
      <c r="E39" s="154">
        <v>5.6</v>
      </c>
      <c r="F39" s="95">
        <v>13798041.290000001</v>
      </c>
      <c r="G39" s="90">
        <v>2344501.96</v>
      </c>
      <c r="H39" s="90">
        <v>-405524.13999999996</v>
      </c>
      <c r="I39" s="90">
        <v>0</v>
      </c>
      <c r="J39" s="90">
        <v>0</v>
      </c>
      <c r="K39" s="90">
        <v>0</v>
      </c>
      <c r="L39" s="96">
        <f t="shared" si="4"/>
        <v>15737019.109999999</v>
      </c>
      <c r="M39" s="92"/>
      <c r="N39" s="54"/>
      <c r="O39" s="93">
        <v>39202</v>
      </c>
      <c r="P39" s="56" t="s">
        <v>106</v>
      </c>
      <c r="S39" s="95">
        <v>6292781.870000001</v>
      </c>
      <c r="T39" s="95">
        <v>837956.93</v>
      </c>
      <c r="U39" s="95">
        <v>-405524.13999999996</v>
      </c>
      <c r="V39" s="95">
        <v>-4186.37</v>
      </c>
      <c r="W39" s="95">
        <v>57712.189999999988</v>
      </c>
      <c r="X39" s="95"/>
      <c r="Y39" s="95"/>
      <c r="Z39" s="95"/>
      <c r="AA39" s="96">
        <f t="shared" si="6"/>
        <v>6778740.4800000014</v>
      </c>
      <c r="AC39" s="94"/>
    </row>
    <row r="40" spans="1:29" ht="13.2" x14ac:dyDescent="0.25">
      <c r="A40" s="111">
        <v>39204</v>
      </c>
      <c r="B40" s="56" t="s">
        <v>107</v>
      </c>
      <c r="E40" s="154">
        <v>2.9</v>
      </c>
      <c r="F40" s="95">
        <v>3060285.91</v>
      </c>
      <c r="G40" s="90">
        <v>225583.00999999998</v>
      </c>
      <c r="H40" s="90">
        <v>-3865.39</v>
      </c>
      <c r="I40" s="90">
        <v>0</v>
      </c>
      <c r="J40" s="90">
        <v>0</v>
      </c>
      <c r="K40" s="90">
        <v>0</v>
      </c>
      <c r="L40" s="96">
        <f t="shared" si="4"/>
        <v>3282003.53</v>
      </c>
      <c r="M40" s="92"/>
      <c r="N40" s="54"/>
      <c r="O40" s="93">
        <v>39204</v>
      </c>
      <c r="P40" s="56" t="s">
        <v>107</v>
      </c>
      <c r="S40" s="95">
        <v>508763.02</v>
      </c>
      <c r="T40" s="95">
        <v>92564.14</v>
      </c>
      <c r="U40" s="95">
        <v>-3865.39</v>
      </c>
      <c r="V40" s="95">
        <v>-474</v>
      </c>
      <c r="W40" s="95">
        <v>1611.5</v>
      </c>
      <c r="X40" s="95"/>
      <c r="Y40" s="95"/>
      <c r="Z40" s="95"/>
      <c r="AA40" s="96">
        <f t="shared" si="6"/>
        <v>598599.27</v>
      </c>
      <c r="AC40" s="94"/>
    </row>
    <row r="41" spans="1:29" ht="13.2" x14ac:dyDescent="0.25">
      <c r="A41" s="111">
        <v>39205</v>
      </c>
      <c r="B41" s="56" t="s">
        <v>108</v>
      </c>
      <c r="E41" s="154">
        <v>6.6</v>
      </c>
      <c r="F41" s="95">
        <v>2902052.9600000004</v>
      </c>
      <c r="G41" s="90">
        <v>2190.5000000000005</v>
      </c>
      <c r="H41" s="90">
        <v>0</v>
      </c>
      <c r="I41" s="90">
        <v>0</v>
      </c>
      <c r="J41" s="90">
        <v>0</v>
      </c>
      <c r="K41" s="90">
        <v>0</v>
      </c>
      <c r="L41" s="96">
        <f t="shared" si="4"/>
        <v>2904243.4600000004</v>
      </c>
      <c r="M41" s="92"/>
      <c r="N41" s="54"/>
      <c r="O41" s="93">
        <v>39205</v>
      </c>
      <c r="P41" s="56" t="s">
        <v>108</v>
      </c>
      <c r="S41" s="95">
        <v>1050541.56</v>
      </c>
      <c r="T41" s="95">
        <v>191559.76</v>
      </c>
      <c r="U41" s="95">
        <v>0</v>
      </c>
      <c r="V41" s="95">
        <v>0</v>
      </c>
      <c r="W41" s="95">
        <v>0</v>
      </c>
      <c r="X41" s="95"/>
      <c r="Y41" s="95"/>
      <c r="Z41" s="95"/>
      <c r="AA41" s="96">
        <f>SUM(S41:Z41)</f>
        <v>1242101.32</v>
      </c>
      <c r="AC41" s="94"/>
    </row>
    <row r="42" spans="1:29" ht="13.2" x14ac:dyDescent="0.25">
      <c r="A42" s="111">
        <v>39300</v>
      </c>
      <c r="B42" s="56" t="s">
        <v>109</v>
      </c>
      <c r="E42" s="154">
        <v>4.2</v>
      </c>
      <c r="F42" s="95">
        <v>1283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6">
        <f t="shared" si="4"/>
        <v>1283</v>
      </c>
      <c r="M42" s="92"/>
      <c r="N42" s="54"/>
      <c r="O42" s="93">
        <v>39300</v>
      </c>
      <c r="P42" s="56" t="s">
        <v>109</v>
      </c>
      <c r="S42" s="95">
        <v>430.08000000000004</v>
      </c>
      <c r="T42" s="95">
        <v>53.88</v>
      </c>
      <c r="U42" s="95">
        <v>0</v>
      </c>
      <c r="V42" s="95">
        <v>0</v>
      </c>
      <c r="W42" s="95">
        <v>0</v>
      </c>
      <c r="X42" s="95"/>
      <c r="Y42" s="95"/>
      <c r="Z42" s="95"/>
      <c r="AA42" s="96">
        <f t="shared" si="6"/>
        <v>483.96000000000004</v>
      </c>
      <c r="AC42" s="94"/>
    </row>
    <row r="43" spans="1:29" ht="13.2" x14ac:dyDescent="0.25">
      <c r="A43" s="111">
        <v>39400</v>
      </c>
      <c r="B43" s="56" t="s">
        <v>110</v>
      </c>
      <c r="E43" s="154">
        <v>5.6</v>
      </c>
      <c r="F43" s="95">
        <v>7191815.2600000007</v>
      </c>
      <c r="G43" s="95">
        <v>-50427.68</v>
      </c>
      <c r="H43" s="95">
        <v>-96232.22</v>
      </c>
      <c r="I43" s="95">
        <v>0</v>
      </c>
      <c r="J43" s="95">
        <v>0</v>
      </c>
      <c r="K43" s="95">
        <v>0</v>
      </c>
      <c r="L43" s="96">
        <f t="shared" si="4"/>
        <v>7045155.3600000013</v>
      </c>
      <c r="M43" s="112"/>
      <c r="N43" s="54"/>
      <c r="O43" s="93">
        <v>39400</v>
      </c>
      <c r="P43" s="56" t="s">
        <v>110</v>
      </c>
      <c r="S43" s="95">
        <v>3401156.8</v>
      </c>
      <c r="T43" s="95">
        <v>396580.12</v>
      </c>
      <c r="U43" s="95">
        <v>-96232.22</v>
      </c>
      <c r="V43" s="95">
        <v>0</v>
      </c>
      <c r="W43" s="95">
        <v>0</v>
      </c>
      <c r="X43" s="95"/>
      <c r="Y43" s="95"/>
      <c r="Z43" s="95">
        <v>0</v>
      </c>
      <c r="AA43" s="96">
        <f>SUM(S43:Z43)</f>
        <v>3701504.6999999997</v>
      </c>
      <c r="AC43" s="94"/>
    </row>
    <row r="44" spans="1:29" ht="13.2" x14ac:dyDescent="0.25">
      <c r="A44" s="111">
        <v>39401</v>
      </c>
      <c r="B44" s="56" t="s">
        <v>111</v>
      </c>
      <c r="E44" s="154">
        <v>5</v>
      </c>
      <c r="F44" s="95">
        <v>49419.29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6">
        <f t="shared" si="4"/>
        <v>49419.29</v>
      </c>
      <c r="M44" s="112"/>
      <c r="N44" s="54"/>
      <c r="O44" s="93">
        <v>39401</v>
      </c>
      <c r="P44" s="56" t="s">
        <v>111</v>
      </c>
      <c r="S44" s="95">
        <v>2528.64</v>
      </c>
      <c r="T44" s="90">
        <v>2359.6</v>
      </c>
      <c r="U44" s="90">
        <v>0</v>
      </c>
      <c r="V44" s="90">
        <v>0</v>
      </c>
      <c r="W44" s="90">
        <v>0</v>
      </c>
      <c r="X44" s="90"/>
      <c r="Y44" s="90">
        <v>695.75</v>
      </c>
      <c r="Z44" s="90">
        <v>0</v>
      </c>
      <c r="AA44" s="96">
        <f t="shared" si="6"/>
        <v>5583.99</v>
      </c>
      <c r="AC44" s="94"/>
    </row>
    <row r="45" spans="1:29" ht="13.2" x14ac:dyDescent="0.25">
      <c r="A45" s="111">
        <v>39500</v>
      </c>
      <c r="B45" s="56" t="s">
        <v>112</v>
      </c>
      <c r="E45" s="154">
        <v>5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1">
        <f t="shared" si="4"/>
        <v>0</v>
      </c>
      <c r="M45" s="92"/>
      <c r="N45" s="54"/>
      <c r="O45" s="93">
        <v>39500</v>
      </c>
      <c r="P45" s="56" t="s">
        <v>112</v>
      </c>
      <c r="S45" s="90">
        <v>0</v>
      </c>
      <c r="T45" s="90">
        <v>0</v>
      </c>
      <c r="U45" s="90">
        <v>0</v>
      </c>
      <c r="V45" s="90">
        <v>0</v>
      </c>
      <c r="W45" s="90">
        <v>0</v>
      </c>
      <c r="X45" s="90"/>
      <c r="Y45" s="90"/>
      <c r="Z45" s="90"/>
      <c r="AA45" s="91">
        <f t="shared" si="6"/>
        <v>0</v>
      </c>
      <c r="AC45" s="94"/>
    </row>
    <row r="46" spans="1:29" ht="13.2" x14ac:dyDescent="0.25">
      <c r="A46" s="111">
        <v>39600</v>
      </c>
      <c r="B46" s="56" t="s">
        <v>113</v>
      </c>
      <c r="E46" s="154">
        <v>2.7</v>
      </c>
      <c r="F46" s="90">
        <v>3056567.1700000004</v>
      </c>
      <c r="G46" s="90">
        <v>48793.21</v>
      </c>
      <c r="H46" s="90">
        <v>0</v>
      </c>
      <c r="I46" s="90">
        <v>0</v>
      </c>
      <c r="J46" s="90">
        <v>0</v>
      </c>
      <c r="K46" s="90">
        <v>0</v>
      </c>
      <c r="L46" s="91">
        <f t="shared" si="4"/>
        <v>3105360.3800000004</v>
      </c>
      <c r="M46" s="92"/>
      <c r="O46" s="93">
        <v>39600</v>
      </c>
      <c r="P46" s="56" t="s">
        <v>113</v>
      </c>
      <c r="S46" s="90">
        <v>1901473.64</v>
      </c>
      <c r="T46" s="90">
        <v>82992.73</v>
      </c>
      <c r="U46" s="90">
        <v>0</v>
      </c>
      <c r="V46" s="90">
        <v>0</v>
      </c>
      <c r="W46" s="90">
        <v>0</v>
      </c>
      <c r="X46" s="90"/>
      <c r="Y46" s="90"/>
      <c r="Z46" s="90"/>
      <c r="AA46" s="91">
        <f t="shared" si="6"/>
        <v>1984466.3699999999</v>
      </c>
      <c r="AC46" s="94"/>
    </row>
    <row r="47" spans="1:29" ht="13.2" x14ac:dyDescent="0.25">
      <c r="A47" s="111">
        <v>39700</v>
      </c>
      <c r="B47" s="56" t="s">
        <v>114</v>
      </c>
      <c r="E47" s="154">
        <v>7.7</v>
      </c>
      <c r="F47" s="90">
        <v>3915912.0300000003</v>
      </c>
      <c r="G47" s="90">
        <v>0</v>
      </c>
      <c r="H47" s="90">
        <v>-855383.54</v>
      </c>
      <c r="I47" s="90">
        <v>0</v>
      </c>
      <c r="J47" s="90">
        <v>0</v>
      </c>
      <c r="K47" s="90">
        <v>0</v>
      </c>
      <c r="L47" s="91">
        <f t="shared" si="4"/>
        <v>3060528.49</v>
      </c>
      <c r="M47" s="92"/>
      <c r="O47" s="93">
        <v>39700</v>
      </c>
      <c r="P47" s="56" t="s">
        <v>114</v>
      </c>
      <c r="S47" s="90">
        <v>3187481.5500000003</v>
      </c>
      <c r="T47" s="90">
        <v>246638.1</v>
      </c>
      <c r="U47" s="90">
        <v>-855383.54</v>
      </c>
      <c r="V47" s="90">
        <v>0</v>
      </c>
      <c r="W47" s="90">
        <v>0</v>
      </c>
      <c r="X47" s="90"/>
      <c r="Y47" s="90"/>
      <c r="Z47" s="90"/>
      <c r="AA47" s="91">
        <f t="shared" si="6"/>
        <v>2578736.1100000003</v>
      </c>
      <c r="AC47" s="94"/>
    </row>
    <row r="48" spans="1:29" ht="13.2" x14ac:dyDescent="0.25">
      <c r="A48" s="111">
        <v>39800</v>
      </c>
      <c r="B48" s="56" t="s">
        <v>115</v>
      </c>
      <c r="E48" s="154">
        <v>5</v>
      </c>
      <c r="F48" s="90">
        <v>269902.32</v>
      </c>
      <c r="G48" s="90">
        <v>-57735.429999999993</v>
      </c>
      <c r="H48" s="90">
        <v>0</v>
      </c>
      <c r="I48" s="90">
        <v>0</v>
      </c>
      <c r="J48" s="90">
        <v>0</v>
      </c>
      <c r="K48" s="90">
        <v>0</v>
      </c>
      <c r="L48" s="91">
        <f t="shared" si="4"/>
        <v>212166.89</v>
      </c>
      <c r="M48" s="92"/>
      <c r="O48" s="93">
        <v>39800</v>
      </c>
      <c r="P48" s="113" t="s">
        <v>115</v>
      </c>
      <c r="Q48" s="53"/>
      <c r="R48" s="53"/>
      <c r="S48" s="114">
        <v>206179.85</v>
      </c>
      <c r="T48" s="90">
        <v>12292.35</v>
      </c>
      <c r="U48" s="90">
        <v>0</v>
      </c>
      <c r="V48" s="90">
        <v>0</v>
      </c>
      <c r="W48" s="90">
        <v>0</v>
      </c>
      <c r="X48" s="90"/>
      <c r="Y48" s="90"/>
      <c r="Z48" s="90"/>
      <c r="AA48" s="91">
        <f t="shared" si="6"/>
        <v>218472.2</v>
      </c>
      <c r="AC48" s="94"/>
    </row>
    <row r="49" spans="1:29" ht="13.2" x14ac:dyDescent="0.25">
      <c r="A49" s="111">
        <v>39900</v>
      </c>
      <c r="B49" s="56" t="s">
        <v>116</v>
      </c>
      <c r="D49" s="54"/>
      <c r="E49" s="154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1">
        <f t="shared" si="4"/>
        <v>0</v>
      </c>
      <c r="M49" s="92"/>
      <c r="O49" s="93">
        <v>39900</v>
      </c>
      <c r="P49" s="113" t="s">
        <v>116</v>
      </c>
      <c r="Q49" s="53"/>
      <c r="R49" s="115"/>
      <c r="S49" s="116">
        <v>0</v>
      </c>
      <c r="T49" s="90">
        <v>0</v>
      </c>
      <c r="U49" s="90">
        <v>0</v>
      </c>
      <c r="V49" s="90">
        <v>0</v>
      </c>
      <c r="W49" s="90">
        <v>0</v>
      </c>
      <c r="X49" s="90"/>
      <c r="Y49" s="90"/>
      <c r="Z49" s="90"/>
      <c r="AA49" s="91">
        <f t="shared" si="6"/>
        <v>0</v>
      </c>
      <c r="AC49" s="94"/>
    </row>
    <row r="50" spans="1:29" ht="13.8" thickBot="1" x14ac:dyDescent="0.3">
      <c r="A50" s="117"/>
      <c r="B50" s="118"/>
      <c r="C50" s="118"/>
      <c r="D50" s="118"/>
      <c r="E50" s="119"/>
      <c r="F50" s="120"/>
      <c r="G50" s="120"/>
      <c r="H50" s="120"/>
      <c r="I50" s="120"/>
      <c r="J50" s="120"/>
      <c r="K50" s="120"/>
      <c r="L50" s="367"/>
      <c r="M50" s="53"/>
      <c r="O50" s="117"/>
      <c r="P50" s="121"/>
      <c r="Q50" s="118"/>
      <c r="R50" s="122"/>
      <c r="S50" s="123"/>
      <c r="T50" s="124"/>
      <c r="U50" s="124">
        <v>0</v>
      </c>
      <c r="V50" s="125"/>
      <c r="W50" s="126"/>
      <c r="X50" s="126"/>
      <c r="Y50" s="126"/>
      <c r="Z50" s="127"/>
      <c r="AA50" s="128"/>
      <c r="AC50" s="94"/>
    </row>
    <row r="51" spans="1:29" ht="13.8" thickBot="1" x14ac:dyDescent="0.3">
      <c r="A51" s="368"/>
      <c r="B51" s="368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58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</row>
    <row r="52" spans="1:29" ht="15" customHeight="1" x14ac:dyDescent="0.25">
      <c r="A52" s="48" t="s">
        <v>50</v>
      </c>
      <c r="B52" s="49"/>
      <c r="C52" s="49"/>
      <c r="D52" s="49"/>
      <c r="E52" s="50"/>
      <c r="F52" s="51"/>
      <c r="G52" s="51"/>
      <c r="H52" s="51"/>
      <c r="I52" s="49"/>
      <c r="J52" s="49"/>
      <c r="K52" s="49"/>
      <c r="L52" s="52"/>
      <c r="M52" s="53"/>
      <c r="N52" s="54"/>
      <c r="O52" s="48" t="s">
        <v>50</v>
      </c>
      <c r="P52" s="49"/>
      <c r="Q52" s="49"/>
      <c r="R52" s="49"/>
      <c r="S52" s="129"/>
      <c r="T52" s="130"/>
      <c r="U52" s="129"/>
      <c r="V52" s="130"/>
      <c r="W52" s="130"/>
      <c r="X52" s="129"/>
      <c r="Y52" s="129"/>
      <c r="Z52" s="129"/>
      <c r="AA52" s="131"/>
    </row>
    <row r="53" spans="1:29" ht="15" customHeight="1" x14ac:dyDescent="0.25">
      <c r="A53" s="57" t="s">
        <v>51</v>
      </c>
      <c r="B53" s="53"/>
      <c r="C53" s="53"/>
      <c r="D53" s="53"/>
      <c r="E53" s="58"/>
      <c r="F53" s="59"/>
      <c r="G53" s="59"/>
      <c r="H53" s="59"/>
      <c r="I53" s="53"/>
      <c r="J53" s="53"/>
      <c r="K53" s="53"/>
      <c r="L53" s="60"/>
      <c r="M53" s="53"/>
      <c r="N53" s="54"/>
      <c r="O53" s="57" t="s">
        <v>117</v>
      </c>
      <c r="P53" s="53"/>
      <c r="Q53" s="59"/>
      <c r="R53" s="53"/>
      <c r="S53" s="132"/>
      <c r="T53" s="133"/>
      <c r="U53" s="133"/>
      <c r="V53" s="133"/>
      <c r="W53" s="133"/>
      <c r="X53" s="116"/>
      <c r="Y53" s="116"/>
      <c r="Z53" s="116"/>
      <c r="AA53" s="134"/>
    </row>
    <row r="54" spans="1:29" ht="13.2" x14ac:dyDescent="0.25">
      <c r="A54" s="62" t="s">
        <v>53</v>
      </c>
      <c r="B54" s="63"/>
      <c r="C54" s="63"/>
      <c r="D54" s="63"/>
      <c r="E54" s="58"/>
      <c r="F54" s="63"/>
      <c r="G54" s="63"/>
      <c r="H54" s="63"/>
      <c r="I54" s="63"/>
      <c r="J54" s="63"/>
      <c r="K54" s="63"/>
      <c r="L54" s="64"/>
      <c r="M54" s="63"/>
      <c r="N54" s="54"/>
      <c r="O54" s="62" t="s">
        <v>54</v>
      </c>
      <c r="P54" s="63"/>
      <c r="Q54" s="63"/>
      <c r="R54" s="63"/>
      <c r="S54" s="135"/>
      <c r="T54" s="135"/>
      <c r="U54" s="135"/>
      <c r="V54" s="135"/>
      <c r="W54" s="135"/>
      <c r="X54" s="135"/>
      <c r="Y54" s="135"/>
      <c r="Z54" s="135"/>
      <c r="AA54" s="136"/>
    </row>
    <row r="55" spans="1:29" ht="15" customHeight="1" x14ac:dyDescent="0.25">
      <c r="A55" s="62" t="str">
        <f>A4</f>
        <v>For the Year Ended December 31, 2021</v>
      </c>
      <c r="B55" s="63"/>
      <c r="C55" s="63"/>
      <c r="D55" s="63"/>
      <c r="E55" s="58"/>
      <c r="F55" s="63"/>
      <c r="G55" s="63"/>
      <c r="H55" s="63"/>
      <c r="I55" s="63"/>
      <c r="J55" s="63"/>
      <c r="K55" s="54"/>
      <c r="L55" s="64" t="s">
        <v>118</v>
      </c>
      <c r="M55" s="63"/>
      <c r="N55" s="54"/>
      <c r="O55" s="62" t="str">
        <f>A4</f>
        <v>For the Year Ended December 31, 2021</v>
      </c>
      <c r="P55" s="63"/>
      <c r="Q55" s="63"/>
      <c r="R55" s="63"/>
      <c r="S55" s="135"/>
      <c r="T55" s="135"/>
      <c r="U55" s="135"/>
      <c r="V55" s="135"/>
      <c r="W55" s="135"/>
      <c r="X55" s="135"/>
      <c r="Y55" s="135"/>
      <c r="Z55" s="137"/>
      <c r="AA55" s="136" t="s">
        <v>118</v>
      </c>
    </row>
    <row r="56" spans="1:29" ht="4.95" customHeight="1" x14ac:dyDescent="0.25">
      <c r="A56" s="70"/>
      <c r="B56" s="71"/>
      <c r="C56" s="71"/>
      <c r="D56" s="71"/>
      <c r="E56" s="138"/>
      <c r="F56" s="71"/>
      <c r="G56" s="71"/>
      <c r="H56" s="71"/>
      <c r="I56" s="71"/>
      <c r="J56" s="71"/>
      <c r="K56" s="71"/>
      <c r="L56" s="72"/>
      <c r="M56" s="139"/>
      <c r="N56" s="54"/>
      <c r="O56" s="70"/>
      <c r="P56" s="71"/>
      <c r="Q56" s="71"/>
      <c r="R56" s="71"/>
      <c r="S56" s="140"/>
      <c r="T56" s="140"/>
      <c r="U56" s="140"/>
      <c r="V56" s="140"/>
      <c r="W56" s="140"/>
      <c r="X56" s="140"/>
      <c r="Y56" s="140"/>
      <c r="Z56" s="140"/>
      <c r="AA56" s="141"/>
    </row>
    <row r="57" spans="1:29" ht="10.95" customHeight="1" x14ac:dyDescent="0.25">
      <c r="A57" s="73" t="s">
        <v>57</v>
      </c>
      <c r="B57" s="63" t="s">
        <v>58</v>
      </c>
      <c r="C57" s="63"/>
      <c r="D57" s="63"/>
      <c r="E57" s="74" t="s">
        <v>119</v>
      </c>
      <c r="F57" s="74" t="s">
        <v>60</v>
      </c>
      <c r="G57" s="75"/>
      <c r="H57" s="75"/>
      <c r="I57" s="75"/>
      <c r="J57" s="75"/>
      <c r="K57" s="75"/>
      <c r="L57" s="76" t="s">
        <v>61</v>
      </c>
      <c r="M57" s="58"/>
      <c r="N57" s="54"/>
      <c r="O57" s="73" t="s">
        <v>57</v>
      </c>
      <c r="P57" s="63" t="s">
        <v>58</v>
      </c>
      <c r="Q57" s="63"/>
      <c r="R57" s="63"/>
      <c r="S57" s="142" t="s">
        <v>60</v>
      </c>
      <c r="T57" s="74" t="s">
        <v>62</v>
      </c>
      <c r="U57" s="75"/>
      <c r="V57" s="74" t="s">
        <v>63</v>
      </c>
      <c r="W57" s="74"/>
      <c r="X57" s="75"/>
      <c r="Y57" s="75"/>
      <c r="Z57" s="75"/>
      <c r="AA57" s="143" t="s">
        <v>61</v>
      </c>
    </row>
    <row r="58" spans="1:29" ht="10.95" customHeight="1" x14ac:dyDescent="0.25">
      <c r="A58" s="73" t="s">
        <v>10</v>
      </c>
      <c r="B58" s="63" t="s">
        <v>64</v>
      </c>
      <c r="C58" s="63"/>
      <c r="D58" s="63"/>
      <c r="E58" s="74" t="s">
        <v>65</v>
      </c>
      <c r="F58" s="74" t="s">
        <v>66</v>
      </c>
      <c r="G58" s="74" t="s">
        <v>67</v>
      </c>
      <c r="H58" s="74" t="s">
        <v>68</v>
      </c>
      <c r="I58" s="74" t="s">
        <v>69</v>
      </c>
      <c r="J58" s="74" t="s">
        <v>70</v>
      </c>
      <c r="K58" s="74" t="s">
        <v>71</v>
      </c>
      <c r="L58" s="76" t="s">
        <v>66</v>
      </c>
      <c r="M58" s="58"/>
      <c r="N58" s="54"/>
      <c r="O58" s="73" t="s">
        <v>10</v>
      </c>
      <c r="P58" s="63" t="s">
        <v>64</v>
      </c>
      <c r="Q58" s="63"/>
      <c r="R58" s="63"/>
      <c r="S58" s="142" t="s">
        <v>66</v>
      </c>
      <c r="T58" s="74" t="s">
        <v>72</v>
      </c>
      <c r="U58" s="74" t="s">
        <v>68</v>
      </c>
      <c r="V58" s="74" t="s">
        <v>73</v>
      </c>
      <c r="W58" s="74" t="s">
        <v>74</v>
      </c>
      <c r="X58" s="74" t="s">
        <v>69</v>
      </c>
      <c r="Y58" s="74" t="s">
        <v>70</v>
      </c>
      <c r="Z58" s="74" t="s">
        <v>71</v>
      </c>
      <c r="AA58" s="143" t="s">
        <v>66</v>
      </c>
    </row>
    <row r="59" spans="1:29" ht="10.95" customHeight="1" x14ac:dyDescent="0.25">
      <c r="A59" s="84" t="s">
        <v>120</v>
      </c>
      <c r="B59" s="79"/>
      <c r="C59" s="79"/>
      <c r="D59" s="79"/>
      <c r="E59" s="80"/>
      <c r="F59" s="85"/>
      <c r="G59" s="85"/>
      <c r="H59" s="85"/>
      <c r="I59" s="85"/>
      <c r="J59" s="85"/>
      <c r="K59" s="85"/>
      <c r="L59" s="86"/>
      <c r="M59" s="54"/>
      <c r="N59" s="54"/>
      <c r="O59" s="84" t="s">
        <v>120</v>
      </c>
      <c r="P59" s="79"/>
      <c r="Q59" s="79"/>
      <c r="R59" s="79"/>
      <c r="S59" s="108"/>
      <c r="T59" s="108"/>
      <c r="U59" s="108"/>
      <c r="V59" s="108"/>
      <c r="W59" s="108"/>
      <c r="X59" s="108"/>
      <c r="Y59" s="108"/>
      <c r="Z59" s="108"/>
      <c r="AA59" s="109"/>
    </row>
    <row r="60" spans="1:29" ht="10.95" customHeight="1" x14ac:dyDescent="0.25">
      <c r="A60" s="93"/>
      <c r="E60" s="89"/>
      <c r="F60" s="144"/>
      <c r="G60" s="366"/>
      <c r="H60" s="144"/>
      <c r="I60" s="144"/>
      <c r="J60" s="144"/>
      <c r="K60" s="144"/>
      <c r="L60" s="106"/>
      <c r="M60" s="54"/>
      <c r="N60" s="54"/>
      <c r="O60" s="62"/>
      <c r="R60" s="63"/>
      <c r="S60" s="90"/>
      <c r="T60" s="90"/>
      <c r="U60" s="90"/>
      <c r="V60" s="90"/>
      <c r="W60" s="90"/>
      <c r="X60" s="90"/>
      <c r="Y60" s="90"/>
      <c r="Z60" s="90"/>
      <c r="AA60" s="91"/>
    </row>
    <row r="61" spans="1:29" ht="10.95" customHeight="1" x14ac:dyDescent="0.25">
      <c r="A61" s="93"/>
      <c r="E61" s="89"/>
      <c r="F61" s="144"/>
      <c r="G61" s="144"/>
      <c r="H61" s="144"/>
      <c r="I61" s="144"/>
      <c r="J61" s="144"/>
      <c r="K61" s="144"/>
      <c r="L61" s="106"/>
      <c r="M61" s="54"/>
      <c r="N61" s="54"/>
      <c r="O61" s="93"/>
      <c r="S61" s="90"/>
      <c r="T61" s="90"/>
      <c r="U61" s="90"/>
      <c r="V61" s="90"/>
      <c r="W61" s="90"/>
      <c r="X61" s="90"/>
      <c r="Y61" s="90"/>
      <c r="Z61" s="90"/>
      <c r="AA61" s="91"/>
    </row>
    <row r="62" spans="1:29" ht="10.95" customHeight="1" x14ac:dyDescent="0.25">
      <c r="A62" s="93"/>
      <c r="E62" s="89"/>
      <c r="F62" s="144"/>
      <c r="G62" s="144"/>
      <c r="H62" s="144"/>
      <c r="I62" s="144"/>
      <c r="J62" s="144"/>
      <c r="K62" s="144"/>
      <c r="L62" s="106"/>
      <c r="M62" s="54"/>
      <c r="N62" s="54"/>
      <c r="O62" s="93"/>
      <c r="S62" s="90"/>
      <c r="T62" s="90"/>
      <c r="U62" s="90"/>
      <c r="V62" s="90"/>
      <c r="W62" s="90"/>
      <c r="X62" s="90"/>
      <c r="Y62" s="90"/>
      <c r="Z62" s="90"/>
      <c r="AA62" s="91"/>
    </row>
    <row r="63" spans="1:29" ht="10.95" customHeight="1" x14ac:dyDescent="0.25">
      <c r="A63" s="93"/>
      <c r="E63" s="89"/>
      <c r="F63" s="144"/>
      <c r="G63" s="144"/>
      <c r="H63" s="144"/>
      <c r="I63" s="144"/>
      <c r="J63" s="144"/>
      <c r="K63" s="144"/>
      <c r="L63" s="106"/>
      <c r="M63" s="54"/>
      <c r="N63" s="54"/>
      <c r="O63" s="93"/>
      <c r="S63" s="90"/>
      <c r="T63" s="90"/>
      <c r="U63" s="90"/>
      <c r="V63" s="90"/>
      <c r="W63" s="90"/>
      <c r="X63" s="90"/>
      <c r="Y63" s="90"/>
      <c r="Z63" s="90"/>
      <c r="AA63" s="91"/>
    </row>
    <row r="64" spans="1:29" ht="10.95" customHeight="1" x14ac:dyDescent="0.25">
      <c r="A64" s="93"/>
      <c r="E64" s="89"/>
      <c r="F64" s="144"/>
      <c r="G64" s="144"/>
      <c r="H64" s="144"/>
      <c r="I64" s="144"/>
      <c r="J64" s="144"/>
      <c r="K64" s="144"/>
      <c r="L64" s="106"/>
      <c r="M64" s="54"/>
      <c r="O64" s="93"/>
      <c r="S64" s="90"/>
      <c r="T64" s="90"/>
      <c r="U64" s="90"/>
      <c r="V64" s="90"/>
      <c r="W64" s="90"/>
      <c r="X64" s="90"/>
      <c r="Y64" s="90"/>
      <c r="Z64" s="90"/>
      <c r="AA64" s="91"/>
    </row>
    <row r="65" spans="1:27" ht="10.95" customHeight="1" x14ac:dyDescent="0.25">
      <c r="A65" s="93"/>
      <c r="E65" s="89"/>
      <c r="F65" s="144"/>
      <c r="G65" s="144"/>
      <c r="H65" s="144"/>
      <c r="I65" s="144"/>
      <c r="J65" s="144"/>
      <c r="K65" s="144"/>
      <c r="L65" s="106"/>
      <c r="M65" s="54"/>
      <c r="O65" s="93"/>
      <c r="S65" s="90"/>
      <c r="T65" s="90"/>
      <c r="U65" s="90"/>
      <c r="V65" s="90"/>
      <c r="W65" s="90"/>
      <c r="X65" s="90"/>
      <c r="Y65" s="90"/>
      <c r="Z65" s="90"/>
      <c r="AA65" s="91"/>
    </row>
    <row r="66" spans="1:27" ht="10.95" customHeight="1" x14ac:dyDescent="0.25">
      <c r="A66" s="93"/>
      <c r="E66" s="89"/>
      <c r="F66" s="144"/>
      <c r="G66" s="144"/>
      <c r="H66" s="144"/>
      <c r="I66" s="144"/>
      <c r="J66" s="144"/>
      <c r="K66" s="144"/>
      <c r="L66" s="106"/>
      <c r="M66" s="54"/>
      <c r="O66" s="93"/>
      <c r="S66" s="90"/>
      <c r="T66" s="90"/>
      <c r="U66" s="90"/>
      <c r="V66" s="90"/>
      <c r="W66" s="90"/>
      <c r="X66" s="90"/>
      <c r="Y66" s="90"/>
      <c r="Z66" s="90"/>
      <c r="AA66" s="91"/>
    </row>
    <row r="67" spans="1:27" ht="10.95" customHeight="1" x14ac:dyDescent="0.25">
      <c r="A67" s="93"/>
      <c r="E67" s="89"/>
      <c r="F67" s="144"/>
      <c r="G67" s="144"/>
      <c r="H67" s="144"/>
      <c r="I67" s="144"/>
      <c r="J67" s="144"/>
      <c r="K67" s="144"/>
      <c r="L67" s="106"/>
      <c r="M67" s="54"/>
      <c r="O67" s="93"/>
      <c r="S67" s="90"/>
      <c r="T67" s="90"/>
      <c r="U67" s="90"/>
      <c r="V67" s="90"/>
      <c r="W67" s="90"/>
      <c r="X67" s="90"/>
      <c r="Y67" s="90"/>
      <c r="Z67" s="90"/>
      <c r="AA67" s="91"/>
    </row>
    <row r="68" spans="1:27" ht="10.95" customHeight="1" x14ac:dyDescent="0.25">
      <c r="A68" s="93"/>
      <c r="E68" s="89"/>
      <c r="F68" s="144"/>
      <c r="G68" s="144"/>
      <c r="H68" s="144"/>
      <c r="I68" s="144"/>
      <c r="J68" s="144"/>
      <c r="K68" s="144"/>
      <c r="L68" s="106"/>
      <c r="M68" s="54"/>
      <c r="O68" s="93"/>
      <c r="S68" s="90"/>
      <c r="T68" s="90"/>
      <c r="U68" s="90"/>
      <c r="V68" s="90"/>
      <c r="W68" s="90"/>
      <c r="X68" s="90"/>
      <c r="Y68" s="90"/>
      <c r="Z68" s="90"/>
      <c r="AA68" s="91"/>
    </row>
    <row r="69" spans="1:27" ht="10.95" customHeight="1" x14ac:dyDescent="0.25">
      <c r="A69" s="93"/>
      <c r="E69" s="89"/>
      <c r="F69" s="144"/>
      <c r="G69" s="144"/>
      <c r="H69" s="144"/>
      <c r="I69" s="144"/>
      <c r="J69" s="144"/>
      <c r="K69" s="144"/>
      <c r="L69" s="106"/>
      <c r="M69" s="54"/>
      <c r="O69" s="93"/>
      <c r="S69" s="90"/>
      <c r="T69" s="90"/>
      <c r="U69" s="90"/>
      <c r="V69" s="90"/>
      <c r="W69" s="90"/>
      <c r="X69" s="90"/>
      <c r="Y69" s="90"/>
      <c r="Z69" s="90"/>
      <c r="AA69" s="91"/>
    </row>
    <row r="70" spans="1:27" ht="10.95" customHeight="1" x14ac:dyDescent="0.25">
      <c r="A70" s="93"/>
      <c r="E70" s="89"/>
      <c r="F70" s="144"/>
      <c r="G70" s="144"/>
      <c r="H70" s="144"/>
      <c r="I70" s="144"/>
      <c r="J70" s="144"/>
      <c r="K70" s="144"/>
      <c r="L70" s="106"/>
      <c r="M70" s="54"/>
      <c r="O70" s="93"/>
      <c r="S70" s="90"/>
      <c r="T70" s="90"/>
      <c r="U70" s="90"/>
      <c r="V70" s="90"/>
      <c r="W70" s="90"/>
      <c r="X70" s="90"/>
      <c r="Y70" s="90"/>
      <c r="Z70" s="90"/>
      <c r="AA70" s="91"/>
    </row>
    <row r="71" spans="1:27" ht="10.95" customHeight="1" x14ac:dyDescent="0.25">
      <c r="A71" s="93"/>
      <c r="E71" s="89"/>
      <c r="F71" s="144"/>
      <c r="G71" s="144"/>
      <c r="H71" s="144"/>
      <c r="I71" s="144"/>
      <c r="J71" s="144"/>
      <c r="K71" s="144"/>
      <c r="L71" s="106"/>
      <c r="M71" s="54"/>
      <c r="O71" s="93"/>
      <c r="S71" s="90"/>
      <c r="T71" s="90"/>
      <c r="U71" s="90"/>
      <c r="V71" s="90"/>
      <c r="W71" s="90"/>
      <c r="X71" s="90"/>
      <c r="Y71" s="90"/>
      <c r="Z71" s="90"/>
      <c r="AA71" s="91"/>
    </row>
    <row r="72" spans="1:27" ht="10.95" customHeight="1" x14ac:dyDescent="0.25">
      <c r="A72" s="93"/>
      <c r="E72" s="89"/>
      <c r="F72" s="144"/>
      <c r="G72" s="144"/>
      <c r="H72" s="144"/>
      <c r="I72" s="144"/>
      <c r="J72" s="144"/>
      <c r="K72" s="144"/>
      <c r="L72" s="106"/>
      <c r="M72" s="54"/>
      <c r="O72" s="93"/>
      <c r="S72" s="90"/>
      <c r="T72" s="90"/>
      <c r="U72" s="90"/>
      <c r="V72" s="90"/>
      <c r="W72" s="90"/>
      <c r="X72" s="90"/>
      <c r="Y72" s="90"/>
      <c r="Z72" s="90"/>
      <c r="AA72" s="91"/>
    </row>
    <row r="73" spans="1:27" ht="10.95" customHeight="1" x14ac:dyDescent="0.25">
      <c r="A73" s="93"/>
      <c r="E73" s="89"/>
      <c r="F73" s="144"/>
      <c r="G73" s="144"/>
      <c r="H73" s="144"/>
      <c r="I73" s="144"/>
      <c r="J73" s="144"/>
      <c r="K73" s="144"/>
      <c r="L73" s="106"/>
      <c r="M73" s="54"/>
      <c r="O73" s="93"/>
      <c r="S73" s="90"/>
      <c r="T73" s="90"/>
      <c r="U73" s="90"/>
      <c r="V73" s="90"/>
      <c r="W73" s="90"/>
      <c r="X73" s="90"/>
      <c r="Y73" s="90"/>
      <c r="Z73" s="90"/>
      <c r="AA73" s="91"/>
    </row>
    <row r="74" spans="1:27" ht="10.95" customHeight="1" x14ac:dyDescent="0.25">
      <c r="A74" s="93"/>
      <c r="E74" s="89"/>
      <c r="F74" s="144"/>
      <c r="G74" s="144"/>
      <c r="H74" s="144"/>
      <c r="I74" s="144"/>
      <c r="J74" s="144"/>
      <c r="K74" s="144"/>
      <c r="L74" s="106"/>
      <c r="M74" s="54"/>
      <c r="O74" s="93"/>
      <c r="S74" s="90"/>
      <c r="T74" s="90"/>
      <c r="U74" s="90"/>
      <c r="V74" s="90"/>
      <c r="W74" s="90"/>
      <c r="X74" s="90"/>
      <c r="Y74" s="90"/>
      <c r="Z74" s="90"/>
      <c r="AA74" s="91"/>
    </row>
    <row r="75" spans="1:27" ht="10.95" customHeight="1" x14ac:dyDescent="0.25">
      <c r="A75" s="93"/>
      <c r="E75" s="89"/>
      <c r="F75" s="144"/>
      <c r="G75" s="144"/>
      <c r="H75" s="144"/>
      <c r="I75" s="144"/>
      <c r="J75" s="144"/>
      <c r="K75" s="144"/>
      <c r="L75" s="106"/>
      <c r="M75" s="54"/>
      <c r="O75" s="93"/>
      <c r="S75" s="90"/>
      <c r="T75" s="90"/>
      <c r="U75" s="90"/>
      <c r="V75" s="90"/>
      <c r="W75" s="90"/>
      <c r="X75" s="90"/>
      <c r="Y75" s="90"/>
      <c r="Z75" s="90"/>
      <c r="AA75" s="91"/>
    </row>
    <row r="76" spans="1:27" ht="10.95" customHeight="1" x14ac:dyDescent="0.25">
      <c r="A76" s="93"/>
      <c r="E76" s="89"/>
      <c r="F76" s="144"/>
      <c r="G76" s="144"/>
      <c r="H76" s="144"/>
      <c r="I76" s="144"/>
      <c r="J76" s="144"/>
      <c r="K76" s="144"/>
      <c r="L76" s="106"/>
      <c r="M76" s="54"/>
      <c r="O76" s="93"/>
      <c r="S76" s="90"/>
      <c r="T76" s="90"/>
      <c r="U76" s="90"/>
      <c r="V76" s="90"/>
      <c r="W76" s="90"/>
      <c r="X76" s="90"/>
      <c r="Y76" s="90"/>
      <c r="Z76" s="90"/>
      <c r="AA76" s="91"/>
    </row>
    <row r="77" spans="1:27" ht="10.95" customHeight="1" x14ac:dyDescent="0.25">
      <c r="A77" s="93"/>
      <c r="E77" s="89"/>
      <c r="F77" s="144"/>
      <c r="G77" s="144"/>
      <c r="H77" s="144"/>
      <c r="I77" s="144"/>
      <c r="J77" s="144"/>
      <c r="K77" s="144"/>
      <c r="L77" s="106"/>
      <c r="M77" s="54"/>
      <c r="O77" s="62"/>
      <c r="P77" s="63"/>
      <c r="Q77" s="63"/>
      <c r="R77" s="63"/>
      <c r="S77" s="90"/>
      <c r="T77" s="90"/>
      <c r="U77" s="90"/>
      <c r="V77" s="90"/>
      <c r="W77" s="90"/>
      <c r="X77" s="90"/>
      <c r="Y77" s="90"/>
      <c r="Z77" s="90"/>
      <c r="AA77" s="91"/>
    </row>
    <row r="78" spans="1:27" ht="10.95" customHeight="1" x14ac:dyDescent="0.25">
      <c r="A78" s="93"/>
      <c r="E78" s="89"/>
      <c r="F78" s="144"/>
      <c r="G78" s="144"/>
      <c r="H78" s="144"/>
      <c r="I78" s="144"/>
      <c r="J78" s="144"/>
      <c r="K78" s="144"/>
      <c r="L78" s="106"/>
      <c r="M78" s="54"/>
      <c r="O78" s="93"/>
      <c r="S78" s="90"/>
      <c r="T78" s="90"/>
      <c r="U78" s="90"/>
      <c r="V78" s="90"/>
      <c r="W78" s="90"/>
      <c r="X78" s="90"/>
      <c r="Y78" s="90"/>
      <c r="Z78" s="90"/>
      <c r="AA78" s="91"/>
    </row>
    <row r="79" spans="1:27" ht="10.95" customHeight="1" x14ac:dyDescent="0.25">
      <c r="A79" s="93"/>
      <c r="E79" s="89"/>
      <c r="F79" s="144"/>
      <c r="G79" s="144"/>
      <c r="H79" s="144"/>
      <c r="I79" s="144"/>
      <c r="J79" s="144"/>
      <c r="K79" s="144"/>
      <c r="L79" s="106"/>
      <c r="M79" s="54"/>
      <c r="O79" s="93"/>
      <c r="S79" s="90"/>
      <c r="T79" s="90"/>
      <c r="U79" s="90"/>
      <c r="V79" s="90"/>
      <c r="W79" s="90"/>
      <c r="X79" s="90"/>
      <c r="Y79" s="90"/>
      <c r="Z79" s="90"/>
      <c r="AA79" s="91"/>
    </row>
    <row r="80" spans="1:27" ht="10.95" customHeight="1" x14ac:dyDescent="0.25">
      <c r="A80" s="93"/>
      <c r="E80" s="89"/>
      <c r="F80" s="144"/>
      <c r="G80" s="144"/>
      <c r="H80" s="144"/>
      <c r="I80" s="144"/>
      <c r="J80" s="144"/>
      <c r="K80" s="144"/>
      <c r="L80" s="106"/>
      <c r="M80" s="54"/>
      <c r="O80" s="93"/>
      <c r="S80" s="90"/>
      <c r="T80" s="90"/>
      <c r="U80" s="90"/>
      <c r="V80" s="90"/>
      <c r="W80" s="90"/>
      <c r="X80" s="90"/>
      <c r="Y80" s="90"/>
      <c r="Z80" s="90"/>
      <c r="AA80" s="91"/>
    </row>
    <row r="81" spans="1:27" ht="10.95" customHeight="1" x14ac:dyDescent="0.25">
      <c r="A81" s="93"/>
      <c r="E81" s="89"/>
      <c r="F81" s="144"/>
      <c r="G81" s="144"/>
      <c r="H81" s="144"/>
      <c r="I81" s="144"/>
      <c r="J81" s="144"/>
      <c r="K81" s="144"/>
      <c r="L81" s="106"/>
      <c r="M81" s="54"/>
      <c r="O81" s="93"/>
      <c r="S81" s="90"/>
      <c r="T81" s="90"/>
      <c r="U81" s="90"/>
      <c r="V81" s="90"/>
      <c r="W81" s="90"/>
      <c r="X81" s="90"/>
      <c r="Y81" s="90"/>
      <c r="Z81" s="90"/>
      <c r="AA81" s="91"/>
    </row>
    <row r="82" spans="1:27" ht="10.95" customHeight="1" x14ac:dyDescent="0.25">
      <c r="A82" s="93"/>
      <c r="E82" s="89"/>
      <c r="F82" s="144"/>
      <c r="G82" s="144"/>
      <c r="H82" s="144"/>
      <c r="I82" s="144"/>
      <c r="J82" s="144"/>
      <c r="K82" s="144"/>
      <c r="L82" s="106"/>
      <c r="M82" s="54"/>
      <c r="O82" s="145"/>
      <c r="S82" s="146"/>
      <c r="T82" s="146"/>
      <c r="U82" s="146"/>
      <c r="V82" s="146"/>
      <c r="W82" s="146"/>
      <c r="X82" s="146"/>
      <c r="Y82" s="146"/>
      <c r="Z82" s="146"/>
      <c r="AA82" s="147"/>
    </row>
    <row r="83" spans="1:27" ht="10.95" customHeight="1" x14ac:dyDescent="0.25">
      <c r="A83" s="93"/>
      <c r="E83" s="89"/>
      <c r="F83" s="144"/>
      <c r="G83" s="144"/>
      <c r="H83" s="144"/>
      <c r="I83" s="144"/>
      <c r="J83" s="144"/>
      <c r="K83" s="144"/>
      <c r="L83" s="106"/>
      <c r="M83" s="54"/>
      <c r="O83" s="145"/>
      <c r="S83" s="146"/>
      <c r="T83" s="146"/>
      <c r="U83" s="146"/>
      <c r="V83" s="146"/>
      <c r="W83" s="146"/>
      <c r="X83" s="146"/>
      <c r="Y83" s="146"/>
      <c r="Z83" s="146"/>
      <c r="AA83" s="147"/>
    </row>
    <row r="84" spans="1:27" ht="10.95" customHeight="1" x14ac:dyDescent="0.25">
      <c r="A84" s="93"/>
      <c r="E84" s="89"/>
      <c r="F84" s="144"/>
      <c r="G84" s="144"/>
      <c r="H84" s="144"/>
      <c r="I84" s="144"/>
      <c r="J84" s="144"/>
      <c r="K84" s="144"/>
      <c r="L84" s="106"/>
      <c r="M84" s="54"/>
      <c r="O84" s="145"/>
      <c r="S84" s="146"/>
      <c r="T84" s="146"/>
      <c r="U84" s="146"/>
      <c r="V84" s="146"/>
      <c r="W84" s="146"/>
      <c r="X84" s="146"/>
      <c r="Y84" s="146"/>
      <c r="Z84" s="146"/>
      <c r="AA84" s="147"/>
    </row>
    <row r="85" spans="1:27" ht="10.95" customHeight="1" x14ac:dyDescent="0.25">
      <c r="A85" s="62"/>
      <c r="E85" s="89"/>
      <c r="F85" s="144"/>
      <c r="G85" s="144"/>
      <c r="H85" s="144"/>
      <c r="I85" s="144"/>
      <c r="J85" s="144"/>
      <c r="K85" s="144"/>
      <c r="L85" s="106"/>
      <c r="M85" s="54"/>
      <c r="O85" s="145"/>
      <c r="S85" s="146"/>
      <c r="T85" s="90"/>
      <c r="U85" s="90"/>
      <c r="V85" s="90"/>
      <c r="W85" s="90"/>
      <c r="X85" s="90"/>
      <c r="Y85" s="90"/>
      <c r="Z85" s="90"/>
      <c r="AA85" s="91"/>
    </row>
    <row r="86" spans="1:27" ht="10.95" customHeight="1" x14ac:dyDescent="0.25">
      <c r="A86" s="93"/>
      <c r="E86" s="89"/>
      <c r="F86" s="144"/>
      <c r="G86" s="144"/>
      <c r="H86" s="144"/>
      <c r="I86" s="144"/>
      <c r="J86" s="144"/>
      <c r="K86" s="144"/>
      <c r="L86" s="106"/>
      <c r="M86" s="54"/>
      <c r="O86" s="145"/>
      <c r="S86" s="146">
        <v>0</v>
      </c>
      <c r="T86" s="90">
        <v>0</v>
      </c>
      <c r="U86" s="90">
        <v>0</v>
      </c>
      <c r="V86" s="90">
        <v>0</v>
      </c>
      <c r="W86" s="90">
        <v>0</v>
      </c>
      <c r="X86" s="90">
        <v>0</v>
      </c>
      <c r="Y86" s="90">
        <v>0</v>
      </c>
      <c r="Z86" s="90">
        <v>0</v>
      </c>
      <c r="AA86" s="91">
        <v>0</v>
      </c>
    </row>
    <row r="87" spans="1:27" ht="10.95" customHeight="1" x14ac:dyDescent="0.25">
      <c r="A87" s="93"/>
      <c r="E87" s="89"/>
      <c r="F87" s="144"/>
      <c r="G87" s="144"/>
      <c r="H87" s="144"/>
      <c r="I87" s="144"/>
      <c r="J87" s="144"/>
      <c r="K87" s="144"/>
      <c r="L87" s="106"/>
      <c r="M87" s="54"/>
      <c r="O87" s="145"/>
      <c r="S87" s="146"/>
      <c r="T87" s="90"/>
      <c r="U87" s="90"/>
      <c r="V87" s="90"/>
      <c r="W87" s="90"/>
      <c r="X87" s="90"/>
      <c r="Y87" s="90"/>
      <c r="Z87" s="90"/>
      <c r="AA87" s="91"/>
    </row>
    <row r="88" spans="1:27" ht="10.95" customHeight="1" x14ac:dyDescent="0.25">
      <c r="A88" s="84" t="s">
        <v>121</v>
      </c>
      <c r="B88" s="148"/>
      <c r="C88" s="148"/>
      <c r="D88" s="148"/>
      <c r="E88" s="80"/>
      <c r="F88" s="85"/>
      <c r="G88" s="85"/>
      <c r="H88" s="85"/>
      <c r="I88" s="85"/>
      <c r="J88" s="85"/>
      <c r="K88" s="85"/>
      <c r="L88" s="86"/>
      <c r="M88" s="54"/>
      <c r="O88" s="84" t="s">
        <v>121</v>
      </c>
      <c r="P88" s="149"/>
      <c r="Q88" s="149"/>
      <c r="R88" s="149"/>
      <c r="S88" s="108"/>
      <c r="T88" s="108"/>
      <c r="U88" s="108"/>
      <c r="V88" s="108"/>
      <c r="W88" s="108"/>
      <c r="X88" s="108"/>
      <c r="Y88" s="108"/>
      <c r="Z88" s="108"/>
      <c r="AA88" s="109"/>
    </row>
    <row r="89" spans="1:27" ht="10.95" customHeight="1" x14ac:dyDescent="0.25">
      <c r="A89" s="93"/>
      <c r="E89" s="89"/>
      <c r="F89" s="144"/>
      <c r="G89" s="144"/>
      <c r="H89" s="144"/>
      <c r="I89" s="144"/>
      <c r="J89" s="144"/>
      <c r="K89" s="144"/>
      <c r="L89" s="106"/>
      <c r="M89" s="54"/>
      <c r="O89" s="93"/>
      <c r="S89" s="90"/>
      <c r="T89" s="90"/>
      <c r="U89" s="90"/>
      <c r="V89" s="90"/>
      <c r="W89" s="90"/>
      <c r="X89" s="90"/>
      <c r="Y89" s="90"/>
      <c r="Z89" s="90"/>
      <c r="AA89" s="91"/>
    </row>
    <row r="90" spans="1:27" ht="10.95" customHeight="1" x14ac:dyDescent="0.25">
      <c r="A90" s="93"/>
      <c r="E90" s="89"/>
      <c r="F90" s="144"/>
      <c r="G90" s="144"/>
      <c r="H90" s="144"/>
      <c r="I90" s="144"/>
      <c r="J90" s="144"/>
      <c r="K90" s="144"/>
      <c r="L90" s="106"/>
      <c r="M90" s="54"/>
      <c r="O90" s="93"/>
      <c r="S90" s="90"/>
      <c r="T90" s="90"/>
      <c r="U90" s="90"/>
      <c r="V90" s="90"/>
      <c r="W90" s="90"/>
      <c r="X90" s="90"/>
      <c r="Y90" s="90"/>
      <c r="Z90" s="90"/>
      <c r="AA90" s="91"/>
    </row>
    <row r="91" spans="1:27" ht="10.95" customHeight="1" x14ac:dyDescent="0.25">
      <c r="A91" s="93"/>
      <c r="E91" s="89"/>
      <c r="F91" s="144"/>
      <c r="G91" s="144"/>
      <c r="H91" s="144"/>
      <c r="I91" s="144"/>
      <c r="J91" s="144"/>
      <c r="K91" s="144"/>
      <c r="L91" s="106"/>
      <c r="M91" s="54"/>
      <c r="O91" s="62"/>
      <c r="S91" s="90"/>
      <c r="T91" s="90"/>
      <c r="U91" s="90"/>
      <c r="V91" s="90"/>
      <c r="W91" s="90"/>
      <c r="X91" s="90"/>
      <c r="Y91" s="90"/>
      <c r="Z91" s="90"/>
      <c r="AA91" s="91"/>
    </row>
    <row r="92" spans="1:27" ht="10.95" customHeight="1" x14ac:dyDescent="0.25">
      <c r="A92" s="93"/>
      <c r="E92" s="89"/>
      <c r="F92" s="144"/>
      <c r="G92" s="144"/>
      <c r="H92" s="144"/>
      <c r="I92" s="144"/>
      <c r="J92" s="144"/>
      <c r="K92" s="144"/>
      <c r="L92" s="106"/>
      <c r="M92" s="54"/>
      <c r="O92" s="93"/>
      <c r="P92" s="63"/>
      <c r="S92" s="90"/>
      <c r="T92" s="90"/>
      <c r="U92" s="90"/>
      <c r="V92" s="90"/>
      <c r="W92" s="90"/>
      <c r="X92" s="90"/>
      <c r="Y92" s="90"/>
      <c r="Z92" s="90"/>
      <c r="AA92" s="91"/>
    </row>
    <row r="93" spans="1:27" ht="13.2" x14ac:dyDescent="0.25">
      <c r="A93" s="84" t="s">
        <v>122</v>
      </c>
      <c r="B93" s="79"/>
      <c r="C93" s="79"/>
      <c r="D93" s="148"/>
      <c r="E93" s="150"/>
      <c r="F93" s="151">
        <f t="shared" ref="F93:L93" si="7">SUM(F15:F92)</f>
        <v>2177137653.8200006</v>
      </c>
      <c r="G93" s="151">
        <f t="shared" si="7"/>
        <v>296735007.21000004</v>
      </c>
      <c r="H93" s="151">
        <f t="shared" si="7"/>
        <v>-8285149.3199999984</v>
      </c>
      <c r="I93" s="151">
        <f t="shared" si="7"/>
        <v>0</v>
      </c>
      <c r="J93" s="151">
        <f t="shared" si="7"/>
        <v>0</v>
      </c>
      <c r="K93" s="151">
        <f t="shared" si="7"/>
        <v>0</v>
      </c>
      <c r="L93" s="152">
        <f t="shared" si="7"/>
        <v>2465587511.7099991</v>
      </c>
      <c r="M93" s="92"/>
      <c r="O93" s="153"/>
      <c r="P93" s="149" t="s">
        <v>123</v>
      </c>
      <c r="Q93" s="79"/>
      <c r="R93" s="79"/>
      <c r="S93" s="108">
        <f t="shared" ref="S93:Z93" si="8">SUM(S15:S92)</f>
        <v>807098203.90999985</v>
      </c>
      <c r="T93" s="108">
        <f t="shared" si="8"/>
        <v>55706259.420000002</v>
      </c>
      <c r="U93" s="108">
        <f t="shared" si="8"/>
        <v>-8285149.3199999984</v>
      </c>
      <c r="V93" s="108">
        <f>SUM(V15:V92)</f>
        <v>-8720057.8399999999</v>
      </c>
      <c r="W93" s="108">
        <f>SUM(W15:W92)</f>
        <v>377742.77999999997</v>
      </c>
      <c r="X93" s="108">
        <f t="shared" si="8"/>
        <v>0</v>
      </c>
      <c r="Y93" s="108">
        <f t="shared" si="8"/>
        <v>695.75</v>
      </c>
      <c r="Z93" s="108">
        <f t="shared" si="8"/>
        <v>0</v>
      </c>
      <c r="AA93" s="109">
        <f>SUM(AA15:AA92)</f>
        <v>846177694.70000005</v>
      </c>
    </row>
    <row r="94" spans="1:27" ht="13.2" x14ac:dyDescent="0.25">
      <c r="A94" s="84"/>
      <c r="B94" s="148"/>
      <c r="C94" s="148"/>
      <c r="D94" s="148"/>
      <c r="E94" s="80"/>
      <c r="F94" s="151"/>
      <c r="G94" s="151"/>
      <c r="H94" s="151"/>
      <c r="I94" s="151"/>
      <c r="J94" s="151"/>
      <c r="K94" s="151"/>
      <c r="L94" s="152"/>
      <c r="M94" s="92"/>
      <c r="O94" s="84" t="s">
        <v>124</v>
      </c>
      <c r="P94" s="79"/>
      <c r="Q94" s="79"/>
      <c r="R94" s="79"/>
      <c r="S94" s="151"/>
      <c r="T94" s="151"/>
      <c r="U94" s="151"/>
      <c r="V94" s="151"/>
      <c r="W94" s="151"/>
      <c r="X94" s="151"/>
      <c r="Y94" s="151"/>
      <c r="Z94" s="108"/>
      <c r="AA94" s="109"/>
    </row>
    <row r="95" spans="1:27" ht="13.2" x14ac:dyDescent="0.25">
      <c r="A95" s="84"/>
      <c r="B95" s="148"/>
      <c r="C95" s="148"/>
      <c r="D95" s="148"/>
      <c r="E95" s="80"/>
      <c r="F95" s="151"/>
      <c r="G95" s="151"/>
      <c r="H95" s="151"/>
      <c r="I95" s="151"/>
      <c r="J95" s="151"/>
      <c r="K95" s="151"/>
      <c r="L95" s="152"/>
      <c r="M95" s="92"/>
      <c r="O95" s="84"/>
      <c r="P95" s="148"/>
      <c r="Q95" s="148"/>
      <c r="R95" s="148"/>
      <c r="S95" s="108"/>
      <c r="T95" s="108"/>
      <c r="U95" s="108"/>
      <c r="V95" s="108"/>
      <c r="W95" s="108"/>
      <c r="X95" s="108"/>
      <c r="Y95" s="108"/>
      <c r="Z95" s="108"/>
      <c r="AA95" s="109"/>
    </row>
    <row r="96" spans="1:27" ht="13.2" x14ac:dyDescent="0.25">
      <c r="A96" s="111">
        <v>10400</v>
      </c>
      <c r="B96" s="54" t="s">
        <v>125</v>
      </c>
      <c r="E96" s="154">
        <v>5</v>
      </c>
      <c r="F96" s="95">
        <v>13128442.279999999</v>
      </c>
      <c r="G96" s="95">
        <v>0</v>
      </c>
      <c r="H96" s="95"/>
      <c r="I96" s="95">
        <v>0</v>
      </c>
      <c r="J96" s="95"/>
      <c r="K96" s="95"/>
      <c r="L96" s="96">
        <f t="shared" ref="L96:L98" si="9">SUM(F96:K96)</f>
        <v>13128442.279999999</v>
      </c>
      <c r="M96" s="112"/>
      <c r="O96" s="111">
        <v>10400</v>
      </c>
      <c r="P96" s="54" t="s">
        <v>125</v>
      </c>
      <c r="S96" s="95">
        <v>2785859.49</v>
      </c>
      <c r="T96" s="95">
        <v>656533.52</v>
      </c>
      <c r="U96" s="95">
        <v>0</v>
      </c>
      <c r="V96" s="95">
        <v>0</v>
      </c>
      <c r="W96" s="95">
        <v>0</v>
      </c>
      <c r="X96" s="95"/>
      <c r="Y96" s="95">
        <v>-695.75</v>
      </c>
      <c r="Z96" s="95">
        <v>0</v>
      </c>
      <c r="AA96" s="96">
        <f>SUM(S96:Z96)</f>
        <v>3441697.2600000002</v>
      </c>
    </row>
    <row r="97" spans="1:27" ht="13.2" x14ac:dyDescent="0.25">
      <c r="A97" s="111">
        <v>10500</v>
      </c>
      <c r="B97" s="54" t="s">
        <v>126</v>
      </c>
      <c r="E97" s="154">
        <v>0</v>
      </c>
      <c r="F97" s="95">
        <v>1939552</v>
      </c>
      <c r="G97" s="95"/>
      <c r="H97" s="95"/>
      <c r="I97" s="95"/>
      <c r="J97" s="95"/>
      <c r="K97" s="95"/>
      <c r="L97" s="96">
        <f t="shared" si="9"/>
        <v>1939552</v>
      </c>
      <c r="M97" s="112"/>
      <c r="O97" s="111">
        <v>10500</v>
      </c>
      <c r="P97" s="54" t="s">
        <v>126</v>
      </c>
      <c r="S97" s="95">
        <v>0</v>
      </c>
      <c r="T97" s="95">
        <v>0</v>
      </c>
      <c r="U97" s="95">
        <v>0</v>
      </c>
      <c r="V97" s="95">
        <v>0</v>
      </c>
      <c r="W97" s="95">
        <v>0</v>
      </c>
      <c r="X97" s="95"/>
      <c r="Y97" s="95"/>
      <c r="Z97" s="95"/>
      <c r="AA97" s="96">
        <f>SUM(S97:Z97)</f>
        <v>0</v>
      </c>
    </row>
    <row r="98" spans="1:27" ht="13.2" x14ac:dyDescent="0.25">
      <c r="A98" s="111">
        <v>11400</v>
      </c>
      <c r="B98" s="54" t="s">
        <v>127</v>
      </c>
      <c r="E98" s="154">
        <v>0</v>
      </c>
      <c r="F98" s="97">
        <v>5031897</v>
      </c>
      <c r="G98" s="97"/>
      <c r="H98" s="97"/>
      <c r="I98" s="97"/>
      <c r="J98" s="97"/>
      <c r="K98" s="97"/>
      <c r="L98" s="99">
        <f t="shared" si="9"/>
        <v>5031897</v>
      </c>
      <c r="M98" s="112"/>
      <c r="O98" s="111">
        <v>11400</v>
      </c>
      <c r="P98" s="54" t="s">
        <v>127</v>
      </c>
      <c r="S98" s="95">
        <v>4987192.2400000077</v>
      </c>
      <c r="T98" s="95">
        <v>40960.74</v>
      </c>
      <c r="U98" s="95">
        <v>0</v>
      </c>
      <c r="V98" s="95">
        <v>0</v>
      </c>
      <c r="W98" s="95">
        <v>0</v>
      </c>
      <c r="X98" s="95"/>
      <c r="Y98" s="95"/>
      <c r="Z98" s="95"/>
      <c r="AA98" s="96">
        <f>SUM(S98:Z98)</f>
        <v>5028152.9800000079</v>
      </c>
    </row>
    <row r="99" spans="1:27" ht="13.2" x14ac:dyDescent="0.25">
      <c r="A99" s="93"/>
      <c r="B99" s="54" t="s">
        <v>82</v>
      </c>
      <c r="E99" s="89"/>
      <c r="F99" s="95">
        <f>SUM(F96:F98)</f>
        <v>20099891.280000001</v>
      </c>
      <c r="G99" s="95">
        <f t="shared" ref="G99:L99" si="10">SUM(G96:G98)</f>
        <v>0</v>
      </c>
      <c r="H99" s="95">
        <f t="shared" si="10"/>
        <v>0</v>
      </c>
      <c r="I99" s="95">
        <f t="shared" si="10"/>
        <v>0</v>
      </c>
      <c r="J99" s="95">
        <f t="shared" si="10"/>
        <v>0</v>
      </c>
      <c r="K99" s="95">
        <f t="shared" si="10"/>
        <v>0</v>
      </c>
      <c r="L99" s="155">
        <f t="shared" si="10"/>
        <v>20099891.280000001</v>
      </c>
      <c r="M99" s="112"/>
      <c r="O99" s="156"/>
      <c r="P99" s="54" t="s">
        <v>82</v>
      </c>
      <c r="S99" s="151">
        <f>SUM(S96:S98)</f>
        <v>7773051.7300000079</v>
      </c>
      <c r="T99" s="151">
        <f t="shared" ref="T99:AA99" si="11">SUM(T96:T98)</f>
        <v>697494.26</v>
      </c>
      <c r="U99" s="151">
        <f t="shared" si="11"/>
        <v>0</v>
      </c>
      <c r="V99" s="151">
        <f t="shared" si="11"/>
        <v>0</v>
      </c>
      <c r="W99" s="151">
        <f t="shared" si="11"/>
        <v>0</v>
      </c>
      <c r="X99" s="151">
        <f t="shared" si="11"/>
        <v>0</v>
      </c>
      <c r="Y99" s="151">
        <f t="shared" si="11"/>
        <v>-695.75</v>
      </c>
      <c r="Z99" s="151">
        <f t="shared" si="11"/>
        <v>0</v>
      </c>
      <c r="AA99" s="157">
        <f t="shared" si="11"/>
        <v>8469850.2400000077</v>
      </c>
    </row>
    <row r="100" spans="1:27" ht="13.2" x14ac:dyDescent="0.25">
      <c r="A100" s="158" t="s">
        <v>128</v>
      </c>
      <c r="B100" s="159"/>
      <c r="C100" s="160"/>
      <c r="D100" s="160"/>
      <c r="E100" s="161"/>
      <c r="F100" s="151">
        <f>+F93+F99</f>
        <v>2197237545.1000009</v>
      </c>
      <c r="G100" s="151">
        <f t="shared" ref="G100:L100" si="12">+G93+G99</f>
        <v>296735007.21000004</v>
      </c>
      <c r="H100" s="151">
        <f t="shared" si="12"/>
        <v>-8285149.3199999984</v>
      </c>
      <c r="I100" s="151">
        <f t="shared" si="12"/>
        <v>0</v>
      </c>
      <c r="J100" s="151">
        <f t="shared" si="12"/>
        <v>0</v>
      </c>
      <c r="K100" s="151">
        <f t="shared" si="12"/>
        <v>0</v>
      </c>
      <c r="L100" s="162">
        <f t="shared" si="12"/>
        <v>2485687402.9899993</v>
      </c>
      <c r="M100" s="112"/>
      <c r="O100" s="62" t="s">
        <v>129</v>
      </c>
      <c r="P100" s="149"/>
      <c r="Q100" s="79"/>
      <c r="R100" s="79"/>
      <c r="S100" s="163">
        <f>+S99+S93</f>
        <v>814871255.63999987</v>
      </c>
      <c r="T100" s="163">
        <f>+T99+T93</f>
        <v>56403753.68</v>
      </c>
      <c r="U100" s="163">
        <f t="shared" ref="U100:AA100" si="13">+U99+U93</f>
        <v>-8285149.3199999984</v>
      </c>
      <c r="V100" s="163">
        <f t="shared" si="13"/>
        <v>-8720057.8399999999</v>
      </c>
      <c r="W100" s="163">
        <f t="shared" si="13"/>
        <v>377742.77999999997</v>
      </c>
      <c r="X100" s="163">
        <f t="shared" si="13"/>
        <v>0</v>
      </c>
      <c r="Y100" s="163">
        <f t="shared" si="13"/>
        <v>0</v>
      </c>
      <c r="Z100" s="163">
        <f t="shared" si="13"/>
        <v>0</v>
      </c>
      <c r="AA100" s="157">
        <f t="shared" si="13"/>
        <v>854647544.94000006</v>
      </c>
    </row>
    <row r="101" spans="1:27" ht="19.2" customHeight="1" x14ac:dyDescent="0.25">
      <c r="A101" s="62" t="s">
        <v>130</v>
      </c>
      <c r="B101" s="139"/>
      <c r="F101" s="79"/>
      <c r="G101" s="79"/>
      <c r="H101" s="79"/>
      <c r="I101" s="79"/>
      <c r="J101" s="79"/>
      <c r="K101" s="79"/>
      <c r="L101" s="164"/>
      <c r="M101" s="54"/>
      <c r="O101" s="62" t="s">
        <v>131</v>
      </c>
      <c r="P101" s="63" t="s">
        <v>132</v>
      </c>
      <c r="S101" s="79"/>
      <c r="T101" s="79"/>
      <c r="U101" s="79"/>
      <c r="V101" s="79"/>
      <c r="W101" s="79"/>
      <c r="X101" s="79"/>
      <c r="Y101" s="79"/>
      <c r="Z101" s="79"/>
      <c r="AA101" s="165"/>
    </row>
    <row r="102" spans="1:27" ht="22.95" customHeight="1" x14ac:dyDescent="0.25">
      <c r="A102" s="62" t="s">
        <v>133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4"/>
      <c r="M102" s="63"/>
      <c r="O102" s="62" t="s">
        <v>131</v>
      </c>
      <c r="P102" s="63" t="s">
        <v>134</v>
      </c>
      <c r="AA102" s="166"/>
    </row>
    <row r="103" spans="1:27" ht="22.95" customHeight="1" thickBot="1" x14ac:dyDescent="0.3">
      <c r="A103" s="167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9"/>
      <c r="M103" s="63"/>
      <c r="O103" s="62" t="s">
        <v>135</v>
      </c>
      <c r="P103" s="63"/>
      <c r="AA103" s="170"/>
    </row>
    <row r="104" spans="1:27" ht="13.2" customHeight="1" thickBot="1" x14ac:dyDescent="0.3">
      <c r="A104" s="368"/>
      <c r="B104" s="368"/>
      <c r="C104" s="368"/>
      <c r="D104" s="368"/>
      <c r="E104" s="368"/>
      <c r="F104" s="368"/>
      <c r="G104" s="368"/>
      <c r="H104" s="368"/>
      <c r="I104" s="368"/>
      <c r="J104" s="368"/>
      <c r="K104" s="368"/>
      <c r="L104" s="368"/>
      <c r="M104" s="58"/>
      <c r="O104" s="117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71"/>
    </row>
    <row r="105" spans="1:27" ht="13.2" customHeight="1" x14ac:dyDescent="0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1:27" ht="10.95" customHeight="1" x14ac:dyDescent="0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S106" s="172"/>
    </row>
    <row r="107" spans="1:27" ht="10.95" customHeight="1" x14ac:dyDescent="0.25">
      <c r="S107" s="172"/>
    </row>
    <row r="108" spans="1:27" ht="10.95" customHeight="1" x14ac:dyDescent="0.25">
      <c r="S108" s="172"/>
    </row>
    <row r="109" spans="1:27" ht="15" customHeight="1" x14ac:dyDescent="0.25">
      <c r="S109" s="172"/>
    </row>
    <row r="110" spans="1:27" ht="15" customHeight="1" x14ac:dyDescent="0.25">
      <c r="S110" s="172"/>
    </row>
    <row r="111" spans="1:27" ht="15" customHeight="1" x14ac:dyDescent="0.25"/>
    <row r="112" spans="1:27" ht="15" customHeight="1" x14ac:dyDescent="0.25"/>
    <row r="113" spans="21:27" ht="4.95" customHeight="1" x14ac:dyDescent="0.25">
      <c r="U113" s="173"/>
    </row>
    <row r="114" spans="21:27" ht="15" customHeight="1" x14ac:dyDescent="0.25">
      <c r="U114" s="173"/>
    </row>
    <row r="115" spans="21:27" ht="15" customHeight="1" x14ac:dyDescent="0.25">
      <c r="AA115" s="172"/>
    </row>
    <row r="116" spans="21:27" ht="15" customHeight="1" x14ac:dyDescent="0.25"/>
    <row r="117" spans="21:27" ht="15" customHeight="1" x14ac:dyDescent="0.25"/>
    <row r="145" ht="12.45" customHeight="1" x14ac:dyDescent="0.25"/>
    <row r="146" ht="12.45" customHeight="1" x14ac:dyDescent="0.25"/>
    <row r="147" ht="12.45" customHeight="1" x14ac:dyDescent="0.25"/>
    <row r="151" ht="19.95" customHeight="1" x14ac:dyDescent="0.25"/>
  </sheetData>
  <mergeCells count="3">
    <mergeCell ref="A51:L51"/>
    <mergeCell ref="O51:AA51"/>
    <mergeCell ref="A104:L104"/>
  </mergeCells>
  <printOptions horizontalCentered="1"/>
  <pageMargins left="0.5" right="1.5" top="0.9" bottom="0.8" header="0" footer="0"/>
  <pageSetup scale="65" fitToHeight="2" orientation="landscape" r:id="rId1"/>
  <headerFooter alignWithMargins="0"/>
  <rowBreaks count="1" manualBreakCount="1">
    <brk id="51" max="16383" man="1"/>
  </rowBreaks>
  <colBreaks count="1" manualBreakCount="1">
    <brk id="13" max="1048575" man="1"/>
  </col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298C-315B-4AA7-B8C1-A9D19DB4ABEB}">
  <sheetPr>
    <tabColor rgb="FF002060"/>
  </sheetPr>
  <dimension ref="A1:AD105"/>
  <sheetViews>
    <sheetView topLeftCell="G1" workbookViewId="0">
      <selection sqref="A1:XFD1048576"/>
    </sheetView>
  </sheetViews>
  <sheetFormatPr defaultColWidth="7.36328125" defaultRowHeight="13.2" outlineLevelCol="1" x14ac:dyDescent="0.25"/>
  <cols>
    <col min="1" max="1" width="8.1796875" style="174" bestFit="1" customWidth="1"/>
    <col min="2" max="2" width="11.08984375" style="180" bestFit="1" customWidth="1"/>
    <col min="3" max="3" width="27.453125" style="180" customWidth="1"/>
    <col min="4" max="4" width="17.6328125" style="180" bestFit="1" customWidth="1" outlineLevel="1"/>
    <col min="5" max="7" width="17.6328125" style="178" bestFit="1" customWidth="1"/>
    <col min="8" max="8" width="17.6328125" style="178" customWidth="1"/>
    <col min="9" max="9" width="13.08984375" style="178" bestFit="1" customWidth="1"/>
    <col min="10" max="11" width="13.08984375" style="180" bestFit="1" customWidth="1"/>
    <col min="12" max="12" width="13.08984375" style="364" bestFit="1" customWidth="1"/>
    <col min="13" max="13" width="13.08984375" style="180" bestFit="1" customWidth="1"/>
    <col min="14" max="14" width="11.81640625" style="365" bestFit="1" customWidth="1"/>
    <col min="15" max="15" width="11.81640625" style="180" bestFit="1" customWidth="1"/>
    <col min="16" max="16" width="11.81640625" style="364" bestFit="1" customWidth="1"/>
    <col min="17" max="17" width="13.6328125" style="180" bestFit="1" customWidth="1"/>
    <col min="18" max="18" width="12.6328125" style="180" customWidth="1"/>
    <col min="19" max="19" width="13.08984375" style="352" customWidth="1"/>
    <col min="20" max="20" width="4.6328125" style="352" customWidth="1"/>
    <col min="21" max="21" width="4.453125" style="352" hidden="1" customWidth="1"/>
    <col min="22" max="22" width="4.453125" style="177" hidden="1" customWidth="1"/>
    <col min="23" max="23" width="14.81640625" style="178" bestFit="1" customWidth="1"/>
    <col min="24" max="24" width="13.54296875" style="179" customWidth="1"/>
    <col min="25" max="25" width="4.453125" style="177" customWidth="1"/>
    <col min="26" max="27" width="12.6328125" style="180" hidden="1" customWidth="1"/>
    <col min="28" max="28" width="7.36328125" style="180"/>
    <col min="29" max="29" width="9" style="180" bestFit="1" customWidth="1"/>
    <col min="30" max="16384" width="7.36328125" style="180"/>
  </cols>
  <sheetData>
    <row r="1" spans="1:30" ht="15.6" x14ac:dyDescent="0.3">
      <c r="B1" s="175" t="s">
        <v>136</v>
      </c>
      <c r="C1" s="175"/>
      <c r="D1" s="176"/>
      <c r="E1" s="175"/>
      <c r="F1" s="175"/>
      <c r="G1" s="175"/>
      <c r="H1" s="175"/>
      <c r="I1" s="175"/>
      <c r="J1" s="176"/>
      <c r="K1" s="176"/>
      <c r="L1" s="274"/>
      <c r="M1" s="176"/>
      <c r="N1" s="275"/>
      <c r="O1" s="275"/>
      <c r="P1" s="274"/>
      <c r="Q1" s="175"/>
      <c r="R1" s="175"/>
      <c r="S1" s="276"/>
      <c r="T1" s="276"/>
      <c r="U1" s="276"/>
      <c r="AA1" s="181" t="s">
        <v>137</v>
      </c>
      <c r="AC1" s="182" t="s">
        <v>138</v>
      </c>
      <c r="AD1" s="182" t="s">
        <v>139</v>
      </c>
    </row>
    <row r="2" spans="1:30" ht="16.2" thickBot="1" x14ac:dyDescent="0.35">
      <c r="B2" s="175" t="s">
        <v>140</v>
      </c>
      <c r="C2" s="175"/>
      <c r="D2" s="176"/>
      <c r="E2" s="175"/>
      <c r="F2" s="175"/>
      <c r="G2" s="175"/>
      <c r="H2" s="175"/>
      <c r="I2" s="175"/>
      <c r="J2" s="176"/>
      <c r="K2" s="176"/>
      <c r="L2" s="274"/>
      <c r="M2" s="176"/>
      <c r="N2" s="275"/>
      <c r="O2" s="275"/>
      <c r="P2" s="274"/>
      <c r="Q2" s="175"/>
      <c r="R2" s="175"/>
      <c r="S2" s="276"/>
      <c r="T2" s="276"/>
      <c r="U2" s="276"/>
      <c r="W2" s="183"/>
      <c r="AA2" s="184">
        <v>1</v>
      </c>
      <c r="AC2" s="182">
        <v>12</v>
      </c>
      <c r="AD2" s="182">
        <v>12</v>
      </c>
    </row>
    <row r="3" spans="1:30" ht="15.6" x14ac:dyDescent="0.3">
      <c r="B3" s="185" t="s">
        <v>141</v>
      </c>
      <c r="C3" s="175"/>
      <c r="D3" s="176"/>
      <c r="E3" s="175"/>
      <c r="F3" s="175"/>
      <c r="G3" s="175"/>
      <c r="H3" s="175"/>
      <c r="I3" s="175"/>
      <c r="J3" s="176"/>
      <c r="K3" s="176"/>
      <c r="L3" s="274"/>
      <c r="M3" s="176"/>
      <c r="N3" s="275"/>
      <c r="O3" s="275"/>
      <c r="P3" s="274"/>
      <c r="Q3" s="175"/>
      <c r="R3" s="186"/>
      <c r="S3" s="276"/>
      <c r="T3" s="276"/>
      <c r="U3" s="276"/>
      <c r="V3" s="177">
        <v>3</v>
      </c>
      <c r="W3" s="187"/>
      <c r="Y3" s="177">
        <v>2</v>
      </c>
      <c r="Z3" s="188"/>
      <c r="AA3" s="188">
        <v>2</v>
      </c>
    </row>
    <row r="4" spans="1:30" ht="15" customHeight="1" x14ac:dyDescent="0.25">
      <c r="B4" s="189"/>
      <c r="C4" s="189"/>
      <c r="D4" s="190">
        <v>2020</v>
      </c>
      <c r="E4" s="191"/>
      <c r="F4" s="191"/>
      <c r="G4" s="191"/>
      <c r="H4" s="192"/>
      <c r="I4" s="192"/>
      <c r="J4" s="193"/>
      <c r="K4" s="193"/>
      <c r="L4" s="277"/>
      <c r="M4" s="193"/>
      <c r="N4" s="278"/>
      <c r="O4" s="278"/>
      <c r="P4" s="277"/>
      <c r="Q4" s="194" t="s">
        <v>142</v>
      </c>
      <c r="R4" s="195">
        <v>2021</v>
      </c>
      <c r="S4" s="279" t="s">
        <v>143</v>
      </c>
      <c r="T4" s="279"/>
      <c r="U4" s="279"/>
      <c r="V4" s="177" t="s">
        <v>144</v>
      </c>
      <c r="W4" s="196"/>
      <c r="Y4" s="177" t="s">
        <v>145</v>
      </c>
      <c r="Z4" s="280">
        <v>2020</v>
      </c>
      <c r="AA4" s="280"/>
    </row>
    <row r="5" spans="1:30" x14ac:dyDescent="0.25">
      <c r="A5" s="197" t="s">
        <v>146</v>
      </c>
      <c r="B5" s="198" t="s">
        <v>147</v>
      </c>
      <c r="C5" s="199" t="s">
        <v>14</v>
      </c>
      <c r="D5" s="200" t="s">
        <v>148</v>
      </c>
      <c r="E5" s="200" t="s">
        <v>149</v>
      </c>
      <c r="F5" s="200" t="s">
        <v>150</v>
      </c>
      <c r="G5" s="200" t="s">
        <v>151</v>
      </c>
      <c r="H5" s="200" t="s">
        <v>152</v>
      </c>
      <c r="I5" s="200" t="s">
        <v>153</v>
      </c>
      <c r="J5" s="200" t="s">
        <v>154</v>
      </c>
      <c r="K5" s="200" t="s">
        <v>155</v>
      </c>
      <c r="L5" s="200" t="s">
        <v>156</v>
      </c>
      <c r="M5" s="200" t="s">
        <v>157</v>
      </c>
      <c r="N5" s="200" t="s">
        <v>158</v>
      </c>
      <c r="O5" s="200" t="s">
        <v>159</v>
      </c>
      <c r="P5" s="200" t="s">
        <v>148</v>
      </c>
      <c r="Q5" s="201" t="s">
        <v>160</v>
      </c>
      <c r="R5" s="195" t="s">
        <v>161</v>
      </c>
      <c r="S5" s="281" t="s">
        <v>162</v>
      </c>
      <c r="T5" s="282"/>
      <c r="U5" s="283" t="s">
        <v>163</v>
      </c>
      <c r="V5" s="177" t="s">
        <v>164</v>
      </c>
      <c r="W5" s="202" t="s">
        <v>165</v>
      </c>
      <c r="X5" s="183" t="s">
        <v>162</v>
      </c>
      <c r="Y5" s="177" t="s">
        <v>164</v>
      </c>
      <c r="Z5" s="203" t="s">
        <v>161</v>
      </c>
      <c r="AA5" s="203"/>
    </row>
    <row r="6" spans="1:30" x14ac:dyDescent="0.25">
      <c r="B6" s="192"/>
      <c r="C6" s="189"/>
      <c r="D6" s="284"/>
      <c r="E6" s="285"/>
      <c r="F6" s="285"/>
      <c r="G6" s="285"/>
      <c r="H6" s="285"/>
      <c r="I6" s="285"/>
      <c r="J6" s="285"/>
      <c r="K6" s="285"/>
      <c r="L6" s="278"/>
      <c r="M6" s="278"/>
      <c r="N6" s="278"/>
      <c r="O6" s="278"/>
      <c r="P6" s="278"/>
      <c r="Q6" s="286"/>
      <c r="R6" s="287"/>
      <c r="S6" s="282"/>
      <c r="T6" s="282"/>
      <c r="U6" s="282"/>
      <c r="W6" s="204"/>
      <c r="Z6" s="288"/>
      <c r="AA6" s="288"/>
    </row>
    <row r="7" spans="1:30" x14ac:dyDescent="0.25">
      <c r="A7" s="197">
        <v>9101000</v>
      </c>
      <c r="B7" s="205">
        <v>1010000</v>
      </c>
      <c r="C7" s="206" t="s">
        <v>166</v>
      </c>
      <c r="D7" s="289">
        <v>1869700333.7900016</v>
      </c>
      <c r="E7" s="290">
        <v>1870076642.5200016</v>
      </c>
      <c r="F7" s="290">
        <v>1884351946.8600016</v>
      </c>
      <c r="G7" s="290">
        <v>1890043797.6800017</v>
      </c>
      <c r="H7" s="290">
        <v>1901225432.4700019</v>
      </c>
      <c r="I7" s="290">
        <v>1942744871.3300021</v>
      </c>
      <c r="J7" s="290">
        <v>1968537429.0100021</v>
      </c>
      <c r="K7" s="290">
        <v>2043575655.5800021</v>
      </c>
      <c r="L7" s="290">
        <v>2044747650.0800021</v>
      </c>
      <c r="M7" s="290">
        <v>2110173824.8400021</v>
      </c>
      <c r="N7" s="290">
        <v>2124604509.2000022</v>
      </c>
      <c r="O7" s="290">
        <v>2142216450.3200021</v>
      </c>
      <c r="P7" s="290">
        <v>2168081826.3700018</v>
      </c>
      <c r="Q7" s="291">
        <v>1996929259.2346175</v>
      </c>
      <c r="R7" s="292">
        <v>2055345541.0089216</v>
      </c>
      <c r="S7" s="240">
        <v>112736285.36108017</v>
      </c>
      <c r="T7" s="240"/>
      <c r="U7" s="240"/>
      <c r="V7" s="177" t="s">
        <v>167</v>
      </c>
      <c r="W7" s="293">
        <v>2168081826.3699999</v>
      </c>
      <c r="X7" s="207">
        <v>0</v>
      </c>
      <c r="Y7" s="177" t="s">
        <v>168</v>
      </c>
      <c r="Z7" s="294">
        <v>2055345541.0089216</v>
      </c>
      <c r="AA7" s="294"/>
    </row>
    <row r="8" spans="1:30" x14ac:dyDescent="0.25">
      <c r="A8" s="197">
        <v>9102000</v>
      </c>
      <c r="B8" s="205">
        <v>1020000</v>
      </c>
      <c r="C8" s="206" t="s">
        <v>169</v>
      </c>
      <c r="D8" s="289">
        <v>0</v>
      </c>
      <c r="E8" s="290">
        <v>0</v>
      </c>
      <c r="F8" s="290">
        <v>0</v>
      </c>
      <c r="G8" s="290">
        <v>0</v>
      </c>
      <c r="H8" s="290">
        <v>0</v>
      </c>
      <c r="I8" s="290">
        <v>0</v>
      </c>
      <c r="J8" s="290">
        <v>0</v>
      </c>
      <c r="K8" s="290">
        <v>0</v>
      </c>
      <c r="L8" s="290">
        <v>0</v>
      </c>
      <c r="M8" s="290">
        <v>0</v>
      </c>
      <c r="N8" s="290">
        <v>0</v>
      </c>
      <c r="O8" s="290">
        <v>0</v>
      </c>
      <c r="P8" s="290">
        <v>0</v>
      </c>
      <c r="Q8" s="291">
        <v>0</v>
      </c>
      <c r="R8" s="292">
        <v>0</v>
      </c>
      <c r="S8" s="240">
        <v>0</v>
      </c>
      <c r="T8" s="240"/>
      <c r="U8" s="240"/>
      <c r="W8" s="295">
        <v>0</v>
      </c>
      <c r="X8" s="208">
        <v>0</v>
      </c>
      <c r="Z8" s="294">
        <v>0</v>
      </c>
      <c r="AA8" s="294"/>
    </row>
    <row r="9" spans="1:30" x14ac:dyDescent="0.25">
      <c r="A9" s="197">
        <v>9104000</v>
      </c>
      <c r="B9" s="205">
        <v>1040000</v>
      </c>
      <c r="C9" s="206" t="s">
        <v>170</v>
      </c>
      <c r="D9" s="289">
        <v>13128442.310000001</v>
      </c>
      <c r="E9" s="290">
        <v>13128442.310000001</v>
      </c>
      <c r="F9" s="290">
        <v>13128442.310000001</v>
      </c>
      <c r="G9" s="290">
        <v>13128442.310000001</v>
      </c>
      <c r="H9" s="290">
        <v>13128442.310000001</v>
      </c>
      <c r="I9" s="290">
        <v>13128442.310000001</v>
      </c>
      <c r="J9" s="290">
        <v>13128442.310000001</v>
      </c>
      <c r="K9" s="290">
        <v>13128442.310000001</v>
      </c>
      <c r="L9" s="290">
        <v>13128442.310000001</v>
      </c>
      <c r="M9" s="290">
        <v>13128442.310000001</v>
      </c>
      <c r="N9" s="290">
        <v>13128442.310000001</v>
      </c>
      <c r="O9" s="290">
        <v>13128442.310000001</v>
      </c>
      <c r="P9" s="290">
        <v>13128442.310000001</v>
      </c>
      <c r="Q9" s="291">
        <v>13128442.310000001</v>
      </c>
      <c r="R9" s="292">
        <v>13128442.310000001</v>
      </c>
      <c r="S9" s="240">
        <v>0</v>
      </c>
      <c r="T9" s="240"/>
      <c r="U9" s="240"/>
      <c r="V9" s="177" t="s">
        <v>171</v>
      </c>
      <c r="W9" s="293">
        <v>13128442.310000001</v>
      </c>
      <c r="X9" s="208">
        <v>0</v>
      </c>
      <c r="Y9" s="177" t="s">
        <v>172</v>
      </c>
      <c r="Z9" s="294">
        <v>13128442.310000001</v>
      </c>
      <c r="AA9" s="294"/>
    </row>
    <row r="10" spans="1:30" x14ac:dyDescent="0.25">
      <c r="A10" s="197">
        <v>9104000</v>
      </c>
      <c r="B10" s="205">
        <v>1040001</v>
      </c>
      <c r="C10" s="209" t="s">
        <v>173</v>
      </c>
      <c r="D10" s="296">
        <v>-10596977</v>
      </c>
      <c r="E10" s="297">
        <v>-10596977</v>
      </c>
      <c r="F10" s="297">
        <v>-10596977</v>
      </c>
      <c r="G10" s="297">
        <v>-10596977</v>
      </c>
      <c r="H10" s="297">
        <v>-10596977</v>
      </c>
      <c r="I10" s="297">
        <v>-10596977</v>
      </c>
      <c r="J10" s="297">
        <v>-10596977</v>
      </c>
      <c r="K10" s="297">
        <v>-10596977</v>
      </c>
      <c r="L10" s="297">
        <v>-10596977</v>
      </c>
      <c r="M10" s="290">
        <v>-10596977</v>
      </c>
      <c r="N10" s="290">
        <v>-10596977</v>
      </c>
      <c r="O10" s="290">
        <v>-10596977</v>
      </c>
      <c r="P10" s="290">
        <v>-10596977</v>
      </c>
      <c r="Q10" s="291">
        <v>-10596977</v>
      </c>
      <c r="R10" s="292">
        <v>0</v>
      </c>
      <c r="S10" s="240">
        <v>-10596977</v>
      </c>
      <c r="T10" s="240"/>
      <c r="U10" s="240"/>
      <c r="V10" s="177" t="s">
        <v>174</v>
      </c>
      <c r="W10" s="293">
        <v>-10596977</v>
      </c>
      <c r="X10" s="208">
        <v>0</v>
      </c>
      <c r="Y10" s="177" t="s">
        <v>175</v>
      </c>
      <c r="Z10" s="294">
        <v>0</v>
      </c>
      <c r="AA10" s="294"/>
    </row>
    <row r="11" spans="1:30" x14ac:dyDescent="0.25">
      <c r="A11" s="197">
        <v>9106000</v>
      </c>
      <c r="B11" s="205">
        <v>1060000</v>
      </c>
      <c r="C11" s="206" t="s">
        <v>176</v>
      </c>
      <c r="D11" s="289">
        <v>307437320.2100001</v>
      </c>
      <c r="E11" s="290">
        <v>327435776.81000012</v>
      </c>
      <c r="F11" s="290">
        <v>320782810.11000013</v>
      </c>
      <c r="G11" s="290">
        <v>334363018.18000013</v>
      </c>
      <c r="H11" s="290">
        <v>398104794.32000011</v>
      </c>
      <c r="I11" s="290">
        <v>370986194.33000016</v>
      </c>
      <c r="J11" s="290">
        <v>357640735.6700002</v>
      </c>
      <c r="K11" s="290">
        <v>292578511.06000018</v>
      </c>
      <c r="L11" s="290">
        <v>302547183.82000017</v>
      </c>
      <c r="M11" s="290">
        <v>247163875.9200002</v>
      </c>
      <c r="N11" s="290">
        <v>243388959.18000022</v>
      </c>
      <c r="O11" s="290">
        <v>300047316.99000019</v>
      </c>
      <c r="P11" s="290">
        <v>297505685.52000016</v>
      </c>
      <c r="Q11" s="291">
        <v>315383244.77846169</v>
      </c>
      <c r="R11" s="292">
        <v>421476612.34300017</v>
      </c>
      <c r="S11" s="240">
        <v>-123970926.82300001</v>
      </c>
      <c r="T11" s="240"/>
      <c r="U11" s="240"/>
      <c r="V11" s="177" t="s">
        <v>177</v>
      </c>
      <c r="W11" s="295">
        <v>297505685.51999998</v>
      </c>
      <c r="X11" s="208">
        <v>0</v>
      </c>
      <c r="Y11" s="177" t="s">
        <v>178</v>
      </c>
      <c r="Z11" s="294">
        <v>421476612.34300017</v>
      </c>
      <c r="AA11" s="294"/>
    </row>
    <row r="12" spans="1:30" x14ac:dyDescent="0.25">
      <c r="A12" s="197">
        <v>9114000</v>
      </c>
      <c r="B12" s="205">
        <v>1140000</v>
      </c>
      <c r="C12" s="210" t="s">
        <v>179</v>
      </c>
      <c r="D12" s="289">
        <v>5031897.2399999984</v>
      </c>
      <c r="E12" s="290">
        <v>5031897.2399999984</v>
      </c>
      <c r="F12" s="290">
        <v>5031897.2399999984</v>
      </c>
      <c r="G12" s="290">
        <v>5031897.2399999984</v>
      </c>
      <c r="H12" s="290">
        <v>5031897.2399999984</v>
      </c>
      <c r="I12" s="290">
        <v>5031897.2399999984</v>
      </c>
      <c r="J12" s="290">
        <v>5031897.2399999984</v>
      </c>
      <c r="K12" s="290">
        <v>5031897.2399999984</v>
      </c>
      <c r="L12" s="290">
        <v>5031897.2399999984</v>
      </c>
      <c r="M12" s="290">
        <v>5031897.2399999984</v>
      </c>
      <c r="N12" s="290">
        <v>5031897.2399999984</v>
      </c>
      <c r="O12" s="290">
        <v>5031897.2399999984</v>
      </c>
      <c r="P12" s="290">
        <v>5031897.2399999984</v>
      </c>
      <c r="Q12" s="291">
        <v>5031897.2399999965</v>
      </c>
      <c r="R12" s="292">
        <v>5031897.2399999984</v>
      </c>
      <c r="S12" s="240">
        <v>0</v>
      </c>
      <c r="T12" s="240"/>
      <c r="U12" s="240"/>
      <c r="V12" s="177" t="s">
        <v>180</v>
      </c>
      <c r="W12" s="295">
        <v>5031897.24</v>
      </c>
      <c r="X12" s="208">
        <v>0</v>
      </c>
      <c r="Y12" s="177" t="s">
        <v>181</v>
      </c>
      <c r="Z12" s="294">
        <v>5031897.2399999984</v>
      </c>
      <c r="AA12" s="294"/>
    </row>
    <row r="13" spans="1:30" x14ac:dyDescent="0.25">
      <c r="A13" s="197">
        <v>9105000</v>
      </c>
      <c r="B13" s="205">
        <v>1050000</v>
      </c>
      <c r="C13" s="206" t="s">
        <v>182</v>
      </c>
      <c r="D13" s="289">
        <v>1939551.5500000003</v>
      </c>
      <c r="E13" s="290">
        <v>1939551.5500000003</v>
      </c>
      <c r="F13" s="290">
        <v>1939551.5500000003</v>
      </c>
      <c r="G13" s="290">
        <v>1939551.5500000003</v>
      </c>
      <c r="H13" s="290">
        <v>1939551.5500000003</v>
      </c>
      <c r="I13" s="290">
        <v>1939551.5500000003</v>
      </c>
      <c r="J13" s="290">
        <v>1939551.5500000003</v>
      </c>
      <c r="K13" s="290">
        <v>1939551.5500000003</v>
      </c>
      <c r="L13" s="290">
        <v>1939551.5500000003</v>
      </c>
      <c r="M13" s="290">
        <v>1939551.5500000003</v>
      </c>
      <c r="N13" s="290">
        <v>1939551.5500000003</v>
      </c>
      <c r="O13" s="290">
        <v>1939551.5500000003</v>
      </c>
      <c r="P13" s="290">
        <v>1939551.5500000003</v>
      </c>
      <c r="Q13" s="291">
        <v>1939551.5500000005</v>
      </c>
      <c r="R13" s="292">
        <v>1939551.5500000003</v>
      </c>
      <c r="S13" s="240">
        <v>0</v>
      </c>
      <c r="T13" s="240"/>
      <c r="U13" s="240"/>
      <c r="V13" s="177" t="s">
        <v>183</v>
      </c>
      <c r="W13" s="295">
        <v>1939551.55</v>
      </c>
      <c r="X13" s="208">
        <v>0</v>
      </c>
      <c r="Y13" s="177" t="s">
        <v>184</v>
      </c>
      <c r="Z13" s="294">
        <v>1939551.5500000003</v>
      </c>
      <c r="AA13" s="294"/>
    </row>
    <row r="14" spans="1:30" ht="13.8" thickBot="1" x14ac:dyDescent="0.3">
      <c r="B14" s="211"/>
      <c r="C14" s="189" t="s">
        <v>185</v>
      </c>
      <c r="D14" s="298">
        <v>2186640568.1000018</v>
      </c>
      <c r="E14" s="299">
        <v>2207015333.4300017</v>
      </c>
      <c r="F14" s="299">
        <v>2214637671.0700016</v>
      </c>
      <c r="G14" s="299">
        <v>2233909729.9600019</v>
      </c>
      <c r="H14" s="299">
        <v>2308833140.8900018</v>
      </c>
      <c r="I14" s="299">
        <v>2323233979.7600021</v>
      </c>
      <c r="J14" s="299">
        <v>2335681078.7800021</v>
      </c>
      <c r="K14" s="299">
        <v>2345657080.7400022</v>
      </c>
      <c r="L14" s="299">
        <v>2356797748.0000019</v>
      </c>
      <c r="M14" s="299">
        <v>2366840614.860002</v>
      </c>
      <c r="N14" s="299">
        <v>2377496382.4800024</v>
      </c>
      <c r="O14" s="299">
        <v>2451766681.4100022</v>
      </c>
      <c r="P14" s="299">
        <v>2475090425.9900017</v>
      </c>
      <c r="Q14" s="300">
        <v>2321815418.1130791</v>
      </c>
      <c r="R14" s="301">
        <v>2629004017.7959213</v>
      </c>
      <c r="S14" s="299">
        <v>-153913591.80591965</v>
      </c>
      <c r="T14" s="302"/>
      <c r="U14" s="302"/>
      <c r="W14" s="293">
        <v>834813320.37999856</v>
      </c>
      <c r="X14" s="208"/>
      <c r="Z14" s="303">
        <v>2496922044.4519215</v>
      </c>
      <c r="AA14" s="303">
        <v>0</v>
      </c>
    </row>
    <row r="15" spans="1:30" ht="13.8" thickTop="1" x14ac:dyDescent="0.25">
      <c r="A15" s="197">
        <v>9107000</v>
      </c>
      <c r="B15" s="205">
        <v>1070000</v>
      </c>
      <c r="C15" s="206" t="s">
        <v>186</v>
      </c>
      <c r="D15" s="289">
        <v>140807877.94999996</v>
      </c>
      <c r="E15" s="290">
        <v>142689499.02999997</v>
      </c>
      <c r="F15" s="290">
        <v>158270839.90999997</v>
      </c>
      <c r="G15" s="290">
        <v>168655143.24999997</v>
      </c>
      <c r="H15" s="290">
        <v>116700530.18999998</v>
      </c>
      <c r="I15" s="290">
        <v>118593709.78999999</v>
      </c>
      <c r="J15" s="290">
        <v>130442949.62</v>
      </c>
      <c r="K15" s="290">
        <v>145786057.19</v>
      </c>
      <c r="L15" s="290">
        <v>159472172.24000001</v>
      </c>
      <c r="M15" s="290">
        <v>174423907.45999998</v>
      </c>
      <c r="N15" s="290">
        <v>191413442.61999997</v>
      </c>
      <c r="O15" s="290">
        <v>142092425.80000001</v>
      </c>
      <c r="P15" s="290">
        <v>147483849.61000001</v>
      </c>
      <c r="Q15" s="291">
        <v>148987108.05076921</v>
      </c>
      <c r="R15" s="292">
        <v>132081973.34399992</v>
      </c>
      <c r="S15" s="240">
        <v>15401876.266000092</v>
      </c>
      <c r="T15" s="240"/>
      <c r="U15" s="240"/>
      <c r="V15" s="177" t="s">
        <v>187</v>
      </c>
      <c r="W15" s="295">
        <v>147483849.61000001</v>
      </c>
      <c r="X15" s="208">
        <v>0</v>
      </c>
      <c r="Y15" s="177" t="s">
        <v>188</v>
      </c>
      <c r="Z15" s="294">
        <v>132081973.34399992</v>
      </c>
      <c r="AA15" s="294"/>
    </row>
    <row r="16" spans="1:30" ht="13.8" thickBot="1" x14ac:dyDescent="0.3">
      <c r="B16" s="211"/>
      <c r="C16" s="189" t="s">
        <v>189</v>
      </c>
      <c r="D16" s="298">
        <v>2327448446.0500016</v>
      </c>
      <c r="E16" s="299">
        <v>2349704832.4600019</v>
      </c>
      <c r="F16" s="299">
        <v>2372908510.9800014</v>
      </c>
      <c r="G16" s="299">
        <v>2402564873.2100019</v>
      </c>
      <c r="H16" s="299">
        <v>2425533671.0800018</v>
      </c>
      <c r="I16" s="299">
        <v>2441827689.5500021</v>
      </c>
      <c r="J16" s="299">
        <v>2466124028.400002</v>
      </c>
      <c r="K16" s="299">
        <v>2491443137.9300022</v>
      </c>
      <c r="L16" s="299">
        <v>2516269920.2400017</v>
      </c>
      <c r="M16" s="299">
        <v>2541264522.3200021</v>
      </c>
      <c r="N16" s="299">
        <v>2568909825.1000023</v>
      </c>
      <c r="O16" s="299">
        <v>2593859107.2100024</v>
      </c>
      <c r="P16" s="299">
        <v>2622574275.6000018</v>
      </c>
      <c r="Q16" s="300">
        <v>2470802526.1638484</v>
      </c>
      <c r="R16" s="304">
        <v>2629004017.7959213</v>
      </c>
      <c r="S16" s="299">
        <v>-6429742.1959195137</v>
      </c>
      <c r="T16" s="302"/>
      <c r="U16" s="302"/>
      <c r="V16" s="212"/>
      <c r="W16" s="213"/>
      <c r="X16" s="208"/>
      <c r="Y16" s="212"/>
      <c r="Z16" s="303">
        <v>2629004017.7959213</v>
      </c>
      <c r="AA16" s="303">
        <v>0</v>
      </c>
    </row>
    <row r="17" spans="1:27" ht="13.8" thickTop="1" x14ac:dyDescent="0.25">
      <c r="B17" s="214"/>
      <c r="C17" s="206"/>
      <c r="D17" s="289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1"/>
      <c r="R17" s="292"/>
      <c r="S17" s="240"/>
      <c r="T17" s="240"/>
      <c r="U17" s="240"/>
      <c r="W17" s="204"/>
      <c r="X17" s="208"/>
      <c r="Z17" s="305"/>
      <c r="AA17" s="305"/>
    </row>
    <row r="18" spans="1:27" x14ac:dyDescent="0.25">
      <c r="B18" s="211"/>
      <c r="C18" s="189" t="s">
        <v>190</v>
      </c>
      <c r="D18" s="289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1"/>
      <c r="R18" s="292"/>
      <c r="S18" s="240"/>
      <c r="T18" s="240"/>
      <c r="U18" s="240"/>
      <c r="W18" s="204"/>
      <c r="X18" s="208"/>
      <c r="Z18" s="294"/>
      <c r="AA18" s="294"/>
    </row>
    <row r="19" spans="1:27" x14ac:dyDescent="0.25">
      <c r="A19" s="197">
        <v>9108000</v>
      </c>
      <c r="B19" s="205">
        <v>1080000</v>
      </c>
      <c r="C19" s="206" t="s">
        <v>191</v>
      </c>
      <c r="D19" s="289">
        <v>-824194814.04999924</v>
      </c>
      <c r="E19" s="290">
        <v>-828540635.37999916</v>
      </c>
      <c r="F19" s="290">
        <v>-828942212.49999917</v>
      </c>
      <c r="G19" s="290">
        <v>-833319226.66999912</v>
      </c>
      <c r="H19" s="290">
        <v>-837034956.15999901</v>
      </c>
      <c r="I19" s="290">
        <v>-841539104.86999893</v>
      </c>
      <c r="J19" s="290">
        <v>-845169155.419999</v>
      </c>
      <c r="K19" s="290">
        <v>-849611542.48999906</v>
      </c>
      <c r="L19" s="290">
        <v>-854339992.45999908</v>
      </c>
      <c r="M19" s="290">
        <v>-857331156.26999915</v>
      </c>
      <c r="N19" s="290">
        <v>-859741766.8399992</v>
      </c>
      <c r="O19" s="290">
        <v>-863181558.32999921</v>
      </c>
      <c r="P19" s="290">
        <v>-863797207.21999919</v>
      </c>
      <c r="Q19" s="291">
        <v>-845134102.20461452</v>
      </c>
      <c r="R19" s="292">
        <v>-848110692.31779599</v>
      </c>
      <c r="S19" s="240">
        <v>-15686514.902203202</v>
      </c>
      <c r="T19" s="240"/>
      <c r="U19" s="240"/>
      <c r="V19" s="177" t="s">
        <v>192</v>
      </c>
      <c r="W19" s="293">
        <v>-863797207.22000003</v>
      </c>
      <c r="X19" s="208">
        <v>0</v>
      </c>
      <c r="Y19" s="177" t="s">
        <v>193</v>
      </c>
      <c r="Z19" s="294">
        <v>-848110692.31779599</v>
      </c>
      <c r="AA19" s="294"/>
    </row>
    <row r="20" spans="1:27" x14ac:dyDescent="0.25">
      <c r="A20" s="197">
        <v>9108000</v>
      </c>
      <c r="B20" s="205">
        <v>1080001</v>
      </c>
      <c r="C20" s="206" t="s">
        <v>194</v>
      </c>
      <c r="D20" s="289">
        <v>14310749.709999993</v>
      </c>
      <c r="E20" s="290">
        <v>13733020.979999993</v>
      </c>
      <c r="F20" s="290">
        <v>14220008.639999993</v>
      </c>
      <c r="G20" s="290">
        <v>15066620.789999994</v>
      </c>
      <c r="H20" s="290">
        <v>15447519.749999994</v>
      </c>
      <c r="I20" s="290">
        <v>16530432.899999995</v>
      </c>
      <c r="J20" s="290">
        <v>17286137.559999995</v>
      </c>
      <c r="K20" s="290">
        <v>18879440.619999997</v>
      </c>
      <c r="L20" s="290">
        <v>19735206.359999999</v>
      </c>
      <c r="M20" s="290">
        <v>19651989.199999996</v>
      </c>
      <c r="N20" s="290">
        <v>20495704.839999996</v>
      </c>
      <c r="O20" s="290">
        <v>22214041.799999997</v>
      </c>
      <c r="P20" s="290">
        <v>14177814.319999997</v>
      </c>
      <c r="Q20" s="291">
        <v>17057591.343846146</v>
      </c>
      <c r="R20" s="292">
        <v>16697713.639999993</v>
      </c>
      <c r="S20" s="240">
        <v>-2519899.3199999966</v>
      </c>
      <c r="T20" s="240"/>
      <c r="U20" s="240"/>
      <c r="V20" s="177" t="s">
        <v>195</v>
      </c>
      <c r="W20" s="295">
        <v>14177814.32</v>
      </c>
      <c r="X20" s="208">
        <v>0</v>
      </c>
      <c r="Y20" s="177" t="s">
        <v>196</v>
      </c>
      <c r="Z20" s="294">
        <v>16697713.639999993</v>
      </c>
      <c r="AA20" s="294"/>
    </row>
    <row r="21" spans="1:27" x14ac:dyDescent="0.25">
      <c r="A21" s="197">
        <v>9108000</v>
      </c>
      <c r="B21" s="205">
        <v>1080901</v>
      </c>
      <c r="C21" s="209" t="s">
        <v>197</v>
      </c>
      <c r="D21" s="296">
        <v>2448206</v>
      </c>
      <c r="E21" s="297">
        <v>2492361</v>
      </c>
      <c r="F21" s="297">
        <v>2536516</v>
      </c>
      <c r="G21" s="297">
        <v>2580671</v>
      </c>
      <c r="H21" s="297">
        <v>2624826</v>
      </c>
      <c r="I21" s="297">
        <v>2668981</v>
      </c>
      <c r="J21" s="297">
        <v>2713136</v>
      </c>
      <c r="K21" s="297">
        <v>2757291</v>
      </c>
      <c r="L21" s="297">
        <v>2801446</v>
      </c>
      <c r="M21" s="290">
        <v>2845601</v>
      </c>
      <c r="N21" s="290">
        <v>2889756</v>
      </c>
      <c r="O21" s="290">
        <v>2933911</v>
      </c>
      <c r="P21" s="290">
        <v>2978066</v>
      </c>
      <c r="Q21" s="291">
        <v>0</v>
      </c>
      <c r="R21" s="292"/>
      <c r="S21" s="240"/>
      <c r="T21" s="240"/>
      <c r="U21" s="240"/>
      <c r="V21" s="177" t="s">
        <v>198</v>
      </c>
      <c r="W21" s="295">
        <v>2978066</v>
      </c>
      <c r="X21" s="306">
        <v>0</v>
      </c>
      <c r="Y21" s="177" t="s">
        <v>199</v>
      </c>
      <c r="Z21" s="294">
        <v>0</v>
      </c>
      <c r="AA21" s="294"/>
    </row>
    <row r="22" spans="1:27" x14ac:dyDescent="0.25">
      <c r="A22" s="197">
        <v>9115000</v>
      </c>
      <c r="B22" s="205">
        <v>1150000</v>
      </c>
      <c r="C22" s="210" t="s">
        <v>179</v>
      </c>
      <c r="D22" s="307">
        <v>-4987192.2400000188</v>
      </c>
      <c r="E22" s="290">
        <v>-4993141.9700000193</v>
      </c>
      <c r="F22" s="290">
        <v>-4999091.7000000197</v>
      </c>
      <c r="G22" s="290">
        <v>-5005041.4300000202</v>
      </c>
      <c r="H22" s="290">
        <v>-5010991.1600000206</v>
      </c>
      <c r="I22" s="290">
        <v>-5016940.8900000211</v>
      </c>
      <c r="J22" s="290">
        <v>-5022890.6200000215</v>
      </c>
      <c r="K22" s="290">
        <v>-5028840.350000022</v>
      </c>
      <c r="L22" s="290">
        <v>-5028152.9800000219</v>
      </c>
      <c r="M22" s="290">
        <v>-5028152.9800000219</v>
      </c>
      <c r="N22" s="290">
        <v>-5028152.9800000219</v>
      </c>
      <c r="O22" s="290">
        <v>-5028152.9800000219</v>
      </c>
      <c r="P22" s="290">
        <v>-5028152.9800000219</v>
      </c>
      <c r="Q22" s="291">
        <v>-5015761.173846174</v>
      </c>
      <c r="R22" s="292">
        <v>-5032452.2348333541</v>
      </c>
      <c r="S22" s="240">
        <v>4299.2548333322629</v>
      </c>
      <c r="T22" s="240"/>
      <c r="U22" s="240"/>
      <c r="V22" s="177" t="s">
        <v>200</v>
      </c>
      <c r="W22" s="295">
        <v>-5028152.9800000004</v>
      </c>
      <c r="X22" s="306">
        <v>2.1420419216156006E-8</v>
      </c>
      <c r="Y22" s="177" t="s">
        <v>201</v>
      </c>
      <c r="Z22" s="294">
        <v>-5032452.2348333541</v>
      </c>
      <c r="AA22" s="294"/>
    </row>
    <row r="23" spans="1:27" ht="13.8" thickBot="1" x14ac:dyDescent="0.3">
      <c r="B23" s="211"/>
      <c r="C23" s="215" t="s">
        <v>202</v>
      </c>
      <c r="D23" s="298">
        <v>-812423050.57999921</v>
      </c>
      <c r="E23" s="299">
        <v>-817308395.36999917</v>
      </c>
      <c r="F23" s="299">
        <v>-817184779.55999923</v>
      </c>
      <c r="G23" s="299">
        <v>-820676976.30999923</v>
      </c>
      <c r="H23" s="299">
        <v>-823973601.56999898</v>
      </c>
      <c r="I23" s="299">
        <v>-827356631.85999894</v>
      </c>
      <c r="J23" s="299">
        <v>-830192772.47999907</v>
      </c>
      <c r="K23" s="299">
        <v>-833003651.21999907</v>
      </c>
      <c r="L23" s="299">
        <v>-836831493.07999909</v>
      </c>
      <c r="M23" s="299">
        <v>-839861719.04999912</v>
      </c>
      <c r="N23" s="299">
        <v>-841384458.97999918</v>
      </c>
      <c r="O23" s="299">
        <v>-843061758.50999928</v>
      </c>
      <c r="P23" s="299">
        <v>-851669479.87999916</v>
      </c>
      <c r="Q23" s="300">
        <v>-833092272.03461444</v>
      </c>
      <c r="R23" s="304">
        <v>-836445430.91262937</v>
      </c>
      <c r="S23" s="299">
        <v>-15224048.967369795</v>
      </c>
      <c r="T23" s="302"/>
      <c r="U23" s="302"/>
      <c r="W23" s="216"/>
      <c r="X23" s="208"/>
      <c r="Z23" s="303">
        <v>-836445430.91262937</v>
      </c>
      <c r="AA23" s="303">
        <v>0</v>
      </c>
    </row>
    <row r="24" spans="1:27" ht="13.8" thickTop="1" x14ac:dyDescent="0.25">
      <c r="B24" s="211"/>
      <c r="C24" s="206"/>
      <c r="D24" s="289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1"/>
      <c r="R24" s="292"/>
      <c r="S24" s="240"/>
      <c r="T24" s="240"/>
      <c r="U24" s="240"/>
      <c r="W24" s="204"/>
      <c r="X24" s="217"/>
      <c r="Z24" s="294"/>
      <c r="AA24" s="294"/>
    </row>
    <row r="25" spans="1:27" ht="13.8" thickBot="1" x14ac:dyDescent="0.3">
      <c r="B25" s="211"/>
      <c r="C25" s="189" t="s">
        <v>203</v>
      </c>
      <c r="D25" s="308">
        <v>1515025395.4700024</v>
      </c>
      <c r="E25" s="309">
        <v>1532396437.0900028</v>
      </c>
      <c r="F25" s="309">
        <v>1555723731.4200022</v>
      </c>
      <c r="G25" s="309">
        <v>1581887896.9000027</v>
      </c>
      <c r="H25" s="309">
        <v>1601560069.5100029</v>
      </c>
      <c r="I25" s="309">
        <v>1614471057.6900032</v>
      </c>
      <c r="J25" s="309">
        <v>1635931255.9200029</v>
      </c>
      <c r="K25" s="309">
        <v>1658439486.7100031</v>
      </c>
      <c r="L25" s="309">
        <v>1679438427.1600027</v>
      </c>
      <c r="M25" s="309">
        <v>1701402803.2700028</v>
      </c>
      <c r="N25" s="309">
        <v>1727525366.1200032</v>
      </c>
      <c r="O25" s="309">
        <v>1750797348.7000031</v>
      </c>
      <c r="P25" s="309">
        <v>1770904795.7200027</v>
      </c>
      <c r="Q25" s="310">
        <v>1640423390.1292338</v>
      </c>
      <c r="R25" s="304">
        <v>1792558586.883292</v>
      </c>
      <c r="S25" s="299">
        <v>-21653791.163289309</v>
      </c>
      <c r="T25" s="302"/>
      <c r="U25" s="302"/>
      <c r="W25" s="204"/>
      <c r="X25" s="217"/>
      <c r="Z25" s="311">
        <v>1792558586.883292</v>
      </c>
      <c r="AA25" s="311">
        <v>0</v>
      </c>
    </row>
    <row r="26" spans="1:27" ht="13.8" thickTop="1" x14ac:dyDescent="0.25">
      <c r="B26" s="211"/>
      <c r="C26" s="218" t="s">
        <v>204</v>
      </c>
      <c r="D26" s="312">
        <v>1382366288.5200026</v>
      </c>
      <c r="E26" s="313">
        <v>1397811554.0600026</v>
      </c>
      <c r="F26" s="313">
        <v>1405513352.5100024</v>
      </c>
      <c r="G26" s="313">
        <v>1421249059.6500027</v>
      </c>
      <c r="H26" s="313">
        <v>1492831690.3200028</v>
      </c>
      <c r="I26" s="313">
        <v>1503805343.9000032</v>
      </c>
      <c r="J26" s="313">
        <v>1513372147.3000031</v>
      </c>
      <c r="K26" s="313">
        <v>1520493115.5200031</v>
      </c>
      <c r="L26" s="313">
        <v>1527761785.9200029</v>
      </c>
      <c r="M26" s="313">
        <v>1534730271.8100028</v>
      </c>
      <c r="N26" s="313">
        <v>1543819144.5000033</v>
      </c>
      <c r="O26" s="313">
        <v>1616367988.900003</v>
      </c>
      <c r="P26" s="313">
        <v>1631039857.1100025</v>
      </c>
      <c r="Q26" s="314"/>
      <c r="R26" s="292"/>
      <c r="S26" s="240"/>
      <c r="T26" s="240"/>
      <c r="U26" s="240"/>
      <c r="W26" s="204"/>
      <c r="X26" s="217"/>
      <c r="Z26" s="294"/>
      <c r="AA26" s="294"/>
    </row>
    <row r="27" spans="1:27" x14ac:dyDescent="0.25">
      <c r="A27" s="197"/>
      <c r="B27" s="205"/>
      <c r="C27" s="189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314"/>
      <c r="R27" s="292"/>
      <c r="S27" s="240"/>
      <c r="T27" s="240"/>
      <c r="U27" s="240"/>
      <c r="W27" s="204"/>
      <c r="X27" s="217"/>
      <c r="Z27" s="294"/>
      <c r="AA27" s="294"/>
    </row>
    <row r="28" spans="1:27" x14ac:dyDescent="0.25">
      <c r="A28" s="219"/>
      <c r="B28" s="220"/>
      <c r="C28" s="221"/>
      <c r="D28" s="315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7"/>
      <c r="R28" s="318">
        <v>0</v>
      </c>
      <c r="S28" s="319"/>
      <c r="T28" s="319"/>
      <c r="U28" s="319"/>
      <c r="V28" s="222"/>
      <c r="W28" s="204"/>
      <c r="X28" s="217"/>
      <c r="Y28" s="222"/>
      <c r="Z28" s="294"/>
      <c r="AA28" s="294"/>
    </row>
    <row r="29" spans="1:27" x14ac:dyDescent="0.25">
      <c r="B29" s="211"/>
      <c r="C29" s="189" t="s">
        <v>205</v>
      </c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85" t="s">
        <v>206</v>
      </c>
      <c r="R29" s="285" t="s">
        <v>206</v>
      </c>
      <c r="S29" s="320" t="s">
        <v>162</v>
      </c>
      <c r="T29" s="320"/>
      <c r="U29" s="320"/>
      <c r="W29" s="204"/>
      <c r="X29" s="217"/>
      <c r="Z29" s="288"/>
      <c r="AA29" s="288"/>
    </row>
    <row r="30" spans="1:27" x14ac:dyDescent="0.25">
      <c r="A30" s="197">
        <v>9105000</v>
      </c>
      <c r="B30" s="205">
        <v>1050000</v>
      </c>
      <c r="C30" s="206" t="s">
        <v>207</v>
      </c>
      <c r="D30" s="290"/>
      <c r="E30" s="290">
        <v>0</v>
      </c>
      <c r="F30" s="290">
        <v>0</v>
      </c>
      <c r="G30" s="290">
        <v>0</v>
      </c>
      <c r="H30" s="290">
        <v>0</v>
      </c>
      <c r="I30" s="290">
        <v>0</v>
      </c>
      <c r="J30" s="290">
        <v>0</v>
      </c>
      <c r="K30" s="290">
        <v>0</v>
      </c>
      <c r="L30" s="290">
        <v>0</v>
      </c>
      <c r="M30" s="290">
        <v>0</v>
      </c>
      <c r="N30" s="290">
        <v>0</v>
      </c>
      <c r="O30" s="290">
        <v>0</v>
      </c>
      <c r="P30" s="290">
        <v>0</v>
      </c>
      <c r="Q30" s="314">
        <v>0</v>
      </c>
      <c r="R30" s="287"/>
      <c r="S30" s="240"/>
      <c r="T30" s="240"/>
      <c r="U30" s="240"/>
      <c r="V30" s="177" t="s">
        <v>208</v>
      </c>
      <c r="W30" s="321"/>
      <c r="X30" s="217"/>
      <c r="Z30" s="288">
        <v>0</v>
      </c>
      <c r="AA30" s="288"/>
    </row>
    <row r="31" spans="1:27" x14ac:dyDescent="0.25">
      <c r="A31" s="197">
        <v>9107000</v>
      </c>
      <c r="B31" s="205" t="s">
        <v>209</v>
      </c>
      <c r="C31" s="206" t="s">
        <v>210</v>
      </c>
      <c r="D31" s="290"/>
      <c r="E31" s="290">
        <v>22374823.02</v>
      </c>
      <c r="F31" s="290">
        <v>27097684.989999998</v>
      </c>
      <c r="G31" s="290">
        <v>29779504.59</v>
      </c>
      <c r="H31" s="290">
        <v>23351000.23</v>
      </c>
      <c r="I31" s="290">
        <v>16486724.82</v>
      </c>
      <c r="J31" s="290">
        <v>24652390.140000001</v>
      </c>
      <c r="K31" s="290">
        <v>25514539.190000001</v>
      </c>
      <c r="L31" s="290">
        <v>24870789.66</v>
      </c>
      <c r="M31" s="290">
        <v>25265559.890000001</v>
      </c>
      <c r="N31" s="290">
        <v>28492234.09</v>
      </c>
      <c r="O31" s="290">
        <v>25979063.25</v>
      </c>
      <c r="P31" s="290">
        <v>29546665</v>
      </c>
      <c r="Q31" s="314">
        <v>303410978.87</v>
      </c>
      <c r="R31" s="292">
        <v>305898630.23000002</v>
      </c>
      <c r="S31" s="240">
        <v>-2487651.3600000143</v>
      </c>
      <c r="T31" s="240"/>
      <c r="U31" s="240"/>
      <c r="V31" s="177" t="s">
        <v>211</v>
      </c>
      <c r="W31" s="204"/>
      <c r="X31" s="217"/>
      <c r="Z31" s="288">
        <v>305898630.23000002</v>
      </c>
      <c r="AA31" s="288"/>
    </row>
    <row r="32" spans="1:27" x14ac:dyDescent="0.25">
      <c r="A32" s="197">
        <v>9108000</v>
      </c>
      <c r="B32" s="205">
        <v>1080001</v>
      </c>
      <c r="C32" s="206" t="s">
        <v>212</v>
      </c>
      <c r="D32" s="290"/>
      <c r="E32" s="290">
        <v>-575833.99000000011</v>
      </c>
      <c r="F32" s="290">
        <v>693484.71</v>
      </c>
      <c r="G32" s="290">
        <v>879276.05</v>
      </c>
      <c r="H32" s="290">
        <v>863563.25000000035</v>
      </c>
      <c r="I32" s="290">
        <v>1150838.1499999999</v>
      </c>
      <c r="J32" s="290">
        <v>1506359.459999999</v>
      </c>
      <c r="K32" s="290">
        <v>1706852.0600000005</v>
      </c>
      <c r="L32" s="290">
        <v>855765.74000000034</v>
      </c>
      <c r="M32" s="290">
        <v>1588057.7099999995</v>
      </c>
      <c r="N32" s="290">
        <v>2421241.6100000008</v>
      </c>
      <c r="O32" s="290">
        <v>2037498.8099999996</v>
      </c>
      <c r="P32" s="290">
        <v>-4407045.7199999988</v>
      </c>
      <c r="Q32" s="314">
        <v>8720057.8399999999</v>
      </c>
      <c r="R32" s="292">
        <v>14388927.440000001</v>
      </c>
      <c r="S32" s="240">
        <v>-5668869.6000000015</v>
      </c>
      <c r="T32" s="240"/>
      <c r="U32" s="313"/>
      <c r="V32" s="177" t="s">
        <v>213</v>
      </c>
      <c r="W32" s="204"/>
      <c r="X32" s="217"/>
      <c r="Z32" s="288">
        <v>14388927.440000001</v>
      </c>
      <c r="AA32" s="288"/>
    </row>
    <row r="33" spans="1:27" x14ac:dyDescent="0.25">
      <c r="A33" s="197">
        <v>9108000</v>
      </c>
      <c r="B33" s="205">
        <v>1080001</v>
      </c>
      <c r="C33" s="206" t="s">
        <v>214</v>
      </c>
      <c r="D33" s="290"/>
      <c r="E33" s="290">
        <v>0</v>
      </c>
      <c r="F33" s="290">
        <v>3.1175062531474396E-12</v>
      </c>
      <c r="G33" s="290">
        <v>-32490.000000000007</v>
      </c>
      <c r="H33" s="290">
        <v>-33399.329999999987</v>
      </c>
      <c r="I33" s="290">
        <v>-67925.000000000015</v>
      </c>
      <c r="J33" s="290">
        <v>-12587.000000000029</v>
      </c>
      <c r="K33" s="290">
        <v>0</v>
      </c>
      <c r="L33" s="290">
        <v>9.4146912488213275E-13</v>
      </c>
      <c r="M33" s="290">
        <v>-137560</v>
      </c>
      <c r="N33" s="290">
        <v>-25256.500000000015</v>
      </c>
      <c r="O33" s="290">
        <v>43860.05</v>
      </c>
      <c r="P33" s="290">
        <v>-112385.00000000003</v>
      </c>
      <c r="Q33" s="314">
        <v>-377742.78000000014</v>
      </c>
      <c r="R33" s="292">
        <v>-215000</v>
      </c>
      <c r="S33" s="240">
        <v>-162742.78000000014</v>
      </c>
      <c r="T33" s="240"/>
      <c r="U33" s="313"/>
      <c r="V33" s="177" t="s">
        <v>215</v>
      </c>
      <c r="W33" s="204"/>
      <c r="X33" s="217"/>
      <c r="Z33" s="288">
        <v>-215000</v>
      </c>
      <c r="AA33" s="294"/>
    </row>
    <row r="34" spans="1:27" ht="13.8" thickBot="1" x14ac:dyDescent="0.3">
      <c r="B34" s="211"/>
      <c r="C34" s="215" t="s">
        <v>216</v>
      </c>
      <c r="D34" s="290"/>
      <c r="E34" s="299">
        <v>21798989.030000001</v>
      </c>
      <c r="F34" s="299">
        <v>27791169.699999999</v>
      </c>
      <c r="G34" s="299">
        <v>30626290.640000001</v>
      </c>
      <c r="H34" s="299">
        <v>24181164.150000002</v>
      </c>
      <c r="I34" s="299">
        <v>17569637.969999999</v>
      </c>
      <c r="J34" s="299">
        <v>26146162.600000001</v>
      </c>
      <c r="K34" s="299">
        <v>27221391.25</v>
      </c>
      <c r="L34" s="299">
        <v>25726555.400000002</v>
      </c>
      <c r="M34" s="299">
        <v>26716057.600000001</v>
      </c>
      <c r="N34" s="299">
        <v>30888219.199999999</v>
      </c>
      <c r="O34" s="299">
        <v>28060422.109999999</v>
      </c>
      <c r="P34" s="299">
        <v>25027234.280000001</v>
      </c>
      <c r="Q34" s="299">
        <v>311753293.93000001</v>
      </c>
      <c r="R34" s="304">
        <v>320072557.67000002</v>
      </c>
      <c r="S34" s="299">
        <v>-8319263.7400000095</v>
      </c>
      <c r="T34" s="302"/>
      <c r="U34" s="302"/>
      <c r="W34" s="204"/>
      <c r="X34" s="217"/>
      <c r="Z34" s="303">
        <v>320072557.67000002</v>
      </c>
      <c r="AA34" s="303">
        <v>0</v>
      </c>
    </row>
    <row r="35" spans="1:27" ht="14.4" thickTop="1" thickBot="1" x14ac:dyDescent="0.3">
      <c r="B35" s="211"/>
      <c r="C35" s="215"/>
      <c r="D35" s="290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22"/>
      <c r="R35" s="323"/>
      <c r="S35" s="302">
        <v>0</v>
      </c>
      <c r="T35" s="302"/>
      <c r="U35" s="302"/>
      <c r="W35" s="204"/>
      <c r="X35" s="217"/>
      <c r="Z35" s="324"/>
      <c r="AA35" s="324"/>
    </row>
    <row r="36" spans="1:27" ht="13.8" thickTop="1" x14ac:dyDescent="0.25">
      <c r="A36" s="197">
        <v>7100010</v>
      </c>
      <c r="B36" s="211">
        <v>419.1</v>
      </c>
      <c r="C36" s="223" t="s">
        <v>217</v>
      </c>
      <c r="D36" s="290"/>
      <c r="E36" s="325">
        <v>-304757.78999999998</v>
      </c>
      <c r="F36" s="325">
        <v>-370593.85</v>
      </c>
      <c r="G36" s="325">
        <v>-389947.17</v>
      </c>
      <c r="H36" s="325">
        <v>-326242.06</v>
      </c>
      <c r="I36" s="325">
        <v>-221915.58</v>
      </c>
      <c r="J36" s="325">
        <v>-230325.17</v>
      </c>
      <c r="K36" s="325">
        <v>-249458.15</v>
      </c>
      <c r="L36" s="325">
        <v>-280763.06</v>
      </c>
      <c r="M36" s="325">
        <v>-307772.68</v>
      </c>
      <c r="N36" s="325">
        <v>-330307.34000000003</v>
      </c>
      <c r="O36" s="325">
        <v>-118962.32</v>
      </c>
      <c r="P36" s="325">
        <v>-163717.22</v>
      </c>
      <c r="Q36" s="326">
        <v>-3294762.3899999997</v>
      </c>
      <c r="R36" s="292">
        <v>316636796.13</v>
      </c>
      <c r="S36" s="326">
        <v>-319931558.51999998</v>
      </c>
      <c r="T36" s="302"/>
      <c r="U36" s="302"/>
      <c r="W36" s="204"/>
      <c r="X36" s="217"/>
      <c r="Z36" s="288">
        <v>-3435761.54</v>
      </c>
      <c r="AA36" s="324"/>
    </row>
    <row r="37" spans="1:27" ht="13.8" thickBot="1" x14ac:dyDescent="0.3">
      <c r="B37" s="211"/>
      <c r="C37" s="215" t="s">
        <v>218</v>
      </c>
      <c r="D37" s="290"/>
      <c r="E37" s="327">
        <v>21494231.240000002</v>
      </c>
      <c r="F37" s="327">
        <v>27420575.849999998</v>
      </c>
      <c r="G37" s="327">
        <v>30236343.469999999</v>
      </c>
      <c r="H37" s="327">
        <v>23854922.090000004</v>
      </c>
      <c r="I37" s="327">
        <v>17347722.390000001</v>
      </c>
      <c r="J37" s="327">
        <v>25915837.43</v>
      </c>
      <c r="K37" s="327">
        <v>26971933.100000001</v>
      </c>
      <c r="L37" s="327">
        <v>25445792.340000004</v>
      </c>
      <c r="M37" s="327">
        <v>26408284.920000002</v>
      </c>
      <c r="N37" s="327">
        <v>30557911.859999999</v>
      </c>
      <c r="O37" s="327">
        <v>27941459.789999999</v>
      </c>
      <c r="P37" s="327">
        <v>24863517.060000002</v>
      </c>
      <c r="Q37" s="327">
        <v>308458531.54000002</v>
      </c>
      <c r="R37" s="328">
        <v>316636796.13</v>
      </c>
      <c r="S37" s="327">
        <v>-8178264.5899999738</v>
      </c>
      <c r="T37" s="302"/>
      <c r="U37" s="302"/>
      <c r="W37" s="204"/>
      <c r="X37" s="217"/>
      <c r="Z37" s="288">
        <v>316636796.13</v>
      </c>
      <c r="AA37" s="324"/>
    </row>
    <row r="38" spans="1:27" ht="13.8" thickTop="1" x14ac:dyDescent="0.25">
      <c r="A38" s="197">
        <v>7500010</v>
      </c>
      <c r="B38" s="211">
        <v>432</v>
      </c>
      <c r="C38" s="223" t="s">
        <v>219</v>
      </c>
      <c r="D38" s="290"/>
      <c r="E38" s="329">
        <v>-97828.96</v>
      </c>
      <c r="F38" s="329">
        <v>-118962.67</v>
      </c>
      <c r="G38" s="329">
        <v>-125175.22</v>
      </c>
      <c r="H38" s="329">
        <v>-101772.96</v>
      </c>
      <c r="I38" s="329">
        <v>-70765.289999999994</v>
      </c>
      <c r="J38" s="329">
        <v>-73446.960000000006</v>
      </c>
      <c r="K38" s="329">
        <v>-79548.13</v>
      </c>
      <c r="L38" s="329">
        <v>-89530.79</v>
      </c>
      <c r="M38" s="329">
        <v>-98143.71</v>
      </c>
      <c r="N38" s="329">
        <v>-105329.65</v>
      </c>
      <c r="O38" s="329">
        <v>-37935.149999999994</v>
      </c>
      <c r="P38" s="329">
        <v>-52206.77</v>
      </c>
      <c r="Q38" s="330">
        <v>-1050646.26</v>
      </c>
      <c r="R38" s="331">
        <v>370390727.61999989</v>
      </c>
      <c r="S38" s="330">
        <v>-371441373.87999988</v>
      </c>
      <c r="T38" s="302"/>
      <c r="U38" s="302"/>
      <c r="W38" s="204"/>
      <c r="X38" s="217"/>
      <c r="Z38" s="288">
        <v>-1102898.5900000001</v>
      </c>
      <c r="AA38" s="324"/>
    </row>
    <row r="39" spans="1:27" x14ac:dyDescent="0.25">
      <c r="B39" s="211"/>
      <c r="C39" s="189" t="s">
        <v>220</v>
      </c>
      <c r="D39" s="290"/>
      <c r="E39" s="332">
        <v>21396402.280000001</v>
      </c>
      <c r="F39" s="332">
        <v>27301613.179999996</v>
      </c>
      <c r="G39" s="332">
        <v>30111168.25</v>
      </c>
      <c r="H39" s="332">
        <v>23753149.130000003</v>
      </c>
      <c r="I39" s="332">
        <v>17276957.100000001</v>
      </c>
      <c r="J39" s="332">
        <v>25842390.469999999</v>
      </c>
      <c r="K39" s="332">
        <v>26892384.970000003</v>
      </c>
      <c r="L39" s="332">
        <v>25356261.550000004</v>
      </c>
      <c r="M39" s="332">
        <v>26310141.210000001</v>
      </c>
      <c r="N39" s="332">
        <v>30452582.210000001</v>
      </c>
      <c r="O39" s="332">
        <v>27903524.640000001</v>
      </c>
      <c r="P39" s="332">
        <v>24811310.290000003</v>
      </c>
      <c r="Q39" s="333">
        <v>307407885.28000003</v>
      </c>
      <c r="R39" s="334">
        <v>315533897.54000002</v>
      </c>
      <c r="S39" s="332">
        <v>-8126012.2599999905</v>
      </c>
      <c r="T39" s="302"/>
      <c r="U39" s="322"/>
      <c r="W39" s="224"/>
      <c r="X39" s="217"/>
      <c r="Z39" s="288">
        <v>315533897.54000002</v>
      </c>
      <c r="AA39" s="335"/>
    </row>
    <row r="40" spans="1:27" ht="13.8" thickBot="1" x14ac:dyDescent="0.3">
      <c r="B40" s="211"/>
      <c r="C40" s="218" t="s">
        <v>221</v>
      </c>
      <c r="D40" s="290"/>
      <c r="E40" s="336">
        <v>-402586.75</v>
      </c>
      <c r="F40" s="336">
        <v>-489556.51999999996</v>
      </c>
      <c r="G40" s="336">
        <v>-515122.39</v>
      </c>
      <c r="H40" s="336">
        <v>-428015.02</v>
      </c>
      <c r="I40" s="336">
        <v>-292680.87</v>
      </c>
      <c r="J40" s="336">
        <v>-303772.13</v>
      </c>
      <c r="K40" s="336">
        <v>-329006.28000000003</v>
      </c>
      <c r="L40" s="336">
        <v>-370293.85</v>
      </c>
      <c r="M40" s="336">
        <v>-405916.39</v>
      </c>
      <c r="N40" s="336">
        <v>-435636.99</v>
      </c>
      <c r="O40" s="336">
        <v>-156897.47</v>
      </c>
      <c r="P40" s="336">
        <v>-215923.99</v>
      </c>
      <c r="Q40" s="336">
        <v>-4345408.6500000004</v>
      </c>
      <c r="R40" s="337">
        <v>0</v>
      </c>
      <c r="S40" s="338"/>
      <c r="T40" s="302"/>
      <c r="U40" s="322"/>
      <c r="W40" s="224"/>
      <c r="X40" s="217"/>
      <c r="Z40" s="335">
        <v>-4538660.13</v>
      </c>
      <c r="AA40" s="335"/>
    </row>
    <row r="41" spans="1:27" ht="13.8" thickTop="1" x14ac:dyDescent="0.25">
      <c r="B41" s="211"/>
      <c r="C41" s="189"/>
      <c r="D41" s="290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39">
        <v>0</v>
      </c>
      <c r="R41" s="292"/>
      <c r="S41" s="302"/>
      <c r="T41" s="302"/>
      <c r="U41" s="322"/>
      <c r="W41" s="224"/>
      <c r="X41" s="217"/>
      <c r="Z41" s="335"/>
      <c r="AA41" s="335"/>
    </row>
    <row r="42" spans="1:27" x14ac:dyDescent="0.25">
      <c r="B42" s="211"/>
      <c r="C42" s="189" t="s">
        <v>222</v>
      </c>
      <c r="D42" s="314"/>
      <c r="E42" s="302"/>
      <c r="F42" s="302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14">
        <v>0</v>
      </c>
      <c r="R42" s="292"/>
      <c r="S42" s="314"/>
      <c r="T42" s="314"/>
      <c r="U42" s="314"/>
      <c r="W42" s="204"/>
      <c r="X42" s="217"/>
      <c r="Z42" s="335">
        <v>0</v>
      </c>
      <c r="AA42" s="335"/>
    </row>
    <row r="43" spans="1:27" x14ac:dyDescent="0.25">
      <c r="B43" s="211"/>
      <c r="C43" s="189"/>
      <c r="D43" s="314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285" t="s">
        <v>206</v>
      </c>
      <c r="R43" s="287"/>
      <c r="S43" s="314"/>
      <c r="T43" s="314"/>
      <c r="U43" s="314"/>
      <c r="W43" s="204"/>
      <c r="X43" s="217"/>
      <c r="Z43" s="335"/>
      <c r="AA43" s="335"/>
    </row>
    <row r="44" spans="1:27" x14ac:dyDescent="0.25">
      <c r="B44" s="211"/>
      <c r="C44" s="189" t="s">
        <v>223</v>
      </c>
      <c r="D44" s="314"/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40"/>
      <c r="R44" s="287"/>
      <c r="S44" s="320" t="s">
        <v>162</v>
      </c>
      <c r="T44" s="320"/>
      <c r="U44" s="320"/>
      <c r="W44" s="213"/>
      <c r="X44" s="217"/>
      <c r="Z44" s="288"/>
      <c r="AA44" s="288"/>
    </row>
    <row r="45" spans="1:27" x14ac:dyDescent="0.25">
      <c r="A45" s="197">
        <v>9403000</v>
      </c>
      <c r="B45" s="205">
        <v>6810010</v>
      </c>
      <c r="C45" s="206" t="s">
        <v>224</v>
      </c>
      <c r="D45" s="314"/>
      <c r="E45" s="290">
        <v>4014104.1600000034</v>
      </c>
      <c r="F45" s="290">
        <v>4039568.8899999997</v>
      </c>
      <c r="G45" s="290">
        <v>4032907.2399999988</v>
      </c>
      <c r="H45" s="290">
        <v>4060323.9600000009</v>
      </c>
      <c r="I45" s="290">
        <v>4193158.1199999987</v>
      </c>
      <c r="J45" s="290">
        <v>4218060.790000001</v>
      </c>
      <c r="K45" s="290">
        <v>4242272.9700000007</v>
      </c>
      <c r="L45" s="290">
        <v>4259295.8200000022</v>
      </c>
      <c r="M45" s="290">
        <v>4279673.78</v>
      </c>
      <c r="N45" s="290">
        <v>4291604.01</v>
      </c>
      <c r="O45" s="290">
        <v>4316111.7399999984</v>
      </c>
      <c r="P45" s="290">
        <v>4445760.5100000007</v>
      </c>
      <c r="Q45" s="314">
        <v>50392841.990000002</v>
      </c>
      <c r="R45" s="292">
        <v>44356784.622639149</v>
      </c>
      <c r="S45" s="240">
        <v>6036057.3673608527</v>
      </c>
      <c r="T45" s="240"/>
      <c r="U45" s="240"/>
      <c r="V45" s="177" t="s">
        <v>225</v>
      </c>
      <c r="W45" s="341">
        <v>4445760.51</v>
      </c>
      <c r="X45" s="208">
        <v>0</v>
      </c>
      <c r="Y45" s="177" t="s">
        <v>226</v>
      </c>
      <c r="Z45" s="294">
        <v>44356784.622639149</v>
      </c>
      <c r="AA45" s="294"/>
    </row>
    <row r="46" spans="1:27" x14ac:dyDescent="0.25">
      <c r="A46" s="197">
        <v>9404000</v>
      </c>
      <c r="B46" s="205">
        <v>6800010</v>
      </c>
      <c r="C46" s="206" t="s">
        <v>227</v>
      </c>
      <c r="D46" s="314"/>
      <c r="E46" s="290">
        <v>270651.27</v>
      </c>
      <c r="F46" s="290">
        <v>270886.17</v>
      </c>
      <c r="G46" s="290">
        <v>271218.26</v>
      </c>
      <c r="H46" s="290">
        <v>285406.7</v>
      </c>
      <c r="I46" s="290">
        <v>301060.37</v>
      </c>
      <c r="J46" s="290">
        <v>302455.27</v>
      </c>
      <c r="K46" s="290">
        <v>303895.84999999998</v>
      </c>
      <c r="L46" s="290">
        <v>305319.11</v>
      </c>
      <c r="M46" s="290">
        <v>305870.89</v>
      </c>
      <c r="N46" s="290">
        <v>306026.75</v>
      </c>
      <c r="O46" s="290">
        <v>306171.98000000004</v>
      </c>
      <c r="P46" s="290">
        <v>306369.35000000003</v>
      </c>
      <c r="Q46" s="314">
        <v>3535331.97</v>
      </c>
      <c r="R46" s="292">
        <v>3761430.8598050014</v>
      </c>
      <c r="S46" s="240">
        <v>-226098.88980500121</v>
      </c>
      <c r="T46" s="240"/>
      <c r="U46" s="240"/>
      <c r="V46" s="177" t="s">
        <v>228</v>
      </c>
      <c r="W46" s="341">
        <v>306369.34999999998</v>
      </c>
      <c r="X46" s="208">
        <v>0</v>
      </c>
      <c r="Y46" s="177" t="s">
        <v>229</v>
      </c>
      <c r="Z46" s="294">
        <v>3761430.8598050014</v>
      </c>
      <c r="AA46" s="294"/>
    </row>
    <row r="47" spans="1:27" x14ac:dyDescent="0.25">
      <c r="A47" s="197">
        <v>9403000</v>
      </c>
      <c r="B47" s="205">
        <v>6810071</v>
      </c>
      <c r="C47" s="206" t="s">
        <v>230</v>
      </c>
      <c r="D47" s="314"/>
      <c r="E47" s="290">
        <v>-9971.86</v>
      </c>
      <c r="F47" s="290">
        <v>-1905.1399999999999</v>
      </c>
      <c r="G47" s="290">
        <v>401.92999999999995</v>
      </c>
      <c r="H47" s="290">
        <v>4034.3900000000003</v>
      </c>
      <c r="I47" s="290">
        <v>5684.58</v>
      </c>
      <c r="J47" s="290">
        <v>6508.9500000000007</v>
      </c>
      <c r="K47" s="290">
        <v>7800.9299999999994</v>
      </c>
      <c r="L47" s="290">
        <v>9314.5199999999986</v>
      </c>
      <c r="M47" s="290">
        <v>10174.290000000001</v>
      </c>
      <c r="N47" s="290">
        <v>12031.25</v>
      </c>
      <c r="O47" s="290">
        <v>12745.7</v>
      </c>
      <c r="P47" s="290">
        <v>14393.46</v>
      </c>
      <c r="Q47" s="314">
        <v>71213</v>
      </c>
      <c r="R47" s="292">
        <v>94943.97</v>
      </c>
      <c r="S47" s="240">
        <v>-23730.97</v>
      </c>
      <c r="T47" s="240"/>
      <c r="U47" s="240"/>
      <c r="V47" s="177" t="s">
        <v>231</v>
      </c>
      <c r="W47" s="341">
        <v>14393.46</v>
      </c>
      <c r="X47" s="208">
        <v>0</v>
      </c>
      <c r="Y47" s="177" t="s">
        <v>232</v>
      </c>
      <c r="Z47" s="294">
        <v>94943.97</v>
      </c>
      <c r="AA47" s="294"/>
    </row>
    <row r="48" spans="1:27" s="229" customFormat="1" x14ac:dyDescent="0.25">
      <c r="A48" s="225"/>
      <c r="B48" s="226">
        <v>6810801</v>
      </c>
      <c r="C48" s="209" t="s">
        <v>233</v>
      </c>
      <c r="D48" s="342"/>
      <c r="E48" s="297">
        <v>-44155</v>
      </c>
      <c r="F48" s="297">
        <v>-44155</v>
      </c>
      <c r="G48" s="297">
        <v>-44155</v>
      </c>
      <c r="H48" s="297">
        <v>-44155</v>
      </c>
      <c r="I48" s="297">
        <v>-44155</v>
      </c>
      <c r="J48" s="297">
        <v>-44155</v>
      </c>
      <c r="K48" s="297">
        <v>-44155</v>
      </c>
      <c r="L48" s="297">
        <v>-44155</v>
      </c>
      <c r="M48" s="297">
        <v>-44155</v>
      </c>
      <c r="N48" s="297">
        <v>-44155</v>
      </c>
      <c r="O48" s="297">
        <v>-44155</v>
      </c>
      <c r="P48" s="297">
        <v>-44155</v>
      </c>
      <c r="Q48" s="342">
        <v>-529860</v>
      </c>
      <c r="R48" s="292"/>
      <c r="S48" s="343">
        <v>-529860</v>
      </c>
      <c r="T48" s="343"/>
      <c r="U48" s="343"/>
      <c r="V48" s="227" t="s">
        <v>234</v>
      </c>
      <c r="W48" s="344">
        <v>-44155</v>
      </c>
      <c r="X48" s="228">
        <v>0</v>
      </c>
      <c r="Y48" s="227" t="s">
        <v>235</v>
      </c>
      <c r="Z48" s="345">
        <v>0</v>
      </c>
      <c r="AA48" s="345"/>
    </row>
    <row r="49" spans="1:27" x14ac:dyDescent="0.25">
      <c r="A49" s="197"/>
      <c r="B49" s="205">
        <v>6810802</v>
      </c>
      <c r="C49" s="206" t="s">
        <v>236</v>
      </c>
      <c r="D49" s="314"/>
      <c r="E49" s="290">
        <v>54729.680000000008</v>
      </c>
      <c r="F49" s="290">
        <v>54729.680000000008</v>
      </c>
      <c r="G49" s="290">
        <v>54729.680000000008</v>
      </c>
      <c r="H49" s="290">
        <v>54729.680000000008</v>
      </c>
      <c r="I49" s="290">
        <v>54701.850000000006</v>
      </c>
      <c r="J49" s="290">
        <v>54701.850000000006</v>
      </c>
      <c r="K49" s="290">
        <v>54701.850000000006</v>
      </c>
      <c r="L49" s="290">
        <v>54701.850000000006</v>
      </c>
      <c r="M49" s="290">
        <v>54701.850000000006</v>
      </c>
      <c r="N49" s="290">
        <v>54701.850000000006</v>
      </c>
      <c r="O49" s="290">
        <v>54701.850000000006</v>
      </c>
      <c r="P49" s="290">
        <v>54701.850000000006</v>
      </c>
      <c r="Q49" s="314">
        <v>656533.5199999999</v>
      </c>
      <c r="R49" s="292">
        <v>656594.30950000009</v>
      </c>
      <c r="S49" s="240">
        <v>-60.789500000188127</v>
      </c>
      <c r="T49" s="240"/>
      <c r="U49" s="240"/>
      <c r="V49" s="177" t="s">
        <v>237</v>
      </c>
      <c r="W49" s="341">
        <v>54701.85</v>
      </c>
      <c r="X49" s="208">
        <v>0</v>
      </c>
      <c r="Y49" s="177" t="s">
        <v>238</v>
      </c>
      <c r="Z49" s="294">
        <v>656594.30950000009</v>
      </c>
      <c r="AA49" s="294"/>
    </row>
    <row r="50" spans="1:27" x14ac:dyDescent="0.25">
      <c r="A50" s="197">
        <v>9406000</v>
      </c>
      <c r="B50" s="205">
        <v>6800040</v>
      </c>
      <c r="C50" s="210" t="s">
        <v>239</v>
      </c>
      <c r="D50" s="314"/>
      <c r="E50" s="302">
        <v>5949.7300000000005</v>
      </c>
      <c r="F50" s="302">
        <v>5949.7300000000005</v>
      </c>
      <c r="G50" s="302">
        <v>5949.7300000000005</v>
      </c>
      <c r="H50" s="302">
        <v>5949.7300000000005</v>
      </c>
      <c r="I50" s="302">
        <v>5949.7300000000005</v>
      </c>
      <c r="J50" s="302">
        <v>5949.73</v>
      </c>
      <c r="K50" s="302">
        <v>5949.73</v>
      </c>
      <c r="L50" s="302">
        <v>-687.37</v>
      </c>
      <c r="M50" s="302">
        <v>0</v>
      </c>
      <c r="N50" s="302">
        <v>0</v>
      </c>
      <c r="O50" s="302">
        <v>0</v>
      </c>
      <c r="P50" s="302">
        <v>0</v>
      </c>
      <c r="Q50" s="314">
        <v>40960.74</v>
      </c>
      <c r="R50" s="292">
        <v>40282.379999998324</v>
      </c>
      <c r="S50" s="240">
        <v>678.36000000167405</v>
      </c>
      <c r="T50" s="240"/>
      <c r="U50" s="240"/>
      <c r="V50" s="177" t="s">
        <v>240</v>
      </c>
      <c r="W50" s="341">
        <v>0</v>
      </c>
      <c r="X50" s="208">
        <v>0</v>
      </c>
      <c r="Y50" s="177" t="s">
        <v>241</v>
      </c>
      <c r="Z50" s="294">
        <v>40282.379999998324</v>
      </c>
      <c r="AA50" s="294"/>
    </row>
    <row r="51" spans="1:27" ht="13.8" thickBot="1" x14ac:dyDescent="0.3">
      <c r="B51" s="211"/>
      <c r="C51" s="189" t="s">
        <v>242</v>
      </c>
      <c r="D51" s="314"/>
      <c r="E51" s="299">
        <v>4291307.9800000032</v>
      </c>
      <c r="F51" s="299">
        <v>4325074.33</v>
      </c>
      <c r="G51" s="299">
        <v>4321051.8399999989</v>
      </c>
      <c r="H51" s="299">
        <v>4366289.4600000009</v>
      </c>
      <c r="I51" s="299">
        <v>4516399.6499999985</v>
      </c>
      <c r="J51" s="299">
        <v>4543521.5900000008</v>
      </c>
      <c r="K51" s="299">
        <v>4570466.33</v>
      </c>
      <c r="L51" s="299">
        <v>4583788.9300000016</v>
      </c>
      <c r="M51" s="299">
        <v>4606265.8099999996</v>
      </c>
      <c r="N51" s="299">
        <v>4620208.8599999994</v>
      </c>
      <c r="O51" s="299">
        <v>4645576.2699999986</v>
      </c>
      <c r="P51" s="299">
        <v>4777070.17</v>
      </c>
      <c r="Q51" s="299">
        <v>54167021.220000006</v>
      </c>
      <c r="R51" s="304">
        <v>40917842.624505304</v>
      </c>
      <c r="S51" s="299">
        <v>13249178.595494702</v>
      </c>
      <c r="T51" s="302"/>
      <c r="U51" s="302"/>
      <c r="W51" s="230"/>
      <c r="X51" s="208"/>
      <c r="Z51" s="303">
        <v>48910036.141944148</v>
      </c>
      <c r="AA51" s="303"/>
    </row>
    <row r="52" spans="1:27" ht="13.8" thickTop="1" x14ac:dyDescent="0.25">
      <c r="A52" s="231" t="s">
        <v>243</v>
      </c>
      <c r="B52" s="205">
        <v>6500810</v>
      </c>
      <c r="C52" s="206" t="s">
        <v>244</v>
      </c>
      <c r="D52" s="314"/>
      <c r="E52" s="290">
        <v>136639.43</v>
      </c>
      <c r="F52" s="290">
        <v>138801.04</v>
      </c>
      <c r="G52" s="290">
        <v>141073.32</v>
      </c>
      <c r="H52" s="290">
        <v>142702.07999999999</v>
      </c>
      <c r="I52" s="290">
        <v>142250.14000000001</v>
      </c>
      <c r="J52" s="290">
        <v>142442.78</v>
      </c>
      <c r="K52" s="290">
        <v>142694.13</v>
      </c>
      <c r="L52" s="290">
        <v>143826.01999999999</v>
      </c>
      <c r="M52" s="290">
        <v>145415.67999999999</v>
      </c>
      <c r="N52" s="290">
        <v>145447.49</v>
      </c>
      <c r="O52" s="290">
        <v>142863.26</v>
      </c>
      <c r="P52" s="290">
        <v>142717.09</v>
      </c>
      <c r="Q52" s="240">
        <v>1706872.46</v>
      </c>
      <c r="R52" s="292">
        <v>1718846.5209266674</v>
      </c>
      <c r="S52" s="240">
        <v>-11974.060926667415</v>
      </c>
      <c r="T52" s="240"/>
      <c r="U52" s="240"/>
      <c r="V52" s="177" t="s">
        <v>245</v>
      </c>
      <c r="W52" s="321">
        <v>142717.09</v>
      </c>
      <c r="X52" s="208">
        <v>0</v>
      </c>
      <c r="Y52" s="177" t="s">
        <v>246</v>
      </c>
      <c r="Z52" s="324">
        <v>1718846.5209266674</v>
      </c>
      <c r="AA52" s="324"/>
    </row>
    <row r="53" spans="1:27" ht="13.8" thickBot="1" x14ac:dyDescent="0.3">
      <c r="B53" s="211"/>
      <c r="C53" s="189" t="s">
        <v>247</v>
      </c>
      <c r="D53" s="314"/>
      <c r="E53" s="299">
        <v>4427947.4100000029</v>
      </c>
      <c r="F53" s="299">
        <v>4463875.37</v>
      </c>
      <c r="G53" s="299">
        <v>4462125.1599999992</v>
      </c>
      <c r="H53" s="299">
        <v>4508991.540000001</v>
      </c>
      <c r="I53" s="299">
        <v>4658649.7899999982</v>
      </c>
      <c r="J53" s="299">
        <v>4685964.370000001</v>
      </c>
      <c r="K53" s="299">
        <v>4713160.46</v>
      </c>
      <c r="L53" s="299">
        <v>4727614.9500000011</v>
      </c>
      <c r="M53" s="299">
        <v>4751681.4899999993</v>
      </c>
      <c r="N53" s="299">
        <v>4765656.3499999996</v>
      </c>
      <c r="O53" s="299">
        <v>4788439.5299999984</v>
      </c>
      <c r="P53" s="299">
        <v>4919787.26</v>
      </c>
      <c r="Q53" s="299">
        <v>55873893.680000007</v>
      </c>
      <c r="R53" s="304">
        <v>42330205.836388648</v>
      </c>
      <c r="S53" s="299">
        <v>13543687.84361136</v>
      </c>
      <c r="T53" s="302"/>
      <c r="U53" s="302"/>
      <c r="W53" s="230"/>
      <c r="Z53" s="303">
        <v>50628882.662870817</v>
      </c>
      <c r="AA53" s="303"/>
    </row>
    <row r="54" spans="1:27" ht="13.8" thickTop="1" x14ac:dyDescent="0.25">
      <c r="B54" s="232"/>
      <c r="C54" s="346" t="s">
        <v>248</v>
      </c>
      <c r="D54" s="347"/>
      <c r="E54" s="290">
        <v>-9.3132257461547852E-10</v>
      </c>
      <c r="F54" s="290">
        <v>0</v>
      </c>
      <c r="G54" s="290">
        <v>0</v>
      </c>
      <c r="H54" s="290">
        <v>-9.3132257461547852E-10</v>
      </c>
      <c r="I54" s="290">
        <v>-9.3132257461547852E-10</v>
      </c>
      <c r="J54" s="290">
        <v>-9.3132257461547852E-10</v>
      </c>
      <c r="K54" s="290">
        <v>0</v>
      </c>
      <c r="L54" s="290">
        <v>0</v>
      </c>
      <c r="M54" s="290">
        <v>0</v>
      </c>
      <c r="N54" s="290">
        <v>0</v>
      </c>
      <c r="O54" s="290">
        <v>0</v>
      </c>
      <c r="P54" s="290">
        <v>0</v>
      </c>
      <c r="Q54" s="239"/>
      <c r="R54" s="348"/>
      <c r="S54" s="348"/>
      <c r="T54" s="348"/>
      <c r="U54" s="348"/>
      <c r="W54" s="204"/>
    </row>
    <row r="55" spans="1:27" x14ac:dyDescent="0.25">
      <c r="B55" s="211"/>
      <c r="C55" s="210" t="s">
        <v>249</v>
      </c>
      <c r="D55" s="240"/>
      <c r="E55" s="302">
        <v>1515025395.4700024</v>
      </c>
      <c r="F55" s="302">
        <v>1532396437.0900028</v>
      </c>
      <c r="G55" s="302">
        <v>1555723731.4200022</v>
      </c>
      <c r="H55" s="302">
        <v>1581887896.9000027</v>
      </c>
      <c r="I55" s="302">
        <v>1601560069.5100029</v>
      </c>
      <c r="J55" s="302">
        <v>1614471057.6900032</v>
      </c>
      <c r="K55" s="302">
        <v>1635931255.9200029</v>
      </c>
      <c r="L55" s="302">
        <v>1658439486.7100031</v>
      </c>
      <c r="M55" s="302">
        <v>1679438427.1600027</v>
      </c>
      <c r="N55" s="302">
        <v>1701402803.2700028</v>
      </c>
      <c r="O55" s="302">
        <v>1727525366.1200032</v>
      </c>
      <c r="P55" s="302">
        <v>1750797348.7000031</v>
      </c>
      <c r="Q55" s="349">
        <v>19554599275.960037</v>
      </c>
      <c r="R55" s="233"/>
      <c r="S55" s="350"/>
      <c r="T55" s="350"/>
      <c r="U55" s="350"/>
      <c r="W55" s="204"/>
      <c r="Z55" s="233"/>
      <c r="AA55" s="233"/>
    </row>
    <row r="56" spans="1:27" ht="14.1" customHeight="1" x14ac:dyDescent="0.25">
      <c r="B56" s="211"/>
      <c r="C56" s="206" t="s">
        <v>250</v>
      </c>
      <c r="D56" s="240"/>
      <c r="E56" s="290">
        <v>17371041.619999997</v>
      </c>
      <c r="F56" s="290">
        <v>23327294.329999998</v>
      </c>
      <c r="G56" s="290">
        <v>26164165.48</v>
      </c>
      <c r="H56" s="290">
        <v>19672172.610000003</v>
      </c>
      <c r="I56" s="290">
        <v>12910988.18</v>
      </c>
      <c r="J56" s="290">
        <v>21460198.23</v>
      </c>
      <c r="K56" s="290">
        <v>22508230.790000003</v>
      </c>
      <c r="L56" s="290">
        <v>20998940.449999999</v>
      </c>
      <c r="M56" s="290">
        <v>21964376.110000003</v>
      </c>
      <c r="N56" s="290">
        <v>26122562.850000001</v>
      </c>
      <c r="O56" s="290">
        <v>23271982.579999998</v>
      </c>
      <c r="P56" s="290">
        <v>20107447.02</v>
      </c>
      <c r="Q56" s="349">
        <v>255879400.25000003</v>
      </c>
      <c r="R56" s="351"/>
      <c r="S56" s="350"/>
      <c r="T56" s="350"/>
      <c r="U56" s="350"/>
      <c r="W56" s="204"/>
    </row>
    <row r="57" spans="1:27" x14ac:dyDescent="0.25">
      <c r="B57" s="211"/>
      <c r="C57" s="210" t="s">
        <v>251</v>
      </c>
      <c r="D57" s="240"/>
      <c r="E57" s="290">
        <v>0</v>
      </c>
      <c r="F57" s="290"/>
      <c r="G57" s="290"/>
      <c r="H57" s="290"/>
      <c r="I57" s="290"/>
      <c r="J57" s="290"/>
      <c r="K57" s="290"/>
      <c r="L57" s="290"/>
      <c r="M57" s="290">
        <v>0</v>
      </c>
      <c r="N57" s="290">
        <v>0</v>
      </c>
      <c r="O57" s="290"/>
      <c r="P57" s="290"/>
      <c r="Q57" s="349">
        <v>0</v>
      </c>
      <c r="R57" s="234"/>
      <c r="W57" s="204"/>
    </row>
    <row r="58" spans="1:27" x14ac:dyDescent="0.25">
      <c r="B58" s="211"/>
      <c r="C58" s="210" t="s">
        <v>252</v>
      </c>
      <c r="D58" s="24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349">
        <v>0</v>
      </c>
      <c r="R58" s="351"/>
      <c r="S58" s="350"/>
      <c r="T58" s="350"/>
      <c r="U58" s="350"/>
      <c r="W58" s="204"/>
      <c r="X58" s="217"/>
    </row>
    <row r="59" spans="1:27" x14ac:dyDescent="0.25">
      <c r="B59" s="211"/>
      <c r="C59" s="206" t="s">
        <v>253</v>
      </c>
      <c r="D59" s="353"/>
      <c r="E59" s="290"/>
      <c r="F59" s="290"/>
      <c r="G59" s="290"/>
      <c r="H59" s="290"/>
      <c r="I59" s="290"/>
      <c r="J59" s="290"/>
      <c r="K59" s="290"/>
      <c r="L59" s="290"/>
      <c r="M59" s="290">
        <v>0</v>
      </c>
      <c r="N59" s="290">
        <v>0</v>
      </c>
      <c r="O59" s="290">
        <v>0</v>
      </c>
      <c r="P59" s="290">
        <v>0</v>
      </c>
      <c r="Q59" s="349">
        <v>0</v>
      </c>
      <c r="R59" s="351"/>
      <c r="S59" s="350"/>
      <c r="T59" s="350"/>
      <c r="U59" s="350"/>
      <c r="W59" s="204"/>
    </row>
    <row r="60" spans="1:27" ht="13.8" thickBot="1" x14ac:dyDescent="0.3">
      <c r="B60" s="211"/>
      <c r="C60" s="235" t="s">
        <v>82</v>
      </c>
      <c r="D60" s="240"/>
      <c r="E60" s="299">
        <v>1532396437.0900023</v>
      </c>
      <c r="F60" s="299">
        <v>1555723731.4200027</v>
      </c>
      <c r="G60" s="299">
        <v>1581887896.9000022</v>
      </c>
      <c r="H60" s="299">
        <v>1601560069.5100026</v>
      </c>
      <c r="I60" s="299">
        <v>1614471057.6900029</v>
      </c>
      <c r="J60" s="299">
        <v>1635931255.9200032</v>
      </c>
      <c r="K60" s="299">
        <v>1658439486.7100029</v>
      </c>
      <c r="L60" s="299">
        <v>1679438427.1600032</v>
      </c>
      <c r="M60" s="299">
        <v>1701402803.2700026</v>
      </c>
      <c r="N60" s="299">
        <v>1727525366.1200027</v>
      </c>
      <c r="O60" s="299">
        <v>1750797348.7000031</v>
      </c>
      <c r="P60" s="299">
        <v>1770904795.7200031</v>
      </c>
      <c r="Q60" s="350"/>
      <c r="R60" s="351"/>
      <c r="S60" s="350"/>
      <c r="T60" s="350"/>
      <c r="U60" s="350"/>
      <c r="W60" s="204"/>
    </row>
    <row r="61" spans="1:27" ht="13.8" thickTop="1" x14ac:dyDescent="0.25">
      <c r="B61" s="192"/>
      <c r="C61" s="236" t="s">
        <v>249</v>
      </c>
      <c r="D61" s="240"/>
      <c r="E61" s="290">
        <v>1532396437.0900028</v>
      </c>
      <c r="F61" s="290">
        <v>1555723731.4200022</v>
      </c>
      <c r="G61" s="290">
        <v>1581887896.9000027</v>
      </c>
      <c r="H61" s="290">
        <v>1601560069.5100029</v>
      </c>
      <c r="I61" s="290">
        <v>1614471057.6900032</v>
      </c>
      <c r="J61" s="290">
        <v>1635931255.9200029</v>
      </c>
      <c r="K61" s="290">
        <v>1658439486.7100031</v>
      </c>
      <c r="L61" s="290">
        <v>1679438427.1600027</v>
      </c>
      <c r="M61" s="290">
        <v>1701402803.2700028</v>
      </c>
      <c r="N61" s="290">
        <v>1727525366.1200032</v>
      </c>
      <c r="O61" s="290">
        <v>1750797348.7000031</v>
      </c>
      <c r="P61" s="290">
        <v>1770904795.7200027</v>
      </c>
      <c r="Q61" s="354"/>
      <c r="R61" s="350"/>
      <c r="S61" s="350"/>
      <c r="T61" s="350"/>
      <c r="U61" s="350"/>
      <c r="W61" s="204"/>
    </row>
    <row r="62" spans="1:27" x14ac:dyDescent="0.25">
      <c r="B62" s="237"/>
      <c r="C62" s="238"/>
      <c r="D62" s="239"/>
      <c r="E62" s="239">
        <v>0</v>
      </c>
      <c r="F62" s="239">
        <v>0</v>
      </c>
      <c r="G62" s="239">
        <v>0</v>
      </c>
      <c r="H62" s="239">
        <v>0</v>
      </c>
      <c r="I62" s="239">
        <v>0</v>
      </c>
      <c r="J62" s="239">
        <v>0</v>
      </c>
      <c r="K62" s="239">
        <v>0</v>
      </c>
      <c r="L62" s="239">
        <v>0</v>
      </c>
      <c r="M62" s="239"/>
      <c r="N62" s="239"/>
      <c r="O62" s="239"/>
      <c r="P62" s="239"/>
      <c r="Q62" s="239"/>
      <c r="R62" s="240"/>
      <c r="S62" s="350"/>
      <c r="T62" s="350"/>
      <c r="U62" s="348"/>
      <c r="W62" s="204"/>
    </row>
    <row r="63" spans="1:27" x14ac:dyDescent="0.25">
      <c r="B63" s="206"/>
      <c r="C63" s="189" t="s">
        <v>254</v>
      </c>
      <c r="D63" s="206"/>
      <c r="E63" s="241">
        <v>4427947.4100000029</v>
      </c>
      <c r="F63" s="241">
        <v>4463875.37</v>
      </c>
      <c r="G63" s="241">
        <v>4462125.1599999992</v>
      </c>
      <c r="H63" s="241">
        <v>4508991.540000001</v>
      </c>
      <c r="I63" s="241">
        <v>4658649.7899999982</v>
      </c>
      <c r="J63" s="241">
        <v>4685964.370000001</v>
      </c>
      <c r="K63" s="241">
        <v>4713160.46</v>
      </c>
      <c r="L63" s="241">
        <v>4727614.9500000011</v>
      </c>
      <c r="M63" s="241">
        <v>4751681.4899999993</v>
      </c>
      <c r="N63" s="241">
        <v>4765656.3499999996</v>
      </c>
      <c r="O63" s="241">
        <v>4788439.5299999984</v>
      </c>
      <c r="P63" s="241">
        <v>4919787.26</v>
      </c>
      <c r="Q63" s="206"/>
      <c r="R63" s="206"/>
      <c r="S63" s="350"/>
      <c r="T63" s="350"/>
      <c r="U63" s="350"/>
      <c r="W63" s="204"/>
    </row>
    <row r="64" spans="1:27" x14ac:dyDescent="0.25">
      <c r="J64" s="178"/>
      <c r="K64" s="178"/>
      <c r="L64" s="178"/>
      <c r="M64" s="178"/>
      <c r="N64" s="178"/>
      <c r="O64" s="178"/>
      <c r="P64" s="178"/>
      <c r="W64" s="204"/>
    </row>
    <row r="65" spans="1:27" x14ac:dyDescent="0.25">
      <c r="E65" s="241">
        <v>1532259797.6600027</v>
      </c>
      <c r="F65" s="241">
        <v>1555584930.3800023</v>
      </c>
      <c r="G65" s="241">
        <v>1581746823.5800028</v>
      </c>
      <c r="H65" s="241">
        <v>1601417367.4300029</v>
      </c>
      <c r="I65" s="241">
        <v>1614328807.5500031</v>
      </c>
      <c r="J65" s="241">
        <v>1635788813.140003</v>
      </c>
      <c r="K65" s="241">
        <v>1658296792.580003</v>
      </c>
      <c r="L65" s="241">
        <v>1679294601.1400027</v>
      </c>
      <c r="M65" s="241">
        <v>1701257387.5900028</v>
      </c>
      <c r="N65" s="241">
        <v>1727379918.6300032</v>
      </c>
      <c r="O65" s="241">
        <v>1750654485.4400032</v>
      </c>
      <c r="P65" s="241">
        <v>1770762078.6300027</v>
      </c>
      <c r="W65" s="204"/>
    </row>
    <row r="66" spans="1:27" x14ac:dyDescent="0.25">
      <c r="J66" s="178"/>
      <c r="K66" s="178"/>
      <c r="L66" s="178"/>
      <c r="M66" s="178"/>
      <c r="N66" s="178"/>
      <c r="O66" s="178"/>
      <c r="P66" s="178"/>
      <c r="W66" s="204"/>
    </row>
    <row r="67" spans="1:27" x14ac:dyDescent="0.25">
      <c r="A67" s="237"/>
      <c r="B67" s="237"/>
      <c r="C67" s="238"/>
      <c r="D67" s="239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39"/>
      <c r="W67" s="204"/>
    </row>
    <row r="68" spans="1:27" x14ac:dyDescent="0.25">
      <c r="A68" s="243">
        <v>1080100</v>
      </c>
      <c r="B68" s="206" t="s">
        <v>255</v>
      </c>
      <c r="C68" s="206" t="s">
        <v>256</v>
      </c>
      <c r="D68" s="355">
        <v>9210423.75</v>
      </c>
      <c r="E68" s="356">
        <v>9339355.8100000005</v>
      </c>
      <c r="F68" s="356">
        <v>9136802.3000000007</v>
      </c>
      <c r="G68" s="356">
        <v>9182469.4299999997</v>
      </c>
      <c r="H68" s="356">
        <v>9238806.6199999992</v>
      </c>
      <c r="I68" s="356">
        <v>9272837.8800000008</v>
      </c>
      <c r="J68" s="356">
        <v>9330865.5500000007</v>
      </c>
      <c r="K68" s="356">
        <v>9348903.8000000007</v>
      </c>
      <c r="L68" s="356">
        <v>9399071.8200000003</v>
      </c>
      <c r="M68" s="356">
        <v>9458150.6400000006</v>
      </c>
      <c r="N68" s="356">
        <v>9439204.1300000008</v>
      </c>
      <c r="O68" s="356">
        <v>9421009.8200000003</v>
      </c>
      <c r="P68" s="356">
        <v>9459235.6400000006</v>
      </c>
      <c r="R68" s="292">
        <v>9485385.1899999995</v>
      </c>
      <c r="S68" s="240">
        <v>-26149.549999998882</v>
      </c>
      <c r="T68" s="240"/>
      <c r="W68" s="341">
        <v>9459235.6400000006</v>
      </c>
      <c r="X68" s="208">
        <v>0</v>
      </c>
      <c r="Y68" s="244" t="s">
        <v>257</v>
      </c>
      <c r="AA68" s="294" t="e">
        <v>#REF!</v>
      </c>
    </row>
    <row r="69" spans="1:27" x14ac:dyDescent="0.25">
      <c r="A69" s="243">
        <v>1080110</v>
      </c>
      <c r="B69" s="206" t="s">
        <v>258</v>
      </c>
      <c r="C69" s="206" t="s">
        <v>259</v>
      </c>
      <c r="D69" s="355">
        <v>-9210423.75</v>
      </c>
      <c r="E69" s="356">
        <v>-9339355.8100000005</v>
      </c>
      <c r="F69" s="356">
        <v>-9136802.3000000007</v>
      </c>
      <c r="G69" s="356">
        <v>-9182469.4299999997</v>
      </c>
      <c r="H69" s="356">
        <v>-9238806.6199999992</v>
      </c>
      <c r="I69" s="356">
        <v>-9272837.8800000008</v>
      </c>
      <c r="J69" s="356">
        <v>-9330865.5500000007</v>
      </c>
      <c r="K69" s="356">
        <v>-9348903.8000000007</v>
      </c>
      <c r="L69" s="356">
        <v>-9399071.8200000003</v>
      </c>
      <c r="M69" s="356">
        <v>-9458150.6400000006</v>
      </c>
      <c r="N69" s="356">
        <v>-9439204.1300000008</v>
      </c>
      <c r="O69" s="356">
        <v>-9421009.8200000003</v>
      </c>
      <c r="P69" s="356">
        <v>-9459235.6400000006</v>
      </c>
      <c r="Q69" s="234">
        <v>0</v>
      </c>
      <c r="R69" s="292">
        <v>-9485385.1899999995</v>
      </c>
      <c r="S69" s="240">
        <v>26149.549999998882</v>
      </c>
      <c r="T69" s="240"/>
      <c r="W69" s="341">
        <v>-9459235.6400000006</v>
      </c>
      <c r="X69" s="208">
        <v>0</v>
      </c>
      <c r="Y69" s="244" t="s">
        <v>260</v>
      </c>
      <c r="AA69" s="294" t="e">
        <v>#REF!</v>
      </c>
    </row>
    <row r="70" spans="1:27" x14ac:dyDescent="0.25">
      <c r="A70" s="243">
        <v>1080200</v>
      </c>
      <c r="B70" s="206" t="s">
        <v>261</v>
      </c>
      <c r="C70" s="206" t="s">
        <v>262</v>
      </c>
      <c r="D70" s="355">
        <v>174998051.15999994</v>
      </c>
      <c r="E70" s="356">
        <v>177447760.31</v>
      </c>
      <c r="F70" s="356">
        <v>173599243.78</v>
      </c>
      <c r="G70" s="356">
        <v>174466919.23999989</v>
      </c>
      <c r="H70" s="356">
        <v>175537325.77999982</v>
      </c>
      <c r="I70" s="356">
        <v>176183919.79999998</v>
      </c>
      <c r="J70" s="356">
        <v>177286445.43999988</v>
      </c>
      <c r="K70" s="356">
        <v>177629172.2299999</v>
      </c>
      <c r="L70" s="356">
        <v>178582364.50999999</v>
      </c>
      <c r="M70" s="356">
        <v>179704862.21999979</v>
      </c>
      <c r="N70" s="356">
        <v>179344878.47</v>
      </c>
      <c r="O70" s="356">
        <v>178999186.65000004</v>
      </c>
      <c r="P70" s="356">
        <v>179725477.23999995</v>
      </c>
      <c r="R70" s="292">
        <v>172572318.59999999</v>
      </c>
      <c r="S70" s="240">
        <v>7153158.6399999559</v>
      </c>
      <c r="T70" s="240"/>
      <c r="W70" s="341">
        <v>179725477.24000001</v>
      </c>
      <c r="X70" s="208">
        <v>0</v>
      </c>
      <c r="Y70" s="244" t="s">
        <v>263</v>
      </c>
      <c r="AA70" s="294" t="e">
        <v>#REF!</v>
      </c>
    </row>
    <row r="71" spans="1:27" x14ac:dyDescent="0.25">
      <c r="A71" s="243">
        <v>1080210</v>
      </c>
      <c r="B71" s="206" t="s">
        <v>264</v>
      </c>
      <c r="C71" s="206" t="s">
        <v>265</v>
      </c>
      <c r="D71" s="355">
        <v>-174998051.15999994</v>
      </c>
      <c r="E71" s="356">
        <v>-177447760.31</v>
      </c>
      <c r="F71" s="356">
        <v>-173599243.78</v>
      </c>
      <c r="G71" s="356">
        <v>-174466919.23999989</v>
      </c>
      <c r="H71" s="356">
        <v>-175537325.77999982</v>
      </c>
      <c r="I71" s="356">
        <v>-176183919.79999998</v>
      </c>
      <c r="J71" s="356">
        <v>-177286445.43999988</v>
      </c>
      <c r="K71" s="356">
        <v>-177629172.2299999</v>
      </c>
      <c r="L71" s="356">
        <v>-178582364.50999999</v>
      </c>
      <c r="M71" s="356">
        <v>-179704862.21999979</v>
      </c>
      <c r="N71" s="356">
        <v>-179344878.47</v>
      </c>
      <c r="O71" s="356">
        <v>-178999186.65000004</v>
      </c>
      <c r="P71" s="356">
        <v>-179725477.23999995</v>
      </c>
      <c r="Q71" s="234">
        <v>0</v>
      </c>
      <c r="R71" s="292">
        <v>-172572318.59999999</v>
      </c>
      <c r="S71" s="240">
        <v>-7153158.6399999559</v>
      </c>
      <c r="T71" s="240"/>
      <c r="W71" s="341">
        <v>-179725477.24000001</v>
      </c>
      <c r="X71" s="208">
        <v>0</v>
      </c>
      <c r="Y71" s="244" t="s">
        <v>266</v>
      </c>
      <c r="AA71" s="294" t="e">
        <v>#REF!</v>
      </c>
    </row>
    <row r="72" spans="1:27" x14ac:dyDescent="0.25">
      <c r="A72" s="237"/>
      <c r="B72" s="237"/>
      <c r="C72" s="238"/>
      <c r="D72" s="357">
        <v>0</v>
      </c>
      <c r="E72" s="239">
        <v>0</v>
      </c>
      <c r="F72" s="239">
        <v>0</v>
      </c>
      <c r="G72" s="239">
        <v>0</v>
      </c>
      <c r="H72" s="239">
        <v>0</v>
      </c>
      <c r="I72" s="239">
        <v>0</v>
      </c>
      <c r="J72" s="239">
        <v>0</v>
      </c>
      <c r="K72" s="239">
        <v>0</v>
      </c>
      <c r="L72" s="239">
        <v>0</v>
      </c>
      <c r="M72" s="239"/>
      <c r="N72" s="239"/>
      <c r="O72" s="239"/>
      <c r="P72" s="239"/>
      <c r="Q72" s="239"/>
      <c r="R72" s="240"/>
      <c r="S72" s="240"/>
      <c r="T72" s="240"/>
      <c r="AA72" s="294" t="e">
        <v>#REF!</v>
      </c>
    </row>
    <row r="73" spans="1:27" x14ac:dyDescent="0.25">
      <c r="A73" s="237"/>
      <c r="B73" s="237"/>
      <c r="C73" s="238"/>
      <c r="D73" s="357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39"/>
      <c r="V73" s="246"/>
      <c r="W73" s="180"/>
      <c r="X73" s="247"/>
      <c r="Y73" s="246"/>
    </row>
    <row r="74" spans="1:27" x14ac:dyDescent="0.25">
      <c r="A74" s="243"/>
      <c r="B74" s="192"/>
      <c r="C74" s="206" t="s">
        <v>267</v>
      </c>
      <c r="D74" s="358">
        <v>184208474.90999994</v>
      </c>
      <c r="E74" s="248">
        <v>186787116.12</v>
      </c>
      <c r="F74" s="248">
        <v>182736046.08000001</v>
      </c>
      <c r="G74" s="248">
        <v>183649388.6699999</v>
      </c>
      <c r="H74" s="248">
        <v>184776132.39999983</v>
      </c>
      <c r="I74" s="248">
        <v>185456757.67999998</v>
      </c>
      <c r="J74" s="248">
        <v>186617310.98999989</v>
      </c>
      <c r="K74" s="248">
        <v>186978076.02999991</v>
      </c>
      <c r="L74" s="248">
        <v>187981436.32999998</v>
      </c>
      <c r="M74" s="248">
        <v>189163012.85999978</v>
      </c>
      <c r="N74" s="248">
        <v>188784082.59999999</v>
      </c>
      <c r="O74" s="248">
        <v>188420196.47000003</v>
      </c>
      <c r="P74" s="248">
        <v>189184712.87999994</v>
      </c>
      <c r="Q74" s="249"/>
    </row>
    <row r="75" spans="1:27" x14ac:dyDescent="0.25">
      <c r="J75" s="178"/>
      <c r="K75" s="178"/>
      <c r="L75" s="178"/>
      <c r="M75" s="178"/>
      <c r="N75" s="178"/>
      <c r="O75" s="178"/>
      <c r="P75" s="178"/>
    </row>
    <row r="76" spans="1:27" s="174" customFormat="1" ht="12" x14ac:dyDescent="0.25">
      <c r="A76" s="243"/>
      <c r="C76" s="250"/>
      <c r="D76" s="251"/>
      <c r="E76" s="251">
        <v>2578641.2100000679</v>
      </c>
      <c r="F76" s="251">
        <v>-4051070.0399999917</v>
      </c>
      <c r="G76" s="251">
        <v>913342.58999988437</v>
      </c>
      <c r="H76" s="251">
        <v>1126743.7299999297</v>
      </c>
      <c r="I76" s="251">
        <v>680625.2800001502</v>
      </c>
      <c r="J76" s="251">
        <v>1160553.3099998832</v>
      </c>
      <c r="K76" s="251">
        <v>360765.04000002146</v>
      </c>
      <c r="L76" s="251">
        <v>1003360.3000001013</v>
      </c>
      <c r="M76" s="251">
        <v>1181576.5299997926</v>
      </c>
      <c r="N76" s="251">
        <v>-378930.25999978185</v>
      </c>
      <c r="O76" s="251">
        <v>-363886.12999996543</v>
      </c>
      <c r="P76" s="251">
        <v>764516.40999990702</v>
      </c>
      <c r="Q76" s="252"/>
      <c r="S76" s="359"/>
      <c r="T76" s="359"/>
      <c r="U76" s="359"/>
      <c r="V76" s="177"/>
      <c r="W76" s="250"/>
      <c r="X76" s="253"/>
      <c r="Y76" s="177"/>
    </row>
    <row r="77" spans="1:27" ht="13.8" thickBot="1" x14ac:dyDescent="0.3">
      <c r="C77" s="206" t="s">
        <v>268</v>
      </c>
      <c r="D77" s="251"/>
      <c r="E77" s="251">
        <v>2578641.2100000679</v>
      </c>
      <c r="F77" s="251">
        <v>-1472428.8299999237</v>
      </c>
      <c r="G77" s="251">
        <v>-559086.24000003934</v>
      </c>
      <c r="H77" s="251">
        <v>567657.48999989033</v>
      </c>
      <c r="I77" s="251">
        <v>1248282.7700000405</v>
      </c>
      <c r="J77" s="251">
        <v>2408836.0799999237</v>
      </c>
      <c r="K77" s="251">
        <v>2769601.1199999452</v>
      </c>
      <c r="L77" s="251">
        <v>3772961.4200000465</v>
      </c>
      <c r="M77" s="251">
        <v>4954537.9499998391</v>
      </c>
      <c r="N77" s="251">
        <v>4575607.6900000572</v>
      </c>
      <c r="O77" s="251">
        <v>4211721.5600000918</v>
      </c>
      <c r="P77" s="251">
        <v>4976237.9699999988</v>
      </c>
    </row>
    <row r="78" spans="1:27" x14ac:dyDescent="0.25">
      <c r="D78" s="254" t="s">
        <v>269</v>
      </c>
      <c r="E78" s="255"/>
      <c r="F78" s="255"/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6"/>
    </row>
    <row r="79" spans="1:27" ht="21" x14ac:dyDescent="0.25">
      <c r="D79" s="257" t="s">
        <v>270</v>
      </c>
      <c r="E79" s="251">
        <v>4345434.8400000036</v>
      </c>
      <c r="F79" s="251">
        <v>4371134.47</v>
      </c>
      <c r="G79" s="251">
        <v>4364804.9099999992</v>
      </c>
      <c r="H79" s="251">
        <v>4406410.0700000012</v>
      </c>
      <c r="I79" s="251">
        <v>4554870.0699999984</v>
      </c>
      <c r="J79" s="251">
        <v>4581167.6400000006</v>
      </c>
      <c r="K79" s="251">
        <v>4606820.4000000004</v>
      </c>
      <c r="L79" s="251">
        <v>4618629.410000002</v>
      </c>
      <c r="M79" s="251">
        <v>4640246.5199999996</v>
      </c>
      <c r="N79" s="251">
        <v>4652332.6099999994</v>
      </c>
      <c r="O79" s="251">
        <v>4676985.5699999984</v>
      </c>
      <c r="P79" s="251">
        <v>4806831.71</v>
      </c>
      <c r="Q79" s="258">
        <v>54625668.219999999</v>
      </c>
      <c r="R79" s="360"/>
      <c r="S79" s="240"/>
      <c r="T79" s="240"/>
      <c r="AA79" s="294" t="e">
        <v>#REF!</v>
      </c>
    </row>
    <row r="80" spans="1:27" x14ac:dyDescent="0.25">
      <c r="D80" s="257" t="s">
        <v>271</v>
      </c>
      <c r="E80" s="251">
        <v>0</v>
      </c>
      <c r="F80" s="251">
        <v>0</v>
      </c>
      <c r="G80" s="251">
        <v>0</v>
      </c>
      <c r="H80" s="251">
        <v>0</v>
      </c>
      <c r="I80" s="251">
        <v>0</v>
      </c>
      <c r="J80" s="251">
        <v>0</v>
      </c>
      <c r="K80" s="251">
        <v>0</v>
      </c>
      <c r="L80" s="251">
        <v>0</v>
      </c>
      <c r="M80" s="251">
        <v>0</v>
      </c>
      <c r="N80" s="251">
        <v>0</v>
      </c>
      <c r="O80" s="251">
        <v>0</v>
      </c>
      <c r="P80" s="251">
        <v>0</v>
      </c>
      <c r="Q80" s="258"/>
      <c r="R80" s="361"/>
      <c r="S80" s="240"/>
      <c r="T80" s="240"/>
      <c r="AA80" s="294"/>
    </row>
    <row r="81" spans="1:27" x14ac:dyDescent="0.25">
      <c r="B81" s="180">
        <v>6800050</v>
      </c>
      <c r="C81" s="180" t="s">
        <v>272</v>
      </c>
      <c r="D81" s="259" t="s">
        <v>273</v>
      </c>
      <c r="E81" s="260">
        <v>83333.33</v>
      </c>
      <c r="F81" s="260">
        <v>83333.33</v>
      </c>
      <c r="G81" s="260">
        <v>83333.33</v>
      </c>
      <c r="H81" s="260">
        <v>83333.33</v>
      </c>
      <c r="I81" s="260">
        <v>83333.33</v>
      </c>
      <c r="J81" s="260">
        <v>83333.33</v>
      </c>
      <c r="K81" s="260">
        <v>83333.33</v>
      </c>
      <c r="L81" s="260">
        <v>83333.33</v>
      </c>
      <c r="M81" s="260">
        <v>83333.33</v>
      </c>
      <c r="N81" s="260">
        <v>83333.33</v>
      </c>
      <c r="O81" s="260">
        <v>83333.33</v>
      </c>
      <c r="P81" s="260">
        <v>83333.33</v>
      </c>
      <c r="Q81" s="261">
        <v>999999.95999999985</v>
      </c>
      <c r="R81" s="361"/>
      <c r="S81" s="240"/>
      <c r="T81" s="240"/>
      <c r="AA81" s="294" t="e">
        <v>#REF!</v>
      </c>
    </row>
    <row r="82" spans="1:27" x14ac:dyDescent="0.25">
      <c r="D82" s="262" t="s">
        <v>274</v>
      </c>
      <c r="E82" s="362">
        <v>4428768.1700000037</v>
      </c>
      <c r="F82" s="362">
        <v>4454467.8</v>
      </c>
      <c r="G82" s="362">
        <v>4448138.2399999993</v>
      </c>
      <c r="H82" s="362">
        <v>4489743.4000000013</v>
      </c>
      <c r="I82" s="362">
        <v>4638203.3999999985</v>
      </c>
      <c r="J82" s="362">
        <v>4664500.9700000007</v>
      </c>
      <c r="K82" s="362">
        <v>4690153.7300000004</v>
      </c>
      <c r="L82" s="362">
        <v>4701962.7400000021</v>
      </c>
      <c r="M82" s="362">
        <v>4723579.8499999996</v>
      </c>
      <c r="N82" s="362">
        <v>4735665.9399999995</v>
      </c>
      <c r="O82" s="362">
        <v>4760318.8999999985</v>
      </c>
      <c r="P82" s="362">
        <v>4890165.04</v>
      </c>
      <c r="Q82" s="263">
        <v>55625668.18</v>
      </c>
      <c r="R82" s="361"/>
      <c r="S82" s="240"/>
      <c r="T82" s="240"/>
      <c r="AA82" s="294" t="e">
        <v>#REF!</v>
      </c>
    </row>
    <row r="83" spans="1:27" x14ac:dyDescent="0.25">
      <c r="D83" s="264" t="s">
        <v>275</v>
      </c>
      <c r="E83" s="362">
        <v>4428768.1700000037</v>
      </c>
      <c r="F83" s="362">
        <v>8883235.9700000025</v>
      </c>
      <c r="G83" s="362">
        <v>13331374.210000001</v>
      </c>
      <c r="H83" s="362">
        <v>17821117.610000003</v>
      </c>
      <c r="I83" s="362">
        <v>22459321.010000002</v>
      </c>
      <c r="J83" s="362">
        <v>27123821.980000004</v>
      </c>
      <c r="K83" s="362">
        <v>31813975.710000005</v>
      </c>
      <c r="L83" s="362">
        <v>36515938.450000003</v>
      </c>
      <c r="M83" s="362">
        <v>41239518.300000004</v>
      </c>
      <c r="N83" s="362">
        <v>45975184.240000002</v>
      </c>
      <c r="O83" s="362">
        <v>50735503.140000001</v>
      </c>
      <c r="P83" s="362">
        <v>55625668.18</v>
      </c>
      <c r="Q83" s="265"/>
      <c r="R83" s="361"/>
      <c r="S83" s="240"/>
      <c r="T83" s="240"/>
      <c r="AA83" s="294" t="e">
        <v>#REF!</v>
      </c>
    </row>
    <row r="84" spans="1:27" x14ac:dyDescent="0.25">
      <c r="D84" s="266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265"/>
      <c r="R84" s="361"/>
      <c r="AA84" s="241"/>
    </row>
    <row r="85" spans="1:27" x14ac:dyDescent="0.25">
      <c r="D85" s="259" t="s">
        <v>276</v>
      </c>
      <c r="E85" s="362">
        <v>21798989.030000001</v>
      </c>
      <c r="F85" s="362">
        <v>27791169.699999999</v>
      </c>
      <c r="G85" s="362">
        <v>30626290.640000001</v>
      </c>
      <c r="H85" s="362">
        <v>24181164.150000002</v>
      </c>
      <c r="I85" s="362">
        <v>17569637.969999999</v>
      </c>
      <c r="J85" s="362">
        <v>26146162.600000001</v>
      </c>
      <c r="K85" s="362">
        <v>27221391.25</v>
      </c>
      <c r="L85" s="362">
        <v>25726555.400000002</v>
      </c>
      <c r="M85" s="362">
        <v>26716057.600000001</v>
      </c>
      <c r="N85" s="362">
        <v>30888219.199999999</v>
      </c>
      <c r="O85" s="362">
        <v>28060422.109999999</v>
      </c>
      <c r="P85" s="362">
        <v>25027234.280000001</v>
      </c>
      <c r="Q85" s="267"/>
      <c r="AA85" s="241"/>
    </row>
    <row r="86" spans="1:27" ht="13.8" thickBot="1" x14ac:dyDescent="0.3">
      <c r="D86" s="268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70"/>
    </row>
    <row r="87" spans="1:27" x14ac:dyDescent="0.25">
      <c r="J87" s="178"/>
      <c r="K87" s="178"/>
      <c r="L87" s="178"/>
      <c r="M87" s="178"/>
      <c r="N87" s="178"/>
      <c r="O87" s="178"/>
      <c r="P87" s="178"/>
    </row>
    <row r="88" spans="1:27" s="174" customFormat="1" ht="12" x14ac:dyDescent="0.25">
      <c r="C88" s="250" t="s">
        <v>277</v>
      </c>
      <c r="D88" s="363">
        <v>1699233870.3800023</v>
      </c>
      <c r="E88" s="363">
        <v>1719183553.2100027</v>
      </c>
      <c r="F88" s="363">
        <v>1738459777.5000021</v>
      </c>
      <c r="G88" s="363">
        <v>1765537285.5700026</v>
      </c>
      <c r="H88" s="363">
        <v>1786336201.9100025</v>
      </c>
      <c r="I88" s="363">
        <v>1799927815.3700032</v>
      </c>
      <c r="J88" s="363">
        <v>1822548566.9100027</v>
      </c>
      <c r="K88" s="363">
        <v>1845417562.7400031</v>
      </c>
      <c r="L88" s="363">
        <v>1867419863.4900026</v>
      </c>
      <c r="M88" s="363">
        <v>1890565816.1300027</v>
      </c>
      <c r="N88" s="363">
        <v>1916309448.7200034</v>
      </c>
      <c r="O88" s="363">
        <v>1939217545.1700032</v>
      </c>
      <c r="P88" s="363">
        <v>1960089508.6000028</v>
      </c>
      <c r="S88" s="359"/>
      <c r="T88" s="359"/>
      <c r="U88" s="359"/>
      <c r="V88" s="177"/>
      <c r="W88" s="250"/>
      <c r="X88" s="253"/>
      <c r="Y88" s="177"/>
    </row>
    <row r="89" spans="1:27" x14ac:dyDescent="0.25">
      <c r="A89" s="180"/>
      <c r="J89" s="178"/>
      <c r="K89" s="178"/>
      <c r="L89" s="178"/>
      <c r="M89" s="178"/>
      <c r="N89" s="178"/>
      <c r="O89" s="178"/>
      <c r="P89" s="178"/>
    </row>
    <row r="90" spans="1:27" x14ac:dyDescent="0.25">
      <c r="J90" s="178"/>
      <c r="K90" s="178"/>
      <c r="L90" s="178"/>
      <c r="M90" s="178"/>
      <c r="N90" s="178"/>
      <c r="O90" s="178"/>
      <c r="P90" s="178"/>
    </row>
    <row r="91" spans="1:27" x14ac:dyDescent="0.25">
      <c r="A91" s="180"/>
      <c r="C91" s="271" t="s">
        <v>278</v>
      </c>
      <c r="D91" s="272">
        <v>10885688.270000009</v>
      </c>
      <c r="E91" s="272">
        <v>10987562.09665001</v>
      </c>
      <c r="F91" s="272">
        <v>11025673.784850009</v>
      </c>
      <c r="G91" s="272">
        <v>11122034.079300011</v>
      </c>
      <c r="H91" s="272">
        <v>11496651.13395001</v>
      </c>
      <c r="I91" s="272">
        <v>11568655.328300012</v>
      </c>
      <c r="J91" s="272">
        <v>11630890.823400011</v>
      </c>
      <c r="K91" s="272">
        <v>11680770.833200011</v>
      </c>
      <c r="L91" s="272">
        <v>11736474.169500012</v>
      </c>
      <c r="M91" s="272">
        <v>11786688.50380001</v>
      </c>
      <c r="N91" s="272">
        <v>11839967.341900013</v>
      </c>
      <c r="O91" s="272">
        <v>12211318.836550012</v>
      </c>
      <c r="P91" s="272">
        <v>12327937.55945001</v>
      </c>
      <c r="Q91" s="350"/>
      <c r="R91" s="350"/>
      <c r="S91" s="350"/>
      <c r="T91" s="350"/>
      <c r="U91" s="350"/>
    </row>
    <row r="92" spans="1:27" x14ac:dyDescent="0.25">
      <c r="N92" s="180"/>
      <c r="P92" s="180"/>
    </row>
    <row r="93" spans="1:27" x14ac:dyDescent="0.25">
      <c r="A93" s="180"/>
      <c r="E93" s="273">
        <v>4437919.2700000033</v>
      </c>
      <c r="F93" s="273">
        <v>4465780.51</v>
      </c>
      <c r="G93" s="273">
        <v>4461723.2299999995</v>
      </c>
      <c r="H93" s="273">
        <v>4504957.1500000013</v>
      </c>
      <c r="I93" s="273">
        <v>4652965.2099999981</v>
      </c>
      <c r="J93" s="273">
        <v>4679455.4200000009</v>
      </c>
      <c r="K93" s="273">
        <v>4705359.53</v>
      </c>
      <c r="L93" s="273">
        <v>4718300.4300000016</v>
      </c>
      <c r="M93" s="273">
        <v>4741507.1999999993</v>
      </c>
      <c r="N93" s="273">
        <v>4753625.0999999996</v>
      </c>
      <c r="O93" s="273">
        <v>4775693.8299999982</v>
      </c>
      <c r="P93" s="273">
        <v>4905393.8</v>
      </c>
    </row>
    <row r="94" spans="1:27" x14ac:dyDescent="0.25">
      <c r="A94" s="180"/>
    </row>
    <row r="95" spans="1:27" x14ac:dyDescent="0.25">
      <c r="A95" s="180"/>
    </row>
    <row r="96" spans="1:27" x14ac:dyDescent="0.25">
      <c r="A96" s="180"/>
    </row>
    <row r="97" spans="1:25" x14ac:dyDescent="0.25">
      <c r="A97" s="180"/>
    </row>
    <row r="98" spans="1:25" x14ac:dyDescent="0.25">
      <c r="A98" s="180"/>
    </row>
    <row r="99" spans="1:25" x14ac:dyDescent="0.25">
      <c r="A99" s="180"/>
    </row>
    <row r="101" spans="1:25" x14ac:dyDescent="0.25">
      <c r="A101" s="180"/>
    </row>
    <row r="102" spans="1:25" x14ac:dyDescent="0.25">
      <c r="A102" s="180"/>
    </row>
    <row r="103" spans="1:25" x14ac:dyDescent="0.25">
      <c r="A103" s="180"/>
    </row>
    <row r="104" spans="1:25" x14ac:dyDescent="0.25">
      <c r="A104" s="180"/>
      <c r="E104" s="180"/>
      <c r="F104" s="180"/>
      <c r="G104" s="180"/>
      <c r="H104" s="180"/>
      <c r="I104" s="180"/>
      <c r="L104" s="180"/>
      <c r="N104" s="180"/>
      <c r="S104" s="180"/>
      <c r="T104" s="180"/>
      <c r="U104" s="180"/>
      <c r="V104" s="180"/>
      <c r="W104" s="180"/>
      <c r="X104" s="180"/>
      <c r="Y104" s="180"/>
    </row>
    <row r="105" spans="1:25" x14ac:dyDescent="0.25">
      <c r="A105" s="180"/>
      <c r="E105" s="180"/>
      <c r="F105" s="180"/>
      <c r="G105" s="180"/>
      <c r="H105" s="180"/>
      <c r="I105" s="180"/>
      <c r="L105" s="180"/>
      <c r="N105" s="180"/>
      <c r="S105" s="180"/>
      <c r="T105" s="180"/>
      <c r="U105" s="180"/>
      <c r="V105" s="180"/>
      <c r="W105" s="180"/>
      <c r="X105" s="180"/>
      <c r="Y105" s="180"/>
    </row>
  </sheetData>
  <conditionalFormatting sqref="Q4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51A5E-515F-422F-A7B0-0D41F6C49CF6}"/>
</file>

<file path=customXml/itemProps2.xml><?xml version="1.0" encoding="utf-8"?>
<ds:datastoreItem xmlns:ds="http://schemas.openxmlformats.org/officeDocument/2006/customXml" ds:itemID="{8DA2B4CA-6EB7-4228-9FE8-E3C40C1F7EA1}"/>
</file>

<file path=customXml/itemProps3.xml><?xml version="1.0" encoding="utf-8"?>
<ds:datastoreItem xmlns:ds="http://schemas.openxmlformats.org/officeDocument/2006/customXml" ds:itemID="{9631614B-83E0-4C99-9F42-39C8DE085A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12</vt:lpstr>
      <vt:lpstr>13 14 15 16</vt:lpstr>
      <vt:lpstr>SOP</vt:lpstr>
      <vt:lpstr>_PG12</vt:lpstr>
      <vt:lpstr>'13 14 15 16'!_PG13</vt:lpstr>
      <vt:lpstr>'13 14 15 16'!_PG14</vt:lpstr>
      <vt:lpstr>'13 14 15 16'!_PG15</vt:lpstr>
      <vt:lpstr>'13 14 15 16'!_PG16</vt:lpstr>
      <vt:lpstr>'13 14 15 16'!Print_Area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Dowley, Thomas J.</dc:creator>
  <cp:keywords/>
  <dc:description/>
  <cp:lastModifiedBy>Hillary, Sean P.</cp:lastModifiedBy>
  <cp:revision/>
  <cp:lastPrinted>2022-12-21T15:15:29Z</cp:lastPrinted>
  <dcterms:created xsi:type="dcterms:W3CDTF">2022-03-02T13:45:16Z</dcterms:created>
  <dcterms:modified xsi:type="dcterms:W3CDTF">2022-12-21T15:15:34Z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2022-03-02T13:45:18Z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5c0d75ce-f294-4eed-8416-1f1fe0fb5632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ContentTypeId">
    <vt:lpwstr>0x0101001B9469E761E20748A773F85B33816D32</vt:lpwstr>
  </property>
</Properties>
</file>