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fmee\Desktop\Testimony Stats\"/>
    </mc:Choice>
  </mc:AlternateContent>
  <xr:revisionPtr revIDLastSave="0" documentId="13_ncr:1_{CD83DA26-9216-4E08-A316-EAE4C7E16A49}" xr6:coauthVersionLast="47" xr6:coauthVersionMax="47" xr10:uidLastSave="{00000000-0000-0000-0000-000000000000}"/>
  <bookViews>
    <workbookView xWindow="-19320" yWindow="2490" windowWidth="19440" windowHeight="15000" xr2:uid="{96D82891-8B2E-49A7-9468-F85B19FED81D}"/>
  </bookViews>
  <sheets>
    <sheet name="ALL" sheetId="20" r:id="rId1"/>
    <sheet name="Bluestone" sheetId="12" r:id="rId2"/>
    <sheet name="Estrada" sheetId="14" r:id="rId3"/>
    <sheet name="OConnor" sheetId="13" r:id="rId4"/>
    <sheet name="Parsons" sheetId="6" r:id="rId5"/>
    <sheet name="Richard" sheetId="5" r:id="rId6"/>
    <sheet name="Rutkin" sheetId="9" r:id="rId7"/>
    <sheet name="Wesley" sheetId="16" r:id="rId8"/>
  </sheets>
  <definedNames>
    <definedName name="_xlnm.Print_Area" localSheetId="0">ALL!$A$1:$G$16</definedName>
    <definedName name="_xlnm.Print_Area" localSheetId="1">Bluestone!$A$1:$H$47</definedName>
    <definedName name="_xlnm.Print_Area" localSheetId="2">Estrada!$A$1:$H$20</definedName>
    <definedName name="_xlnm.Print_Area" localSheetId="3">OConnor!$A$1:$H$96</definedName>
    <definedName name="_xlnm.Print_Area" localSheetId="4">Parsons!$A$1:$H$66</definedName>
    <definedName name="_xlnm.Print_Area" localSheetId="5">Richard!$A$1:$H$72</definedName>
    <definedName name="_xlnm.Print_Area" localSheetId="6">Rutkin!$A$1:$H$21</definedName>
    <definedName name="_xlnm.Print_Area" localSheetId="7">Wesley!$A$1:$H$10</definedName>
    <definedName name="_xlnm.Print_Titles" localSheetId="3">OConnor!$1:$5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1" i="20" l="1"/>
  <c r="F31" i="20"/>
  <c r="F29" i="20"/>
  <c r="E29" i="20"/>
  <c r="F28" i="20"/>
  <c r="E28" i="20"/>
  <c r="F27" i="20"/>
  <c r="E27" i="20"/>
  <c r="F26" i="20"/>
  <c r="E26" i="20"/>
  <c r="F24" i="20"/>
  <c r="E24" i="20"/>
  <c r="H47" i="12"/>
  <c r="F47" i="12"/>
  <c r="G47" i="12"/>
  <c r="E47" i="12"/>
  <c r="G91" i="13"/>
  <c r="E11" i="20"/>
  <c r="F11" i="20"/>
  <c r="E12" i="20"/>
  <c r="F12" i="20"/>
  <c r="E14" i="20"/>
  <c r="F14" i="20"/>
  <c r="D14" i="20"/>
  <c r="D12" i="20"/>
  <c r="D11" i="20"/>
  <c r="F20" i="5"/>
  <c r="E20" i="5"/>
  <c r="D20" i="5"/>
  <c r="F24" i="6"/>
  <c r="F13" i="20" s="1"/>
  <c r="E24" i="6"/>
  <c r="E13" i="20" s="1"/>
  <c r="D24" i="6"/>
  <c r="D13" i="20" s="1"/>
  <c r="F22" i="13" l="1"/>
  <c r="E22" i="13"/>
  <c r="D22" i="13"/>
  <c r="F11" i="14"/>
  <c r="E11" i="14"/>
  <c r="D11" i="14"/>
  <c r="F12" i="12"/>
  <c r="F10" i="20" s="1"/>
  <c r="F16" i="20" s="1"/>
  <c r="E12" i="12"/>
  <c r="E10" i="20" s="1"/>
  <c r="E16" i="20" s="1"/>
  <c r="D12" i="12"/>
  <c r="D10" i="20" s="1"/>
  <c r="D16" i="20" s="1"/>
  <c r="E94" i="13"/>
  <c r="H94" i="13"/>
  <c r="G94" i="13"/>
  <c r="F94" i="13"/>
  <c r="G89" i="13"/>
  <c r="F91" i="13"/>
  <c r="E91" i="13"/>
  <c r="G95" i="13" l="1"/>
  <c r="E89" i="13"/>
  <c r="F32" i="5"/>
  <c r="E32" i="5"/>
  <c r="D32" i="5"/>
  <c r="F54" i="6"/>
  <c r="E54" i="6"/>
  <c r="D54" i="6"/>
  <c r="D31" i="13"/>
  <c r="F31" i="13"/>
  <c r="E31" i="13"/>
  <c r="F10" i="16"/>
  <c r="E10" i="16"/>
  <c r="D10" i="16"/>
  <c r="F19" i="14"/>
  <c r="E19" i="14"/>
  <c r="D19" i="14"/>
  <c r="H89" i="13"/>
  <c r="H95" i="13" s="1"/>
  <c r="H96" i="13" s="1"/>
  <c r="F89" i="13"/>
  <c r="F95" i="13" s="1"/>
  <c r="F96" i="13" s="1"/>
  <c r="H72" i="5"/>
  <c r="G72" i="5"/>
  <c r="F72" i="5"/>
  <c r="E72" i="5"/>
  <c r="F20" i="12"/>
  <c r="E20" i="12"/>
  <c r="D20" i="12"/>
  <c r="H21" i="9"/>
  <c r="G21" i="9"/>
  <c r="F21" i="9"/>
  <c r="E21" i="9"/>
  <c r="E66" i="6"/>
  <c r="F66" i="6"/>
  <c r="G66" i="6"/>
  <c r="H66" i="6"/>
  <c r="G96" i="13" l="1"/>
  <c r="E95" i="13"/>
  <c r="E96" i="13" s="1"/>
  <c r="G92" i="13"/>
  <c r="H92" i="13"/>
  <c r="F92" i="13"/>
  <c r="E92" i="13"/>
</calcChain>
</file>

<file path=xl/sharedStrings.xml><?xml version="1.0" encoding="utf-8"?>
<sst xmlns="http://schemas.openxmlformats.org/spreadsheetml/2006/main" count="523" uniqueCount="236">
  <si>
    <t>O&amp;M</t>
  </si>
  <si>
    <t>O&amp;M - OTHER NOT TRENDED</t>
  </si>
  <si>
    <t>FERC</t>
  </si>
  <si>
    <t>ITEM</t>
  </si>
  <si>
    <t>TIMP - Pipeline Reassessments and Risk Analysis</t>
  </si>
  <si>
    <t>DIMP Risk Analysis and Planning</t>
  </si>
  <si>
    <t>TOTAL O&amp;M - OTHER NOT TRENDED</t>
  </si>
  <si>
    <t>POSITION</t>
  </si>
  <si>
    <t>START</t>
  </si>
  <si>
    <t>DATE</t>
  </si>
  <si>
    <t>HEADCOUNT</t>
  </si>
  <si>
    <t xml:space="preserve">Non-recurring Legal Expenses </t>
  </si>
  <si>
    <t>Short-term Employee Incentive Compensation</t>
  </si>
  <si>
    <t>Total Employee Pension and Benefits</t>
  </si>
  <si>
    <t>HR - Analyst Lead</t>
  </si>
  <si>
    <t>HR - Business Partner</t>
  </si>
  <si>
    <t>HR - Talent Acquisition Specialist</t>
  </si>
  <si>
    <t>FERC ACCOUNT DESCRIPTION</t>
  </si>
  <si>
    <t xml:space="preserve">Def Tax Reform </t>
  </si>
  <si>
    <t>Bad Debt Expense</t>
  </si>
  <si>
    <t>TECO Partners Contract</t>
  </si>
  <si>
    <t>Gas Operations Emp Exp &amp; M&amp;S (add'l headcount)/ Outside spend reductions</t>
  </si>
  <si>
    <t>Commercial Development &amp; Fuels Emp Exp (Support additional headcount)</t>
  </si>
  <si>
    <t>Engineering Emp Exp &amp; M&amp;S (Support additional headcount)</t>
  </si>
  <si>
    <t>External Affairs Emp Exp (Support additional headcount and additional trainings and travel to Tallahassee)</t>
  </si>
  <si>
    <t>Finance Emp Exp &amp; M&amp;S (Support additional headcount)</t>
  </si>
  <si>
    <t>Human Resources Emp Exp (Support additional headcount)</t>
  </si>
  <si>
    <t>Marketing Emp Exp (Support additional headcount)</t>
  </si>
  <si>
    <t>Pipeline Safety Emp Exp (Support additional headcount)</t>
  </si>
  <si>
    <t>Regulatory Emp Exp &amp; M&amp;S (Primarily conferences with increased participation being out of rate case period (e.g., NARUC, SERUC, AGA, etc.) and commission conferences and hearings (Tallahassee))</t>
  </si>
  <si>
    <t>Strategy &amp; Innovation Emp Exp (Support additional headcount)</t>
  </si>
  <si>
    <t xml:space="preserve">Capitalized A&amp;G </t>
  </si>
  <si>
    <t>Storm Costs Recognized</t>
  </si>
  <si>
    <t>Insurance Premiums and Fees</t>
  </si>
  <si>
    <t>I&amp;D Reserve Balance Adjustments</t>
  </si>
  <si>
    <t>Rate Case Expense</t>
  </si>
  <si>
    <t>Non-CRB Portion of Asset Usage Fee</t>
  </si>
  <si>
    <t>Credit Agency Fees</t>
  </si>
  <si>
    <t>Audit Fees</t>
  </si>
  <si>
    <t>IT WAM Amortization</t>
  </si>
  <si>
    <t>Marketing -  Service Coord</t>
  </si>
  <si>
    <t>Marketing - Manager Strategic Communications and Media Relations</t>
  </si>
  <si>
    <t xml:space="preserve">Regulatory Affairs - Manager </t>
  </si>
  <si>
    <t>Regulatory Affairs - Manager Strategic Policy and Advocacy</t>
  </si>
  <si>
    <t>Finance (BP) - Sr Analsyst (Maryna Replacement)</t>
  </si>
  <si>
    <t>Finance (BP) - Co-Op</t>
  </si>
  <si>
    <t>Finance (FA) - Mgr Comm Inv</t>
  </si>
  <si>
    <t>Finance (FA) - Sr. Portfolio Analyst (Hailey's Replacement)</t>
  </si>
  <si>
    <t>Finance (FA) - Director of Financial Planning</t>
  </si>
  <si>
    <t>Finance (A) - Treasury Analyst</t>
  </si>
  <si>
    <t>Marketing - Manager</t>
  </si>
  <si>
    <t>Marketing - Coordinator</t>
  </si>
  <si>
    <t>Process Improvement - Lead Business Innovation Coordinator</t>
  </si>
  <si>
    <t>Analytics - Business Analytics &amp; Insights Analyst</t>
  </si>
  <si>
    <t>Analytics - Co-op</t>
  </si>
  <si>
    <t>Strategy - Coordinator</t>
  </si>
  <si>
    <t>Strategy - Co-op</t>
  </si>
  <si>
    <t>Regulatory - Admin (50% to Pipeline Safety)</t>
  </si>
  <si>
    <t>Regulatory - Sr. Analyst</t>
  </si>
  <si>
    <t xml:space="preserve">Finance (FA) - Analyst </t>
  </si>
  <si>
    <t>Real Estate - Techinician (FKA: Easement Coordinator)</t>
  </si>
  <si>
    <t>Real Estate - Manager (FKA: Real Estate Representative)</t>
  </si>
  <si>
    <t>BD - BI Insights Analsyt (replacement)</t>
  </si>
  <si>
    <t>BD - Portfolio Analyst (replacement)</t>
  </si>
  <si>
    <t>BD - Manager BP &amp; Analysis (replacement)</t>
  </si>
  <si>
    <t>BD - Coordinator (replacement)</t>
  </si>
  <si>
    <t>BD - Manager Natural Gas Trading &amp; Portfolio (replacement)</t>
  </si>
  <si>
    <t>BD - Manager CNG (replacement)</t>
  </si>
  <si>
    <t>BD Origination - Business Development Manager</t>
  </si>
  <si>
    <t>BD Origination - Analyst</t>
  </si>
  <si>
    <t xml:space="preserve">BD Origination - Sr. Manager - Business Development </t>
  </si>
  <si>
    <t>BD Origination - Project Developer/ Coordinator)</t>
  </si>
  <si>
    <t xml:space="preserve">BD Origination -  Compressed Natural Gas Coordinator </t>
  </si>
  <si>
    <t xml:space="preserve">IT Contractor Costs (Primarily due to the WAM contractor costs) </t>
  </si>
  <si>
    <t>IT Other Costs (Primarily full-year impact of Microsoft EA Agreement and Redwood upgrade)</t>
  </si>
  <si>
    <t>IT Other Costs (Primarily WAM maintenance and Microsoft EA Agreement (1/2 year))</t>
  </si>
  <si>
    <t>Procurement Allocations from TEC (New Supply Chain Dept offset in labor)</t>
  </si>
  <si>
    <t>TOTAL O&amp;M - LABOR NOT TRENDED</t>
  </si>
  <si>
    <t>North Distribution Design - Gas Design Tech</t>
  </si>
  <si>
    <t>North Distribution Design - Construction Inspector</t>
  </si>
  <si>
    <t>South Distribution Design - Gas Design Technician (replacement)</t>
  </si>
  <si>
    <t>South Distribution Design - Gas Design Supervisor</t>
  </si>
  <si>
    <t>South Distribution Design - Admin</t>
  </si>
  <si>
    <t>South Distribution Design - Construction Coordinator (replacement)</t>
  </si>
  <si>
    <t>Central Distribution Design - Gas Design Tech</t>
  </si>
  <si>
    <t>Central Distribution Design - Admin Specialist (replacement)</t>
  </si>
  <si>
    <t>Central Distribution Design - Contract inspector</t>
  </si>
  <si>
    <t>Central Distribution Design - Construction Project Manager (replacement)</t>
  </si>
  <si>
    <t>Central Distribution Design - Gas Design Project Manager (replacement)</t>
  </si>
  <si>
    <t>Central Distribution Design - Construction Coordinator (replacement)</t>
  </si>
  <si>
    <t xml:space="preserve">Corp Engineering - Engineer II </t>
  </si>
  <si>
    <t>Corp Engineering - Engineering Manager (replacement)</t>
  </si>
  <si>
    <t>GIS - GIS/GPS Technician</t>
  </si>
  <si>
    <t>Admin &amp; Special Projects - Business Analyst II</t>
  </si>
  <si>
    <t>Admin &amp; Special Projects - Director of Capital &amp; Work Management</t>
  </si>
  <si>
    <t xml:space="preserve">Eng &amp; Design - System Modeler Strategic System Planning </t>
  </si>
  <si>
    <t xml:space="preserve">Capital &amp; Work Mgt - Manager Budgeting and IRP </t>
  </si>
  <si>
    <t>Capital &amp; Work Mgt - Planning Coordinator</t>
  </si>
  <si>
    <t>Capital &amp; Work Mgt - Manager, Scheduling, Planning and Reporting</t>
  </si>
  <si>
    <t xml:space="preserve">Capital &amp; Work Mgt - Analyst Reporting and Analytics </t>
  </si>
  <si>
    <t>M&amp;R - Operation Technology (OT) Analyst</t>
  </si>
  <si>
    <t xml:space="preserve">M&amp;R - Tech Compressor SR </t>
  </si>
  <si>
    <t>ENG Tech Training - Tech Trainer</t>
  </si>
  <si>
    <t>ENG Tech Training - Admin</t>
  </si>
  <si>
    <t xml:space="preserve">Gas Control - Technology Analyst </t>
  </si>
  <si>
    <t xml:space="preserve">Gas Control - Controller </t>
  </si>
  <si>
    <t>Supply Chain Mgt - Analyst</t>
  </si>
  <si>
    <t>Supply Chain Mgt - Sr Contract Specialist</t>
  </si>
  <si>
    <t>Supply Chain Mgt - Sr Category Manager - Materials</t>
  </si>
  <si>
    <t>Supply Chain Mgt - Sr Buyer</t>
  </si>
  <si>
    <t>Supply Chain Mgt - Sr Project Procurement Specialist</t>
  </si>
  <si>
    <t>Tampa - Apprentice (replacement)</t>
  </si>
  <si>
    <t>Tampa - Utility Tech (replacement)</t>
  </si>
  <si>
    <t>Tampa - Utility Coordinator (replacement)</t>
  </si>
  <si>
    <t>St Pete - Utility Tech (replacement)</t>
  </si>
  <si>
    <t>St Pete - Pipeline Locator (replacement)</t>
  </si>
  <si>
    <t>St Pete - Utility Coordinator (replacement)</t>
  </si>
  <si>
    <t>Orlando - Corrosion Coordinator</t>
  </si>
  <si>
    <t>Orlando - Utility Tech (replacement)</t>
  </si>
  <si>
    <t>Ocala - Apprentice (replacement)</t>
  </si>
  <si>
    <t>Ocala - Utility Tech (replacement)</t>
  </si>
  <si>
    <t>Eustis - Apprentice (replacement)</t>
  </si>
  <si>
    <t>Daytona - Apprentice (replacement)</t>
  </si>
  <si>
    <t>Sarasota - Utility Tech (replacement)</t>
  </si>
  <si>
    <t xml:space="preserve">Sarasota - Apprentice </t>
  </si>
  <si>
    <t>Sarasota - Admin/Storekeeper (replacement)</t>
  </si>
  <si>
    <t>SW FL - Utility Tech (replacement)</t>
  </si>
  <si>
    <t>Dade - Utility Tech (replacement)</t>
  </si>
  <si>
    <t xml:space="preserve">Tampa - Pipeline Locator </t>
  </si>
  <si>
    <t xml:space="preserve">St Pete - Apprentice </t>
  </si>
  <si>
    <t>St Pete - Pipeline Locator</t>
  </si>
  <si>
    <t xml:space="preserve">Orlando - Apprentice </t>
  </si>
  <si>
    <t xml:space="preserve">Lakeland - Apprentice </t>
  </si>
  <si>
    <t>Jacksonville - Leak survey tech</t>
  </si>
  <si>
    <t xml:space="preserve">Jacksonville - Apprentice </t>
  </si>
  <si>
    <t>Jacksonville - Pipeline Locator</t>
  </si>
  <si>
    <t>Ocala - Apprentice</t>
  </si>
  <si>
    <t>Dade Broward - Apprentice</t>
  </si>
  <si>
    <t xml:space="preserve">Sarasota -Pipeline Locator </t>
  </si>
  <si>
    <t>Sarasota - Leak survey tech</t>
  </si>
  <si>
    <t xml:space="preserve">SW FL - Utility Tech </t>
  </si>
  <si>
    <t xml:space="preserve">Jupiter - Apprentice </t>
  </si>
  <si>
    <t>Sarasota - Supervisor (replacement)</t>
  </si>
  <si>
    <t>SW FL - Supervisor (replacement)</t>
  </si>
  <si>
    <t xml:space="preserve">Jupiter - Supervisor </t>
  </si>
  <si>
    <t>Qualty Assurance - CAPA Program Specialist</t>
  </si>
  <si>
    <t>Ops Processes - Dispatcher</t>
  </si>
  <si>
    <t>Ops Processes - Support Specialist (replacement)</t>
  </si>
  <si>
    <t>Ops Processes - Manager (replacement)</t>
  </si>
  <si>
    <t>External Affairs - Analyst</t>
  </si>
  <si>
    <t>Sarasota - Field Damage Prevention Leader</t>
  </si>
  <si>
    <t>Compliance - Analyst/Engineer</t>
  </si>
  <si>
    <t>Emergency Mgt - Coordinator</t>
  </si>
  <si>
    <t>Emergency Mgt - Security Coordinator</t>
  </si>
  <si>
    <t>Safety - Environmental Scientist</t>
  </si>
  <si>
    <t xml:space="preserve">CNG Lease O&amp;M </t>
  </si>
  <si>
    <t>Gas Operations reduced Contractor Costs</t>
  </si>
  <si>
    <t>Alliance Project O&amp;M</t>
  </si>
  <si>
    <t>CRMB Asset Usage Fee</t>
  </si>
  <si>
    <t>Strategy Consultants</t>
  </si>
  <si>
    <t>Regulatory Debit and Credit</t>
  </si>
  <si>
    <t>Expenses of Gas Plant Leased to Others</t>
  </si>
  <si>
    <t>Operation supervision and engineering</t>
  </si>
  <si>
    <t>Mains and services expenses</t>
  </si>
  <si>
    <t>Other expenses (Operations)</t>
  </si>
  <si>
    <t>Maintenance of mains</t>
  </si>
  <si>
    <t>Maintenance of services</t>
  </si>
  <si>
    <t>Customer records and collection expenses</t>
  </si>
  <si>
    <t>Uncollectible accounts</t>
  </si>
  <si>
    <t>Demonstrating and selling expenses</t>
  </si>
  <si>
    <t>Administrative and general salaries</t>
  </si>
  <si>
    <t>Office supplies and expenses</t>
  </si>
  <si>
    <t>Administrative expenses transferred - Credit</t>
  </si>
  <si>
    <t>Outside services employed</t>
  </si>
  <si>
    <t>Property insurance</t>
  </si>
  <si>
    <t>Injuries and damages</t>
  </si>
  <si>
    <t>Employee pensions and benefit</t>
  </si>
  <si>
    <t>Regulatory commission expenses</t>
  </si>
  <si>
    <t>Miscellaneous general expense</t>
  </si>
  <si>
    <t>O&amp;M - LABOR NOT TRENDED (HEADCOUNT ADDITIONS)</t>
  </si>
  <si>
    <t>Vacancy Allowance (5% for Field Operations applied to 874 &amp; 880)</t>
  </si>
  <si>
    <t>Bluestone</t>
  </si>
  <si>
    <t>Estrada</t>
  </si>
  <si>
    <t>O'Connor</t>
  </si>
  <si>
    <t>Parsons</t>
  </si>
  <si>
    <t>Richard</t>
  </si>
  <si>
    <t>Total Ops &amp; External Affairs</t>
  </si>
  <si>
    <t>O&amp;M TOTAL:</t>
  </si>
  <si>
    <t>O&amp;M by Witness</t>
  </si>
  <si>
    <t>O&amp;M - OTHER NOT TRENDED:</t>
  </si>
  <si>
    <t>O&amp;M - LABOR NOT TRENDED (HEADCOUNT ADDITIONS):</t>
  </si>
  <si>
    <t>TOTAL O&amp;M</t>
  </si>
  <si>
    <t>Distribution load dispatching</t>
  </si>
  <si>
    <t>Meter and house regulator expenses</t>
  </si>
  <si>
    <t>Customer installations expenses</t>
  </si>
  <si>
    <t>Rents</t>
  </si>
  <si>
    <t>Maintenance of structures and improvements</t>
  </si>
  <si>
    <t>Maintenance of meters and house regulators</t>
  </si>
  <si>
    <t>Maintenance of other equipment</t>
  </si>
  <si>
    <t>Meter reading expenses</t>
  </si>
  <si>
    <t>TOTAL O&amp;M - LABOR NOT TRENDED w/ VACANCY ALLOWANCE</t>
  </si>
  <si>
    <t>Less: Pipeline Safety Operations Support</t>
  </si>
  <si>
    <t>Total Ops &amp; External w/ Vacancy Allowance</t>
  </si>
  <si>
    <t>Peoples Gas System, Inc.</t>
  </si>
  <si>
    <t>O&amp;M on MFR Schedule G-2, pages 12 - 19</t>
  </si>
  <si>
    <t>Witness: Tim O'Connor</t>
  </si>
  <si>
    <t>Witness: Kim Estrada</t>
  </si>
  <si>
    <t>Witness: Donna Bluestone</t>
  </si>
  <si>
    <t>Witness: Rachel Parsons</t>
  </si>
  <si>
    <t>Advertising expenses</t>
  </si>
  <si>
    <t>Miscellaneous sales expenses</t>
  </si>
  <si>
    <t>General advertising expenses</t>
  </si>
  <si>
    <t>Maintenance of general plant</t>
  </si>
  <si>
    <t>Witness: Christian Richard</t>
  </si>
  <si>
    <t>Compressor station labor and expenses</t>
  </si>
  <si>
    <t>Compressor station fuel and power</t>
  </si>
  <si>
    <t>Measuring and regulating station expenses - General</t>
  </si>
  <si>
    <t>Measuring and regulating station expenses - Industrial</t>
  </si>
  <si>
    <t>Measuring and regulating station expenses - City gate check stations</t>
  </si>
  <si>
    <t>Maintenance supervision and engineering</t>
  </si>
  <si>
    <t>Maintenance of compressor station equipment</t>
  </si>
  <si>
    <t>Maintenance of measuring and regulating station equipment - General</t>
  </si>
  <si>
    <t>Maintenance of measuring and regulating station equipment - Industrial</t>
  </si>
  <si>
    <t>Maintenance of measuring and regulating station equipment - City gate check stations</t>
  </si>
  <si>
    <t>Witness: Lew Rutkin</t>
  </si>
  <si>
    <t>Witness: Helen Wesley</t>
  </si>
  <si>
    <t>Witness</t>
  </si>
  <si>
    <t>Outside Services Employed</t>
  </si>
  <si>
    <t>Witness: ALL</t>
  </si>
  <si>
    <t>Qualty Assurance - Administrator, PSMS (replacement)</t>
  </si>
  <si>
    <t>Gas Control - Analyst (replacement)</t>
  </si>
  <si>
    <t>M&amp;R - Instrumentation / Gas Tech (replacement)</t>
  </si>
  <si>
    <t>M&amp;R - Gas Ops Tech (replacement)</t>
  </si>
  <si>
    <t>HEADCOUNT ADDITIONS:</t>
  </si>
  <si>
    <t>Rutkin</t>
  </si>
  <si>
    <t>TOTAL HEADCOUNT ADDITIONS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</si>
</sst>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"/>
    <numFmt numFmtId="165" formatCode="_(* #,##0_);_(* \(#,##0\);_(* &quot;-&quot;??_);_(@_)"/>
    <numFmt numFmtId="166" formatCode="_(&quot;$&quot;* #,##0_);_(&quot;$&quot;* \(#,##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ourier"/>
      <family val="3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3" fillId="0" borderId="0"/>
  </cellStyleXfs>
  <cellXfs count="49">
    <xf numFmtId="0" fontId="0" fillId="0" borderId="0" xfId="0"/>
    <xf numFmtId="0" fontId="2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4" fillId="0" borderId="0" xfId="0" applyFont="1"/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41" fontId="0" fillId="0" borderId="0" xfId="2" applyNumberFormat="1" applyFont="1"/>
    <xf numFmtId="17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5" fontId="4" fillId="0" borderId="0" xfId="1" applyNumberFormat="1" applyFont="1" applyBorder="1"/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41" fontId="0" fillId="0" borderId="0" xfId="0" applyNumberFormat="1"/>
    <xf numFmtId="41" fontId="0" fillId="0" borderId="1" xfId="0" applyNumberFormat="1" applyBorder="1"/>
    <xf numFmtId="41" fontId="0" fillId="0" borderId="0" xfId="2" applyNumberFormat="1" applyFont="1" applyFill="1"/>
    <xf numFmtId="0" fontId="0" fillId="0" borderId="0" xfId="0" applyAlignment="1">
      <alignment horizontal="left"/>
    </xf>
    <xf numFmtId="1" fontId="4" fillId="0" borderId="1" xfId="0" applyNumberFormat="1" applyFont="1" applyBorder="1" applyAlignment="1">
      <alignment horizontal="center"/>
    </xf>
    <xf numFmtId="0" fontId="6" fillId="0" borderId="0" xfId="0" applyFont="1"/>
    <xf numFmtId="165" fontId="0" fillId="0" borderId="0" xfId="0" applyNumberFormat="1"/>
    <xf numFmtId="0" fontId="0" fillId="0" borderId="1" xfId="0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right" indent="1"/>
    </xf>
    <xf numFmtId="165" fontId="0" fillId="0" borderId="0" xfId="1" applyNumberFormat="1" applyFont="1"/>
    <xf numFmtId="166" fontId="0" fillId="0" borderId="0" xfId="2" applyNumberFormat="1" applyFont="1"/>
    <xf numFmtId="166" fontId="0" fillId="0" borderId="1" xfId="2" applyNumberFormat="1" applyFont="1" applyBorder="1"/>
    <xf numFmtId="166" fontId="4" fillId="0" borderId="0" xfId="2" applyNumberFormat="1" applyFont="1"/>
    <xf numFmtId="166" fontId="5" fillId="0" borderId="1" xfId="2" applyNumberFormat="1" applyFont="1" applyBorder="1"/>
    <xf numFmtId="166" fontId="2" fillId="0" borderId="1" xfId="2" applyNumberFormat="1" applyFont="1" applyBorder="1"/>
    <xf numFmtId="1" fontId="4" fillId="0" borderId="0" xfId="0" applyNumberFormat="1" applyFont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right" indent="2"/>
    </xf>
    <xf numFmtId="1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1" applyNumberFormat="1" applyFont="1" applyBorder="1"/>
    <xf numFmtId="166" fontId="4" fillId="0" borderId="1" xfId="2" applyNumberFormat="1" applyFont="1" applyBorder="1"/>
    <xf numFmtId="0" fontId="2" fillId="0" borderId="0" xfId="0" applyFont="1" applyAlignment="1">
      <alignment horizontal="center"/>
    </xf>
    <xf numFmtId="166" fontId="0" fillId="0" borderId="0" xfId="2" applyNumberFormat="1" applyFont="1" applyFill="1"/>
    <xf numFmtId="166" fontId="2" fillId="0" borderId="1" xfId="2" applyNumberFormat="1" applyFont="1" applyFill="1" applyBorder="1"/>
    <xf numFmtId="0" fontId="2" fillId="0" borderId="2" xfId="0" applyFont="1" applyBorder="1" applyAlignment="1">
      <alignment horizontal="center"/>
    </xf>
    <xf numFmtId="0" fontId="0" fillId="0" borderId="2" xfId="0" applyBorder="1"/>
    <xf numFmtId="0" fontId="2" fillId="0" borderId="0" xfId="0" applyFont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2" applyNumberFormat="1" applyFont="1" applyAlignment="1">
      <alignment horizontal="center"/>
    </xf>
    <xf numFmtId="1" fontId="0" fillId="0" borderId="0" xfId="2" applyNumberFormat="1" applyFont="1" applyAlignment="1">
      <alignment horizontal="center"/>
    </xf>
    <xf numFmtId="0" fontId="2" fillId="0" borderId="0" xfId="0" applyFont="1" applyAlignment="1">
      <alignment horizontal="left"/>
    </xf>
    <xf numFmtId="165" fontId="2" fillId="0" borderId="0" xfId="1" applyNumberFormat="1" applyFont="1"/>
    <xf numFmtId="0" fontId="2" fillId="0" borderId="1" xfId="2" applyNumberFormat="1" applyFont="1" applyBorder="1" applyAlignment="1">
      <alignment horizontal="center"/>
    </xf>
    <xf numFmtId="165" fontId="0" fillId="0" borderId="0" xfId="1" applyNumberFormat="1" applyFont="1" applyFill="1"/>
  </cellXfs>
  <cellStyles count="4">
    <cellStyle name="Comma" xfId="1" builtinId="3"/>
    <cellStyle name="Currency" xfId="2" builtinId="4"/>
    <cellStyle name="Normal" xfId="0" builtinId="0"/>
    <cellStyle name="Normal 2" xfId="3" xr:uid="{5E7BDE22-F7E9-4A1F-A8E8-5AEAC6F410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238F7-F0B3-4EAC-A64F-F142BBAA45F0}">
  <sheetPr>
    <pageSetUpPr fitToPage="1"/>
  </sheetPr>
  <dimension ref="A1:G35"/>
  <sheetViews>
    <sheetView tabSelected="1" workbookViewId="0">
      <selection activeCell="H22" sqref="H22"/>
    </sheetView>
  </sheetViews>
  <sheetFormatPr defaultRowHeight="14.5" x14ac:dyDescent="0.35"/>
  <cols>
    <col min="1" max="1" width="12.54296875" customWidth="1"/>
    <col min="2" max="2" width="13.1796875" customWidth="1"/>
    <col min="3" max="3" width="5.7265625" customWidth="1"/>
    <col min="4" max="6" width="15.26953125" bestFit="1" customWidth="1"/>
    <col min="7" max="7" width="12.54296875" customWidth="1"/>
  </cols>
  <sheetData>
    <row r="1" spans="1:7" x14ac:dyDescent="0.35">
      <c r="A1" s="41" t="s">
        <v>203</v>
      </c>
      <c r="B1" s="41"/>
      <c r="C1" s="41"/>
      <c r="D1" s="41"/>
      <c r="E1" s="41"/>
      <c r="F1" s="41"/>
      <c r="G1" s="41"/>
    </row>
    <row r="2" spans="1:7" x14ac:dyDescent="0.35">
      <c r="A2" s="41" t="s">
        <v>188</v>
      </c>
      <c r="B2" s="41"/>
      <c r="C2" s="41"/>
      <c r="D2" s="41"/>
      <c r="E2" s="41"/>
      <c r="F2" s="41"/>
      <c r="G2" s="41"/>
    </row>
    <row r="3" spans="1:7" x14ac:dyDescent="0.35">
      <c r="A3" s="41" t="s">
        <v>204</v>
      </c>
      <c r="B3" s="41"/>
      <c r="C3" s="41"/>
      <c r="D3" s="41"/>
      <c r="E3" s="41"/>
      <c r="F3" s="41"/>
      <c r="G3" s="41"/>
    </row>
    <row r="4" spans="1:7" x14ac:dyDescent="0.35">
      <c r="A4" s="41" t="s">
        <v>228</v>
      </c>
      <c r="B4" s="41"/>
      <c r="C4" s="41"/>
      <c r="D4" s="41"/>
      <c r="E4" s="41"/>
      <c r="F4" s="41"/>
      <c r="G4" s="41"/>
    </row>
    <row r="5" spans="1:7" ht="18.5" x14ac:dyDescent="0.45">
      <c r="A5" s="18"/>
      <c r="B5" s="18"/>
      <c r="C5" s="18"/>
    </row>
    <row r="7" spans="1:7" x14ac:dyDescent="0.35">
      <c r="A7" s="1" t="s">
        <v>187</v>
      </c>
      <c r="C7" s="1"/>
    </row>
    <row r="9" spans="1:7" x14ac:dyDescent="0.35">
      <c r="B9" s="39" t="s">
        <v>226</v>
      </c>
      <c r="C9" s="39"/>
      <c r="D9" s="12">
        <v>2022</v>
      </c>
      <c r="E9" s="12">
        <v>2023</v>
      </c>
      <c r="F9" s="12">
        <v>2024</v>
      </c>
    </row>
    <row r="10" spans="1:7" x14ac:dyDescent="0.35">
      <c r="B10" s="11" t="s">
        <v>181</v>
      </c>
      <c r="C10" s="11"/>
      <c r="D10" s="24">
        <f>Bluestone!D12</f>
        <v>27250791.189999998</v>
      </c>
      <c r="E10" s="24">
        <f>Bluestone!E12</f>
        <v>29413199.41296491</v>
      </c>
      <c r="F10" s="24">
        <f>Bluestone!F12</f>
        <v>34947889.722997271</v>
      </c>
    </row>
    <row r="11" spans="1:7" x14ac:dyDescent="0.35">
      <c r="B11" s="11" t="s">
        <v>182</v>
      </c>
      <c r="C11" s="11"/>
      <c r="D11" s="23">
        <f>Estrada!D11</f>
        <v>13191923.4</v>
      </c>
      <c r="E11" s="23">
        <f>Estrada!E11</f>
        <v>14008691.882941328</v>
      </c>
      <c r="F11" s="23">
        <f>Estrada!F11</f>
        <v>14998533.591488637</v>
      </c>
    </row>
    <row r="12" spans="1:7" x14ac:dyDescent="0.35">
      <c r="B12" s="11" t="s">
        <v>183</v>
      </c>
      <c r="C12" s="11"/>
      <c r="D12" s="23">
        <f>OConnor!D22</f>
        <v>36883555.730000004</v>
      </c>
      <c r="E12" s="23">
        <f>OConnor!E22</f>
        <v>37631780.675256833</v>
      </c>
      <c r="F12" s="23">
        <f>OConnor!F22</f>
        <v>42477461.541666023</v>
      </c>
    </row>
    <row r="13" spans="1:7" x14ac:dyDescent="0.35">
      <c r="B13" s="11" t="s">
        <v>184</v>
      </c>
      <c r="C13" s="11"/>
      <c r="D13" s="23">
        <f>Parsons!D24</f>
        <v>39089185.390000001</v>
      </c>
      <c r="E13" s="23">
        <f>Parsons!E24</f>
        <v>42366098.774960838</v>
      </c>
      <c r="F13" s="23">
        <f>Parsons!F24</f>
        <v>51475542.120034017</v>
      </c>
    </row>
    <row r="14" spans="1:7" x14ac:dyDescent="0.35">
      <c r="B14" s="11" t="s">
        <v>185</v>
      </c>
      <c r="C14" s="11"/>
      <c r="D14" s="23">
        <f>Richard!D20</f>
        <v>6127935.6899999995</v>
      </c>
      <c r="E14" s="23">
        <f>Richard!E20</f>
        <v>6557580.2538760621</v>
      </c>
      <c r="F14" s="23">
        <f>Richard!F20</f>
        <v>7059759.0238140645</v>
      </c>
    </row>
    <row r="15" spans="1:7" x14ac:dyDescent="0.35">
      <c r="B15" s="11"/>
      <c r="C15" s="11"/>
      <c r="D15" s="23"/>
      <c r="E15" s="23"/>
      <c r="F15" s="23"/>
    </row>
    <row r="16" spans="1:7" ht="15" thickBot="1" x14ac:dyDescent="0.4">
      <c r="A16" s="11"/>
      <c r="B16" s="45" t="s">
        <v>191</v>
      </c>
      <c r="C16" s="36"/>
      <c r="D16" s="28">
        <f>SUM(D10:D14)</f>
        <v>122543391.39999999</v>
      </c>
      <c r="E16" s="28">
        <f t="shared" ref="E16:F16" si="0">SUM(E10:E14)</f>
        <v>129977350.99999997</v>
      </c>
      <c r="F16" s="28">
        <f t="shared" si="0"/>
        <v>150959186</v>
      </c>
    </row>
    <row r="17" spans="1:6" ht="15" thickTop="1" x14ac:dyDescent="0.35">
      <c r="A17" s="11"/>
      <c r="B17" s="11"/>
      <c r="C17" s="11"/>
      <c r="D17" s="23"/>
      <c r="E17" s="23"/>
      <c r="F17" s="23"/>
    </row>
    <row r="18" spans="1:6" x14ac:dyDescent="0.35">
      <c r="A18" s="11"/>
      <c r="B18" s="11"/>
      <c r="C18" s="11"/>
      <c r="D18" s="24"/>
      <c r="E18" s="24"/>
      <c r="F18" s="24"/>
    </row>
    <row r="19" spans="1:6" x14ac:dyDescent="0.35">
      <c r="A19" s="11"/>
      <c r="B19" s="11"/>
      <c r="C19" s="11"/>
      <c r="D19" s="23"/>
      <c r="E19" s="23"/>
      <c r="F19" s="23"/>
    </row>
    <row r="20" spans="1:6" x14ac:dyDescent="0.35">
      <c r="A20" s="11"/>
      <c r="B20" s="11"/>
      <c r="C20" s="11"/>
      <c r="D20" s="24"/>
      <c r="E20" s="24"/>
      <c r="F20" s="24"/>
    </row>
    <row r="21" spans="1:6" x14ac:dyDescent="0.35">
      <c r="A21" s="1" t="s">
        <v>233</v>
      </c>
      <c r="B21" s="11"/>
      <c r="C21" s="11"/>
      <c r="D21" s="23"/>
      <c r="E21" s="23"/>
      <c r="F21" s="23"/>
    </row>
    <row r="22" spans="1:6" x14ac:dyDescent="0.35">
      <c r="A22" s="11"/>
      <c r="B22" s="11"/>
      <c r="C22" s="11"/>
      <c r="D22" s="24"/>
      <c r="E22" s="24"/>
      <c r="F22" s="24"/>
    </row>
    <row r="23" spans="1:6" x14ac:dyDescent="0.35">
      <c r="A23" s="11"/>
      <c r="B23" s="39" t="s">
        <v>226</v>
      </c>
      <c r="C23" s="39"/>
      <c r="D23" s="12"/>
      <c r="E23" s="12">
        <v>2023</v>
      </c>
      <c r="F23" s="12">
        <v>2024</v>
      </c>
    </row>
    <row r="24" spans="1:6" x14ac:dyDescent="0.35">
      <c r="A24" s="11"/>
      <c r="B24" s="11" t="s">
        <v>181</v>
      </c>
      <c r="C24" s="11"/>
      <c r="E24" s="43">
        <f>+Bluestone!E47</f>
        <v>7</v>
      </c>
      <c r="F24" s="43">
        <f>Bluestone!G47</f>
        <v>15</v>
      </c>
    </row>
    <row r="25" spans="1:6" x14ac:dyDescent="0.35">
      <c r="A25" s="11"/>
      <c r="B25" s="11" t="s">
        <v>182</v>
      </c>
      <c r="C25" s="11"/>
      <c r="D25" s="23"/>
      <c r="E25" s="43">
        <v>0</v>
      </c>
      <c r="F25" s="43">
        <v>0</v>
      </c>
    </row>
    <row r="26" spans="1:6" x14ac:dyDescent="0.35">
      <c r="A26" s="11"/>
      <c r="B26" s="11" t="s">
        <v>183</v>
      </c>
      <c r="C26" s="11"/>
      <c r="D26" s="24"/>
      <c r="E26" s="44">
        <f>OConnor!E92</f>
        <v>38.4</v>
      </c>
      <c r="F26" s="44">
        <f>OConnor!G92</f>
        <v>36</v>
      </c>
    </row>
    <row r="27" spans="1:6" x14ac:dyDescent="0.35">
      <c r="A27" s="11"/>
      <c r="B27" s="11" t="s">
        <v>184</v>
      </c>
      <c r="C27" s="11"/>
      <c r="D27" s="23"/>
      <c r="E27" s="43">
        <f>Parsons!E66</f>
        <v>6</v>
      </c>
      <c r="F27" s="43">
        <f>Parsons!G66</f>
        <v>0</v>
      </c>
    </row>
    <row r="28" spans="1:6" x14ac:dyDescent="0.35">
      <c r="A28" s="11"/>
      <c r="B28" s="11" t="s">
        <v>185</v>
      </c>
      <c r="C28" s="11"/>
      <c r="D28" s="24"/>
      <c r="E28" s="43">
        <f>Richard!E72</f>
        <v>33</v>
      </c>
      <c r="F28" s="43">
        <f>Richard!G72</f>
        <v>8</v>
      </c>
    </row>
    <row r="29" spans="1:6" x14ac:dyDescent="0.35">
      <c r="A29" s="11"/>
      <c r="B29" s="11" t="s">
        <v>234</v>
      </c>
      <c r="C29" s="11"/>
      <c r="D29" s="23"/>
      <c r="E29" s="43">
        <f>+Rutkin!E21</f>
        <v>6</v>
      </c>
      <c r="F29" s="43">
        <f>Rutkin!G21</f>
        <v>5</v>
      </c>
    </row>
    <row r="30" spans="1:6" x14ac:dyDescent="0.35">
      <c r="A30" s="11"/>
      <c r="B30" s="11"/>
      <c r="C30" s="11"/>
      <c r="D30" s="24"/>
      <c r="E30" s="43"/>
      <c r="F30" s="43"/>
    </row>
    <row r="31" spans="1:6" ht="15" thickBot="1" x14ac:dyDescent="0.4">
      <c r="A31" s="11"/>
      <c r="B31" s="45" t="s">
        <v>235</v>
      </c>
      <c r="C31" s="36"/>
      <c r="D31" s="46"/>
      <c r="E31" s="47">
        <f>ROUND(SUM(E24:E29),0)</f>
        <v>90</v>
      </c>
      <c r="F31" s="47">
        <f>SUM(F24:F29)</f>
        <v>64</v>
      </c>
    </row>
    <row r="32" spans="1:6" ht="15" thickTop="1" x14ac:dyDescent="0.35">
      <c r="A32" s="11"/>
      <c r="B32" s="11"/>
      <c r="C32" s="11"/>
      <c r="D32" s="24"/>
      <c r="E32" s="43"/>
      <c r="F32" s="43"/>
    </row>
    <row r="33" spans="1:6" x14ac:dyDescent="0.35">
      <c r="A33" s="11"/>
      <c r="B33" s="11"/>
      <c r="C33" s="11"/>
      <c r="D33" s="23"/>
      <c r="E33" s="43"/>
      <c r="F33" s="43"/>
    </row>
    <row r="34" spans="1:6" x14ac:dyDescent="0.35">
      <c r="A34" s="11"/>
      <c r="B34" s="11"/>
      <c r="C34" s="11"/>
      <c r="D34" s="24"/>
      <c r="E34" s="43"/>
      <c r="F34" s="43"/>
    </row>
    <row r="35" spans="1:6" x14ac:dyDescent="0.35">
      <c r="E35" s="43"/>
      <c r="F35" s="43"/>
    </row>
  </sheetData>
  <mergeCells count="4">
    <mergeCell ref="A1:G1"/>
    <mergeCell ref="A2:G2"/>
    <mergeCell ref="A3:G3"/>
    <mergeCell ref="A4:G4"/>
  </mergeCells>
  <printOptions horizontalCentered="1"/>
  <pageMargins left="0.7" right="0.7" top="0.75" bottom="0.75" header="0.3" footer="0.3"/>
  <pageSetup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1A629-84E3-4F8B-AF33-B4D2F11CF13A}">
  <sheetPr>
    <pageSetUpPr fitToPage="1"/>
  </sheetPr>
  <dimension ref="A1:H48"/>
  <sheetViews>
    <sheetView workbookViewId="0">
      <selection activeCell="H30" sqref="H30"/>
    </sheetView>
  </sheetViews>
  <sheetFormatPr defaultRowHeight="14.5" x14ac:dyDescent="0.35"/>
  <cols>
    <col min="1" max="1" width="11.26953125" customWidth="1"/>
    <col min="2" max="2" width="32.81640625" bestFit="1" customWidth="1"/>
    <col min="3" max="3" width="60.08984375" bestFit="1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207</v>
      </c>
      <c r="B4" s="41"/>
      <c r="C4" s="41"/>
      <c r="D4" s="41"/>
      <c r="E4" s="41"/>
      <c r="F4" s="41"/>
      <c r="G4" s="41"/>
      <c r="H4" s="41"/>
    </row>
    <row r="5" spans="1:8" ht="18.5" x14ac:dyDescent="0.45">
      <c r="A5" s="18"/>
      <c r="B5" s="18"/>
    </row>
    <row r="7" spans="1:8" x14ac:dyDescent="0.35">
      <c r="A7" s="1" t="s">
        <v>187</v>
      </c>
    </row>
    <row r="9" spans="1:8" x14ac:dyDescent="0.35">
      <c r="A9" s="39" t="s">
        <v>2</v>
      </c>
      <c r="B9" s="39" t="s">
        <v>17</v>
      </c>
      <c r="C9" s="40"/>
      <c r="D9" s="12">
        <v>2022</v>
      </c>
      <c r="E9" s="12">
        <v>2023</v>
      </c>
      <c r="F9" s="12">
        <v>2024</v>
      </c>
    </row>
    <row r="10" spans="1:8" x14ac:dyDescent="0.35">
      <c r="A10" s="11">
        <v>920</v>
      </c>
      <c r="B10" t="s">
        <v>170</v>
      </c>
      <c r="D10" s="24">
        <v>17067521.57</v>
      </c>
      <c r="E10" s="24">
        <v>18267425.595852587</v>
      </c>
      <c r="F10" s="24">
        <v>22683022.624109954</v>
      </c>
    </row>
    <row r="11" spans="1:8" x14ac:dyDescent="0.35">
      <c r="A11" s="11">
        <v>926</v>
      </c>
      <c r="B11" t="s">
        <v>176</v>
      </c>
      <c r="D11" s="23">
        <v>10183269.619999999</v>
      </c>
      <c r="E11" s="23">
        <v>11145773.817112323</v>
      </c>
      <c r="F11" s="23">
        <v>12264867.098887317</v>
      </c>
    </row>
    <row r="12" spans="1:8" ht="15" thickBot="1" x14ac:dyDescent="0.4">
      <c r="A12" s="22"/>
      <c r="C12" s="1" t="s">
        <v>191</v>
      </c>
      <c r="D12" s="28">
        <f>SUM(D10:D11)</f>
        <v>27250791.189999998</v>
      </c>
      <c r="E12" s="28">
        <f>SUM(E10:E11)</f>
        <v>29413199.41296491</v>
      </c>
      <c r="F12" s="28">
        <f>SUM(F10:F11)</f>
        <v>34947889.722997271</v>
      </c>
    </row>
    <row r="13" spans="1:8" ht="15" thickTop="1" x14ac:dyDescent="0.35"/>
    <row r="15" spans="1:8" x14ac:dyDescent="0.35">
      <c r="A15" s="1" t="s">
        <v>189</v>
      </c>
      <c r="B15" s="1"/>
    </row>
    <row r="17" spans="1:8" x14ac:dyDescent="0.35">
      <c r="A17" s="39" t="s">
        <v>2</v>
      </c>
      <c r="B17" s="39" t="s">
        <v>17</v>
      </c>
      <c r="C17" s="39" t="s">
        <v>3</v>
      </c>
      <c r="D17" s="12">
        <v>2022</v>
      </c>
      <c r="E17" s="12">
        <v>2023</v>
      </c>
      <c r="F17" s="12">
        <v>2024</v>
      </c>
    </row>
    <row r="18" spans="1:8" x14ac:dyDescent="0.35">
      <c r="A18" s="11">
        <v>920</v>
      </c>
      <c r="B18" t="s">
        <v>170</v>
      </c>
      <c r="C18" s="2" t="s">
        <v>12</v>
      </c>
      <c r="D18" s="24">
        <v>6720693.25</v>
      </c>
      <c r="E18" s="24">
        <v>6665000.0000003995</v>
      </c>
      <c r="F18" s="24">
        <v>8049999.9999996005</v>
      </c>
    </row>
    <row r="19" spans="1:8" x14ac:dyDescent="0.35">
      <c r="A19" s="11">
        <v>926</v>
      </c>
      <c r="B19" t="s">
        <v>176</v>
      </c>
      <c r="C19" s="2" t="s">
        <v>13</v>
      </c>
      <c r="D19" s="7">
        <v>8538087.5375900008</v>
      </c>
      <c r="E19" s="7">
        <v>9390035.4987643734</v>
      </c>
      <c r="F19" s="7">
        <v>10412563.173030229</v>
      </c>
    </row>
    <row r="20" spans="1:8" ht="15" thickBot="1" x14ac:dyDescent="0.4">
      <c r="A20" s="11"/>
      <c r="B20" s="11"/>
      <c r="C20" s="1" t="s">
        <v>6</v>
      </c>
      <c r="D20" s="28">
        <f>SUM(D18:D19)</f>
        <v>15258780.787590001</v>
      </c>
      <c r="E20" s="28">
        <f>SUM(E18:E19)</f>
        <v>16055035.498764772</v>
      </c>
      <c r="F20" s="28">
        <f>SUM(F18:F19)</f>
        <v>18462563.173029829</v>
      </c>
    </row>
    <row r="21" spans="1:8" ht="15" thickTop="1" x14ac:dyDescent="0.35">
      <c r="A21" s="11"/>
      <c r="B21" s="11"/>
    </row>
    <row r="22" spans="1:8" x14ac:dyDescent="0.35">
      <c r="A22" s="11"/>
      <c r="B22" s="11"/>
    </row>
    <row r="24" spans="1:8" x14ac:dyDescent="0.35">
      <c r="A24" s="1" t="s">
        <v>190</v>
      </c>
      <c r="B24" s="1"/>
    </row>
    <row r="25" spans="1:8" x14ac:dyDescent="0.35">
      <c r="D25" s="33" t="s">
        <v>8</v>
      </c>
      <c r="E25" s="33">
        <v>2023</v>
      </c>
      <c r="F25" s="33">
        <v>2023</v>
      </c>
      <c r="G25" s="33">
        <v>2024</v>
      </c>
      <c r="H25" s="33">
        <v>2024</v>
      </c>
    </row>
    <row r="26" spans="1:8" x14ac:dyDescent="0.35">
      <c r="A26" s="39" t="s">
        <v>2</v>
      </c>
      <c r="B26" s="39" t="s">
        <v>17</v>
      </c>
      <c r="C26" s="39" t="s">
        <v>7</v>
      </c>
      <c r="D26" s="12" t="s">
        <v>9</v>
      </c>
      <c r="E26" s="12" t="s">
        <v>10</v>
      </c>
      <c r="F26" s="12" t="s">
        <v>0</v>
      </c>
      <c r="G26" s="12" t="s">
        <v>10</v>
      </c>
      <c r="H26" s="12" t="s">
        <v>0</v>
      </c>
    </row>
    <row r="27" spans="1:8" x14ac:dyDescent="0.35">
      <c r="A27" s="3">
        <v>920</v>
      </c>
      <c r="B27" t="s">
        <v>170</v>
      </c>
      <c r="C27" s="4" t="s">
        <v>14</v>
      </c>
      <c r="D27" s="5">
        <v>45231</v>
      </c>
      <c r="E27" s="3">
        <v>1</v>
      </c>
      <c r="F27" s="26">
        <v>12977.872563757501</v>
      </c>
      <c r="G27" s="3"/>
      <c r="H27" s="26">
        <v>81760.597151672264</v>
      </c>
    </row>
    <row r="28" spans="1:8" x14ac:dyDescent="0.35">
      <c r="A28" s="3">
        <v>920</v>
      </c>
      <c r="B28" t="s">
        <v>170</v>
      </c>
      <c r="C28" s="4" t="s">
        <v>15</v>
      </c>
      <c r="D28" s="5">
        <v>45231</v>
      </c>
      <c r="E28" s="3">
        <v>1</v>
      </c>
      <c r="F28" s="6">
        <v>18628.794723262501</v>
      </c>
      <c r="G28" s="3"/>
      <c r="H28" s="6">
        <v>117361.40675655376</v>
      </c>
    </row>
    <row r="29" spans="1:8" x14ac:dyDescent="0.35">
      <c r="A29" s="3">
        <v>920</v>
      </c>
      <c r="B29" t="s">
        <v>170</v>
      </c>
      <c r="C29" s="4" t="s">
        <v>16</v>
      </c>
      <c r="D29" s="5">
        <v>45231</v>
      </c>
      <c r="E29" s="3">
        <v>1</v>
      </c>
      <c r="F29" s="6">
        <v>15488.978706022501</v>
      </c>
      <c r="G29" s="3"/>
      <c r="H29" s="6">
        <v>97580.565847941762</v>
      </c>
    </row>
    <row r="30" spans="1:8" x14ac:dyDescent="0.35">
      <c r="A30" s="11">
        <v>920</v>
      </c>
      <c r="B30" t="s">
        <v>170</v>
      </c>
      <c r="C30" s="16" t="s">
        <v>40</v>
      </c>
      <c r="D30" s="5">
        <v>45231</v>
      </c>
      <c r="E30" s="3">
        <v>1</v>
      </c>
      <c r="F30" s="48">
        <v>12977.872563757501</v>
      </c>
      <c r="G30" s="3"/>
      <c r="H30" s="48">
        <v>81760.597151672264</v>
      </c>
    </row>
    <row r="31" spans="1:8" x14ac:dyDescent="0.35">
      <c r="A31" s="11">
        <v>920</v>
      </c>
      <c r="B31" t="s">
        <v>170</v>
      </c>
      <c r="C31" s="16" t="s">
        <v>41</v>
      </c>
      <c r="D31" s="5">
        <v>45231</v>
      </c>
      <c r="E31" s="3">
        <v>1</v>
      </c>
      <c r="F31" s="15">
        <v>21280.105963760001</v>
      </c>
      <c r="G31" s="3"/>
      <c r="H31" s="15">
        <v>134064.66757168801</v>
      </c>
    </row>
    <row r="32" spans="1:8" x14ac:dyDescent="0.35">
      <c r="A32" s="11">
        <v>920</v>
      </c>
      <c r="B32" t="s">
        <v>170</v>
      </c>
      <c r="C32" s="16" t="s">
        <v>42</v>
      </c>
      <c r="D32" s="5">
        <v>44986</v>
      </c>
      <c r="E32" s="3">
        <v>1</v>
      </c>
      <c r="F32" s="15">
        <v>59613.011201537498</v>
      </c>
      <c r="G32" s="3"/>
      <c r="H32" s="15">
        <v>75112.394113937247</v>
      </c>
    </row>
    <row r="33" spans="1:8" x14ac:dyDescent="0.35">
      <c r="A33" s="11">
        <v>920</v>
      </c>
      <c r="B33" t="s">
        <v>170</v>
      </c>
      <c r="C33" s="16" t="s">
        <v>43</v>
      </c>
      <c r="D33" s="5">
        <v>45231</v>
      </c>
      <c r="E33" s="3">
        <v>1</v>
      </c>
      <c r="F33" s="15">
        <v>16691.643136430495</v>
      </c>
      <c r="G33" s="3"/>
      <c r="H33" s="15">
        <v>105157.35175951214</v>
      </c>
    </row>
    <row r="34" spans="1:8" x14ac:dyDescent="0.35">
      <c r="A34" s="11">
        <v>920</v>
      </c>
      <c r="B34" t="s">
        <v>170</v>
      </c>
      <c r="C34" s="16" t="s">
        <v>50</v>
      </c>
      <c r="D34" s="5">
        <v>45292</v>
      </c>
      <c r="E34" s="3"/>
      <c r="F34" s="15"/>
      <c r="G34" s="3">
        <v>1</v>
      </c>
      <c r="H34" s="15">
        <v>134064.66757168801</v>
      </c>
    </row>
    <row r="35" spans="1:8" x14ac:dyDescent="0.35">
      <c r="A35" s="11">
        <v>920</v>
      </c>
      <c r="B35" t="s">
        <v>170</v>
      </c>
      <c r="C35" s="16" t="s">
        <v>51</v>
      </c>
      <c r="D35" s="5">
        <v>45352</v>
      </c>
      <c r="E35" s="3"/>
      <c r="F35" s="15"/>
      <c r="G35" s="3">
        <v>1</v>
      </c>
      <c r="H35" s="15">
        <v>68133.830959726896</v>
      </c>
    </row>
    <row r="36" spans="1:8" x14ac:dyDescent="0.35">
      <c r="A36" s="11">
        <v>920</v>
      </c>
      <c r="B36" t="s">
        <v>170</v>
      </c>
      <c r="C36" s="16" t="s">
        <v>52</v>
      </c>
      <c r="D36" s="5">
        <v>45352</v>
      </c>
      <c r="E36" s="3"/>
      <c r="F36" s="15"/>
      <c r="G36" s="3">
        <v>1</v>
      </c>
      <c r="H36" s="15">
        <v>68133.830959726896</v>
      </c>
    </row>
    <row r="37" spans="1:8" x14ac:dyDescent="0.35">
      <c r="A37" s="11">
        <v>920</v>
      </c>
      <c r="B37" t="s">
        <v>170</v>
      </c>
      <c r="C37" s="16" t="s">
        <v>53</v>
      </c>
      <c r="D37" s="5">
        <v>45352</v>
      </c>
      <c r="E37" s="3"/>
      <c r="F37" s="15"/>
      <c r="G37" s="3">
        <v>1</v>
      </c>
      <c r="H37" s="15">
        <v>81317.13820661814</v>
      </c>
    </row>
    <row r="38" spans="1:8" x14ac:dyDescent="0.35">
      <c r="A38" s="11">
        <v>920</v>
      </c>
      <c r="B38" t="s">
        <v>170</v>
      </c>
      <c r="C38" s="16" t="s">
        <v>54</v>
      </c>
      <c r="D38" s="5">
        <v>45292</v>
      </c>
      <c r="E38" s="3"/>
      <c r="F38" s="15"/>
      <c r="G38" s="3">
        <v>1</v>
      </c>
      <c r="H38" s="15">
        <v>45089.243401797001</v>
      </c>
    </row>
    <row r="39" spans="1:8" x14ac:dyDescent="0.35">
      <c r="A39" s="11">
        <v>920</v>
      </c>
      <c r="B39" t="s">
        <v>170</v>
      </c>
      <c r="C39" s="16" t="s">
        <v>55</v>
      </c>
      <c r="D39" s="5">
        <v>45292</v>
      </c>
      <c r="E39" s="3"/>
      <c r="F39" s="15"/>
      <c r="G39" s="3">
        <v>1</v>
      </c>
      <c r="H39" s="15">
        <v>81760.597151672264</v>
      </c>
    </row>
    <row r="40" spans="1:8" x14ac:dyDescent="0.35">
      <c r="A40" s="11">
        <v>920</v>
      </c>
      <c r="B40" t="s">
        <v>170</v>
      </c>
      <c r="C40" s="16" t="s">
        <v>56</v>
      </c>
      <c r="D40" s="5">
        <v>45292</v>
      </c>
      <c r="E40" s="3"/>
      <c r="F40" s="15"/>
      <c r="G40" s="3">
        <v>1</v>
      </c>
      <c r="H40" s="15">
        <v>45089.243401797001</v>
      </c>
    </row>
    <row r="41" spans="1:8" x14ac:dyDescent="0.35">
      <c r="A41" s="11">
        <v>920</v>
      </c>
      <c r="B41" t="s">
        <v>170</v>
      </c>
      <c r="C41" s="16" t="s">
        <v>57</v>
      </c>
      <c r="D41" s="5">
        <v>45292</v>
      </c>
      <c r="E41" s="3"/>
      <c r="F41" s="3"/>
      <c r="G41" s="3">
        <v>1</v>
      </c>
      <c r="H41" s="15">
        <v>47700.454680030605</v>
      </c>
    </row>
    <row r="42" spans="1:8" x14ac:dyDescent="0.35">
      <c r="A42" s="11">
        <v>920</v>
      </c>
      <c r="B42" t="s">
        <v>170</v>
      </c>
      <c r="C42" s="16" t="s">
        <v>58</v>
      </c>
      <c r="D42" s="5">
        <v>45292</v>
      </c>
      <c r="E42" s="3"/>
      <c r="F42" s="3"/>
      <c r="G42" s="3">
        <v>2</v>
      </c>
      <c r="H42" s="15">
        <v>136612.79218711847</v>
      </c>
    </row>
    <row r="43" spans="1:8" x14ac:dyDescent="0.35">
      <c r="A43" s="11">
        <v>920</v>
      </c>
      <c r="B43" t="s">
        <v>170</v>
      </c>
      <c r="C43" s="16" t="s">
        <v>45</v>
      </c>
      <c r="D43" s="5">
        <v>45292</v>
      </c>
      <c r="E43" s="3"/>
      <c r="F43" s="3"/>
      <c r="G43" s="3">
        <v>1</v>
      </c>
      <c r="H43" s="15">
        <v>45089.243401797001</v>
      </c>
    </row>
    <row r="44" spans="1:8" x14ac:dyDescent="0.35">
      <c r="A44" s="11">
        <v>920</v>
      </c>
      <c r="B44" t="s">
        <v>170</v>
      </c>
      <c r="C44" s="16" t="s">
        <v>59</v>
      </c>
      <c r="D44" s="5">
        <v>45292</v>
      </c>
      <c r="E44" s="3"/>
      <c r="F44" s="3"/>
      <c r="G44" s="3">
        <v>1</v>
      </c>
      <c r="H44" s="15">
        <v>70806.975947883009</v>
      </c>
    </row>
    <row r="45" spans="1:8" x14ac:dyDescent="0.35">
      <c r="A45" s="11">
        <v>920</v>
      </c>
      <c r="B45" t="s">
        <v>170</v>
      </c>
      <c r="C45" s="16" t="s">
        <v>60</v>
      </c>
      <c r="D45" s="5">
        <v>45292</v>
      </c>
      <c r="E45" s="3"/>
      <c r="F45" s="3"/>
      <c r="G45" s="3">
        <v>2</v>
      </c>
      <c r="H45" s="15">
        <v>24528.179145501679</v>
      </c>
    </row>
    <row r="46" spans="1:8" x14ac:dyDescent="0.35">
      <c r="A46" s="11">
        <v>920</v>
      </c>
      <c r="B46" t="s">
        <v>170</v>
      </c>
      <c r="C46" s="16" t="s">
        <v>61</v>
      </c>
      <c r="D46" s="5">
        <v>45292</v>
      </c>
      <c r="E46" s="3"/>
      <c r="F46" s="3"/>
      <c r="G46" s="3">
        <v>1</v>
      </c>
      <c r="H46" s="15">
        <v>17604.211013483062</v>
      </c>
    </row>
    <row r="47" spans="1:8" ht="15" thickBot="1" x14ac:dyDescent="0.4">
      <c r="A47" s="3"/>
      <c r="B47" s="3"/>
      <c r="C47" s="1" t="s">
        <v>77</v>
      </c>
      <c r="D47" s="30"/>
      <c r="E47" s="9">
        <f>SUM(E27:E46)</f>
        <v>7</v>
      </c>
      <c r="F47" s="27">
        <f>SUM(F27:F46)</f>
        <v>157658.27885852801</v>
      </c>
      <c r="G47" s="9">
        <f>SUM(G27:G46)</f>
        <v>15</v>
      </c>
      <c r="H47" s="27">
        <f>SUM(H27:H46)</f>
        <v>1558727.9883818177</v>
      </c>
    </row>
    <row r="48" spans="1:8" ht="15" thickTop="1" x14ac:dyDescent="0.35">
      <c r="A48" s="3"/>
      <c r="B48" s="3"/>
      <c r="C48" s="4"/>
      <c r="D48" s="5"/>
      <c r="E48" s="3"/>
      <c r="F48" s="6"/>
      <c r="G48" s="3"/>
      <c r="H48" s="6"/>
    </row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57" orientation="portrait" r:id="rId1"/>
  <headerFooter>
    <oddFooter>Page &amp;P of &amp;N</oddFooter>
  </headerFooter>
  <ignoredErrors>
    <ignoredError sqref="D20:F20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A34A7-22C4-4950-863D-1DD70AE86C20}">
  <sheetPr>
    <pageSetUpPr fitToPage="1"/>
  </sheetPr>
  <dimension ref="A1:H20"/>
  <sheetViews>
    <sheetView workbookViewId="0">
      <selection activeCell="A17" sqref="A17:F17"/>
    </sheetView>
  </sheetViews>
  <sheetFormatPr defaultRowHeight="14.5" x14ac:dyDescent="0.35"/>
  <cols>
    <col min="1" max="1" width="11.26953125" customWidth="1"/>
    <col min="2" max="2" width="39.26953125" bestFit="1" customWidth="1"/>
    <col min="3" max="3" width="32.54296875" bestFit="1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206</v>
      </c>
      <c r="B4" s="41"/>
      <c r="C4" s="41"/>
      <c r="D4" s="41"/>
      <c r="E4" s="41"/>
      <c r="F4" s="41"/>
      <c r="G4" s="41"/>
      <c r="H4" s="41"/>
    </row>
    <row r="7" spans="1:8" x14ac:dyDescent="0.35">
      <c r="A7" s="1" t="s">
        <v>187</v>
      </c>
    </row>
    <row r="9" spans="1:8" x14ac:dyDescent="0.35">
      <c r="A9" s="39" t="s">
        <v>2</v>
      </c>
      <c r="B9" s="39" t="s">
        <v>17</v>
      </c>
      <c r="C9" s="40"/>
      <c r="D9" s="12">
        <v>2022</v>
      </c>
      <c r="E9" s="12">
        <v>2023</v>
      </c>
      <c r="F9" s="12">
        <v>2024</v>
      </c>
    </row>
    <row r="10" spans="1:8" x14ac:dyDescent="0.35">
      <c r="A10" s="11">
        <v>903</v>
      </c>
      <c r="B10" t="s">
        <v>167</v>
      </c>
      <c r="D10" s="24">
        <v>13191923.4</v>
      </c>
      <c r="E10" s="24">
        <v>14008691.882941328</v>
      </c>
      <c r="F10" s="24">
        <v>14998533.591488637</v>
      </c>
    </row>
    <row r="11" spans="1:8" ht="15" thickBot="1" x14ac:dyDescent="0.4">
      <c r="C11" s="1" t="s">
        <v>191</v>
      </c>
      <c r="D11" s="28">
        <f>SUM(D10:D10)</f>
        <v>13191923.4</v>
      </c>
      <c r="E11" s="28">
        <f>SUM(E10:E10)</f>
        <v>14008691.882941328</v>
      </c>
      <c r="F11" s="28">
        <f>SUM(F10:F10)</f>
        <v>14998533.591488637</v>
      </c>
    </row>
    <row r="12" spans="1:8" ht="15" thickTop="1" x14ac:dyDescent="0.35"/>
    <row r="15" spans="1:8" x14ac:dyDescent="0.35">
      <c r="A15" s="1" t="s">
        <v>1</v>
      </c>
      <c r="B15" s="1"/>
    </row>
    <row r="17" spans="1:6" x14ac:dyDescent="0.35">
      <c r="A17" s="39" t="s">
        <v>2</v>
      </c>
      <c r="B17" s="39" t="s">
        <v>17</v>
      </c>
      <c r="C17" s="39" t="s">
        <v>3</v>
      </c>
      <c r="D17" s="12">
        <v>2022</v>
      </c>
      <c r="E17" s="12">
        <v>2023</v>
      </c>
      <c r="F17" s="12">
        <v>2024</v>
      </c>
    </row>
    <row r="18" spans="1:6" x14ac:dyDescent="0.35">
      <c r="A18">
        <v>903</v>
      </c>
      <c r="B18" t="s">
        <v>167</v>
      </c>
      <c r="C18" s="2" t="s">
        <v>158</v>
      </c>
      <c r="D18" s="24">
        <v>2168369.2799999998</v>
      </c>
      <c r="E18" s="24">
        <v>2224004.3099999996</v>
      </c>
      <c r="F18" s="24">
        <v>2297213.1599999997</v>
      </c>
    </row>
    <row r="19" spans="1:6" ht="15" thickBot="1" x14ac:dyDescent="0.4">
      <c r="A19" s="11"/>
      <c r="B19" s="11"/>
      <c r="C19" s="1" t="s">
        <v>6</v>
      </c>
      <c r="D19" s="28">
        <f>SUM(D18:D18)</f>
        <v>2168369.2799999998</v>
      </c>
      <c r="E19" s="28">
        <f>SUM(E18:E18)</f>
        <v>2224004.3099999996</v>
      </c>
      <c r="F19" s="28">
        <f>SUM(F18:F18)</f>
        <v>2297213.1599999997</v>
      </c>
    </row>
    <row r="20" spans="1:6" ht="15" thickTop="1" x14ac:dyDescent="0.35">
      <c r="A20" s="11"/>
      <c r="B20" s="11"/>
    </row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58" orientation="portrait" r:id="rId1"/>
  <headerFoot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8F407A-AB13-44DD-A9A0-021685030083}">
  <dimension ref="A1:H96"/>
  <sheetViews>
    <sheetView topLeftCell="A66" zoomScaleNormal="100" workbookViewId="0">
      <selection activeCell="G71" sqref="G55:G71"/>
    </sheetView>
  </sheetViews>
  <sheetFormatPr defaultRowHeight="14.5" x14ac:dyDescent="0.35"/>
  <cols>
    <col min="1" max="1" width="11.26953125" customWidth="1"/>
    <col min="2" max="2" width="39.26953125" bestFit="1" customWidth="1"/>
    <col min="3" max="3" width="49.7265625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205</v>
      </c>
      <c r="B4" s="41"/>
      <c r="C4" s="41"/>
      <c r="D4" s="41"/>
      <c r="E4" s="41"/>
      <c r="F4" s="41"/>
      <c r="G4" s="41"/>
      <c r="H4" s="41"/>
    </row>
    <row r="6" spans="1:8" x14ac:dyDescent="0.35">
      <c r="A6" s="1" t="s">
        <v>187</v>
      </c>
    </row>
    <row r="8" spans="1:8" x14ac:dyDescent="0.35">
      <c r="A8" s="39" t="s">
        <v>2</v>
      </c>
      <c r="B8" s="39" t="s">
        <v>17</v>
      </c>
      <c r="C8" s="40"/>
      <c r="D8" s="12">
        <v>2022</v>
      </c>
      <c r="E8" s="12">
        <v>2023</v>
      </c>
      <c r="F8" s="12">
        <v>2024</v>
      </c>
    </row>
    <row r="9" spans="1:8" x14ac:dyDescent="0.35">
      <c r="A9" s="11">
        <v>413</v>
      </c>
      <c r="B9" t="s">
        <v>161</v>
      </c>
      <c r="D9" s="24">
        <v>379967.48</v>
      </c>
      <c r="E9" s="24">
        <v>25000</v>
      </c>
      <c r="F9" s="24">
        <v>25550</v>
      </c>
    </row>
    <row r="10" spans="1:8" x14ac:dyDescent="0.35">
      <c r="A10" s="11">
        <v>871</v>
      </c>
      <c r="B10" t="s">
        <v>192</v>
      </c>
      <c r="D10" s="23">
        <v>508469.5</v>
      </c>
      <c r="E10" s="23">
        <v>534369.341212</v>
      </c>
      <c r="F10" s="23">
        <v>561235.59258116002</v>
      </c>
    </row>
    <row r="11" spans="1:8" x14ac:dyDescent="0.35">
      <c r="A11" s="11">
        <v>874</v>
      </c>
      <c r="B11" t="s">
        <v>163</v>
      </c>
      <c r="D11" s="23">
        <v>11870726.390000001</v>
      </c>
      <c r="E11" s="23">
        <v>11256993.32102095</v>
      </c>
      <c r="F11" s="23">
        <v>14339930.858664729</v>
      </c>
    </row>
    <row r="12" spans="1:8" x14ac:dyDescent="0.35">
      <c r="A12" s="11">
        <v>878</v>
      </c>
      <c r="B12" t="s">
        <v>193</v>
      </c>
      <c r="D12" s="23">
        <v>6209144.6699999999</v>
      </c>
      <c r="E12" s="23">
        <v>6563883.4065279998</v>
      </c>
      <c r="F12" s="23">
        <v>6905815.1408170406</v>
      </c>
    </row>
    <row r="13" spans="1:8" x14ac:dyDescent="0.35">
      <c r="A13" s="11">
        <v>879</v>
      </c>
      <c r="B13" t="s">
        <v>194</v>
      </c>
      <c r="D13" s="23">
        <v>3135605.03</v>
      </c>
      <c r="E13" s="23">
        <v>3304060.5874919994</v>
      </c>
      <c r="F13" s="23">
        <v>3472885.6769115599</v>
      </c>
    </row>
    <row r="14" spans="1:8" x14ac:dyDescent="0.35">
      <c r="A14" s="11">
        <v>880</v>
      </c>
      <c r="B14" t="s">
        <v>164</v>
      </c>
      <c r="D14" s="23">
        <v>5356215.42</v>
      </c>
      <c r="E14" s="23">
        <v>5916596.1818886288</v>
      </c>
      <c r="F14" s="23">
        <v>6924917.3812425118</v>
      </c>
    </row>
    <row r="15" spans="1:8" x14ac:dyDescent="0.35">
      <c r="A15" s="11">
        <v>881</v>
      </c>
      <c r="B15" t="s">
        <v>195</v>
      </c>
      <c r="D15" s="23">
        <v>232666.61</v>
      </c>
      <c r="E15" s="23">
        <v>239181.27507999999</v>
      </c>
      <c r="F15" s="23">
        <v>244443.26313176</v>
      </c>
    </row>
    <row r="16" spans="1:8" x14ac:dyDescent="0.35">
      <c r="A16" s="11">
        <v>886</v>
      </c>
      <c r="B16" t="s">
        <v>196</v>
      </c>
      <c r="D16" s="23">
        <v>247156.16999999998</v>
      </c>
      <c r="E16" s="23">
        <v>262775.35030799999</v>
      </c>
      <c r="F16" s="23">
        <v>276925.90154243994</v>
      </c>
    </row>
    <row r="17" spans="1:6" x14ac:dyDescent="0.35">
      <c r="A17" s="11">
        <v>887</v>
      </c>
      <c r="B17" t="s">
        <v>165</v>
      </c>
      <c r="D17" s="23">
        <v>4957600.26</v>
      </c>
      <c r="E17" s="23">
        <v>5175284.9452952622</v>
      </c>
      <c r="F17" s="23">
        <v>5145584.8079190673</v>
      </c>
    </row>
    <row r="18" spans="1:6" x14ac:dyDescent="0.35">
      <c r="A18" s="11">
        <v>892</v>
      </c>
      <c r="B18" t="s">
        <v>166</v>
      </c>
      <c r="D18" s="23">
        <v>1473217.5</v>
      </c>
      <c r="E18" s="23">
        <v>1681823.8145320001</v>
      </c>
      <c r="F18" s="23">
        <v>1764412.2908387599</v>
      </c>
    </row>
    <row r="19" spans="1:6" x14ac:dyDescent="0.35">
      <c r="A19" s="11">
        <v>893</v>
      </c>
      <c r="B19" t="s">
        <v>197</v>
      </c>
      <c r="D19" s="23">
        <v>1032712.27</v>
      </c>
      <c r="E19" s="23">
        <v>1095644.6370999999</v>
      </c>
      <c r="F19" s="23">
        <v>1153931.489723</v>
      </c>
    </row>
    <row r="20" spans="1:6" x14ac:dyDescent="0.35">
      <c r="A20" s="11">
        <v>894</v>
      </c>
      <c r="B20" t="s">
        <v>198</v>
      </c>
      <c r="D20" s="23">
        <v>95721.04</v>
      </c>
      <c r="E20" s="23">
        <v>101967.98793199999</v>
      </c>
      <c r="F20" s="23">
        <v>107519.60481075998</v>
      </c>
    </row>
    <row r="21" spans="1:6" x14ac:dyDescent="0.35">
      <c r="A21" s="11">
        <v>902</v>
      </c>
      <c r="B21" t="s">
        <v>199</v>
      </c>
      <c r="D21" s="23">
        <v>1384353.39</v>
      </c>
      <c r="E21" s="23">
        <v>1474199.8268679997</v>
      </c>
      <c r="F21" s="23">
        <v>1554309.5334832398</v>
      </c>
    </row>
    <row r="22" spans="1:6" ht="15" thickBot="1" x14ac:dyDescent="0.4">
      <c r="C22" s="1" t="s">
        <v>191</v>
      </c>
      <c r="D22" s="28">
        <f>SUM(D9:D21)</f>
        <v>36883555.730000004</v>
      </c>
      <c r="E22" s="28">
        <f t="shared" ref="E22:F22" si="0">SUM(E9:E21)</f>
        <v>37631780.675256833</v>
      </c>
      <c r="F22" s="28">
        <f t="shared" si="0"/>
        <v>42477461.541666023</v>
      </c>
    </row>
    <row r="23" spans="1:6" ht="15" thickTop="1" x14ac:dyDescent="0.35"/>
    <row r="25" spans="1:6" x14ac:dyDescent="0.35">
      <c r="A25" s="1" t="s">
        <v>1</v>
      </c>
      <c r="B25" s="1"/>
    </row>
    <row r="27" spans="1:6" x14ac:dyDescent="0.35">
      <c r="A27" s="39" t="s">
        <v>2</v>
      </c>
      <c r="B27" s="39" t="s">
        <v>17</v>
      </c>
      <c r="C27" s="39" t="s">
        <v>3</v>
      </c>
      <c r="D27" s="12">
        <v>2022</v>
      </c>
      <c r="E27" s="12">
        <v>2023</v>
      </c>
      <c r="F27" s="12">
        <v>2024</v>
      </c>
    </row>
    <row r="28" spans="1:6" x14ac:dyDescent="0.35">
      <c r="A28" s="11">
        <v>413</v>
      </c>
      <c r="B28" t="s">
        <v>161</v>
      </c>
      <c r="C28" s="2" t="s">
        <v>155</v>
      </c>
      <c r="D28" s="24">
        <v>379967.48</v>
      </c>
      <c r="E28" s="24">
        <v>25000</v>
      </c>
      <c r="F28" s="24">
        <v>25550</v>
      </c>
    </row>
    <row r="29" spans="1:6" x14ac:dyDescent="0.35">
      <c r="A29" s="11">
        <v>874</v>
      </c>
      <c r="B29" t="s">
        <v>163</v>
      </c>
      <c r="C29" s="2" t="s">
        <v>156</v>
      </c>
      <c r="D29" s="7">
        <v>0</v>
      </c>
      <c r="E29" s="7">
        <v>-1605208.0000000005</v>
      </c>
      <c r="F29" s="7">
        <v>-1135304.5760000004</v>
      </c>
    </row>
    <row r="30" spans="1:6" x14ac:dyDescent="0.35">
      <c r="A30" s="11">
        <v>930.2</v>
      </c>
      <c r="B30" t="s">
        <v>178</v>
      </c>
      <c r="C30" s="2" t="s">
        <v>157</v>
      </c>
      <c r="D30" s="7">
        <v>0</v>
      </c>
      <c r="E30" s="7">
        <v>3166000</v>
      </c>
      <c r="F30" s="7">
        <v>3957000</v>
      </c>
    </row>
    <row r="31" spans="1:6" ht="15" thickBot="1" x14ac:dyDescent="0.4">
      <c r="A31" s="11"/>
      <c r="B31" s="11"/>
      <c r="C31" s="1" t="s">
        <v>6</v>
      </c>
      <c r="D31" s="28">
        <f>SUM(D28:D30)</f>
        <v>379967.48</v>
      </c>
      <c r="E31" s="28">
        <f t="shared" ref="E31:F31" si="1">SUM(E28:E30)</f>
        <v>1585791.9999999995</v>
      </c>
      <c r="F31" s="28">
        <f t="shared" si="1"/>
        <v>2847245.4239999996</v>
      </c>
    </row>
    <row r="32" spans="1:6" ht="15" thickTop="1" x14ac:dyDescent="0.35">
      <c r="A32" s="11"/>
      <c r="B32" s="11"/>
    </row>
    <row r="34" spans="1:8" x14ac:dyDescent="0.35">
      <c r="A34" s="1" t="s">
        <v>179</v>
      </c>
      <c r="B34" s="1"/>
    </row>
    <row r="35" spans="1:8" x14ac:dyDescent="0.35">
      <c r="D35" s="33" t="s">
        <v>8</v>
      </c>
      <c r="E35" s="33">
        <v>2023</v>
      </c>
      <c r="F35" s="33">
        <v>2023</v>
      </c>
      <c r="G35" s="33">
        <v>2024</v>
      </c>
      <c r="H35" s="33">
        <v>2024</v>
      </c>
    </row>
    <row r="36" spans="1:8" x14ac:dyDescent="0.35">
      <c r="A36" s="39" t="s">
        <v>2</v>
      </c>
      <c r="B36" s="39" t="s">
        <v>17</v>
      </c>
      <c r="C36" s="39" t="s">
        <v>7</v>
      </c>
      <c r="D36" s="12" t="s">
        <v>9</v>
      </c>
      <c r="E36" s="12" t="s">
        <v>10</v>
      </c>
      <c r="F36" s="12" t="s">
        <v>0</v>
      </c>
      <c r="G36" s="12" t="s">
        <v>10</v>
      </c>
      <c r="H36" s="12" t="s">
        <v>0</v>
      </c>
    </row>
    <row r="37" spans="1:8" x14ac:dyDescent="0.35">
      <c r="A37" s="11">
        <v>874</v>
      </c>
      <c r="B37" t="s">
        <v>163</v>
      </c>
      <c r="C37" s="4" t="s">
        <v>111</v>
      </c>
      <c r="D37" s="5">
        <v>45231</v>
      </c>
      <c r="E37" s="3">
        <v>3</v>
      </c>
      <c r="F37" s="26">
        <v>16831.361175015973</v>
      </c>
      <c r="G37" s="3"/>
      <c r="H37" s="26">
        <v>106037.57540260063</v>
      </c>
    </row>
    <row r="38" spans="1:8" x14ac:dyDescent="0.35">
      <c r="A38" s="11">
        <v>874</v>
      </c>
      <c r="B38" t="s">
        <v>163</v>
      </c>
      <c r="C38" s="4" t="s">
        <v>112</v>
      </c>
      <c r="D38" s="5">
        <v>45231</v>
      </c>
      <c r="E38" s="3">
        <v>1</v>
      </c>
      <c r="F38" s="6">
        <v>6719.7069092900247</v>
      </c>
      <c r="G38" s="3"/>
      <c r="H38" s="6">
        <v>42334.15352852716</v>
      </c>
    </row>
    <row r="39" spans="1:8" x14ac:dyDescent="0.35">
      <c r="A39" s="11">
        <v>874</v>
      </c>
      <c r="B39" t="s">
        <v>163</v>
      </c>
      <c r="C39" s="4" t="s">
        <v>113</v>
      </c>
      <c r="D39" s="5">
        <v>45232</v>
      </c>
      <c r="E39" s="3">
        <v>1</v>
      </c>
      <c r="F39" s="6">
        <v>10997.174881275974</v>
      </c>
      <c r="G39" s="3"/>
      <c r="H39" s="6">
        <v>69282.201752038658</v>
      </c>
    </row>
    <row r="40" spans="1:8" x14ac:dyDescent="0.35">
      <c r="A40" s="11">
        <v>874</v>
      </c>
      <c r="B40" t="s">
        <v>163</v>
      </c>
      <c r="C40" s="4" t="s">
        <v>111</v>
      </c>
      <c r="D40" s="5">
        <v>44927</v>
      </c>
      <c r="E40" s="3">
        <v>2</v>
      </c>
      <c r="F40" s="6">
        <v>60977.833933858798</v>
      </c>
      <c r="G40" s="3"/>
      <c r="H40" s="6">
        <v>64026.725630551737</v>
      </c>
    </row>
    <row r="41" spans="1:8" x14ac:dyDescent="0.35">
      <c r="A41" s="11">
        <v>874</v>
      </c>
      <c r="B41" t="s">
        <v>163</v>
      </c>
      <c r="C41" s="4" t="s">
        <v>114</v>
      </c>
      <c r="D41" s="5">
        <v>45231</v>
      </c>
      <c r="E41" s="3">
        <v>1</v>
      </c>
      <c r="F41" s="6">
        <v>5678.6255571464999</v>
      </c>
      <c r="G41" s="3"/>
      <c r="H41" s="6">
        <v>35775.341010022952</v>
      </c>
    </row>
    <row r="42" spans="1:8" x14ac:dyDescent="0.35">
      <c r="A42" s="11">
        <v>874</v>
      </c>
      <c r="B42" t="s">
        <v>163</v>
      </c>
      <c r="C42" s="4" t="s">
        <v>115</v>
      </c>
      <c r="D42" s="5">
        <v>45231</v>
      </c>
      <c r="E42" s="3">
        <v>2</v>
      </c>
      <c r="F42" s="6">
        <v>11357.251114293</v>
      </c>
      <c r="G42" s="3"/>
      <c r="H42" s="6">
        <v>71550.682020045904</v>
      </c>
    </row>
    <row r="43" spans="1:8" x14ac:dyDescent="0.35">
      <c r="A43" s="11">
        <v>874</v>
      </c>
      <c r="B43" t="s">
        <v>163</v>
      </c>
      <c r="C43" s="4" t="s">
        <v>116</v>
      </c>
      <c r="D43" s="5">
        <v>44927</v>
      </c>
      <c r="E43" s="3">
        <v>1</v>
      </c>
      <c r="F43" s="6">
        <v>46720.341229527003</v>
      </c>
      <c r="G43" s="3"/>
      <c r="H43" s="6">
        <v>49056.358291003358</v>
      </c>
    </row>
    <row r="44" spans="1:8" x14ac:dyDescent="0.35">
      <c r="A44" s="11">
        <v>874</v>
      </c>
      <c r="B44" t="s">
        <v>163</v>
      </c>
      <c r="C44" s="4" t="s">
        <v>117</v>
      </c>
      <c r="D44" s="5">
        <v>45231</v>
      </c>
      <c r="E44" s="3">
        <v>1</v>
      </c>
      <c r="F44" s="6">
        <v>10997.174881275974</v>
      </c>
      <c r="G44" s="3"/>
      <c r="H44" s="6">
        <v>69282.201752038658</v>
      </c>
    </row>
    <row r="45" spans="1:8" x14ac:dyDescent="0.35">
      <c r="A45" s="11">
        <v>874</v>
      </c>
      <c r="B45" t="s">
        <v>163</v>
      </c>
      <c r="C45" s="4" t="s">
        <v>118</v>
      </c>
      <c r="D45" s="5">
        <v>45232</v>
      </c>
      <c r="E45" s="3">
        <v>2</v>
      </c>
      <c r="F45" s="6">
        <v>13439.413818580049</v>
      </c>
      <c r="G45" s="3"/>
      <c r="H45" s="6">
        <v>84668.30705705432</v>
      </c>
    </row>
    <row r="46" spans="1:8" x14ac:dyDescent="0.35">
      <c r="A46" s="11">
        <v>874</v>
      </c>
      <c r="B46" t="s">
        <v>163</v>
      </c>
      <c r="C46" s="4" t="s">
        <v>119</v>
      </c>
      <c r="D46" s="5">
        <v>45231</v>
      </c>
      <c r="E46" s="3">
        <v>1</v>
      </c>
      <c r="F46" s="6">
        <v>6479.6789500061495</v>
      </c>
      <c r="G46" s="3"/>
      <c r="H46" s="6">
        <v>40821.977385038743</v>
      </c>
    </row>
    <row r="47" spans="1:8" x14ac:dyDescent="0.35">
      <c r="A47" s="11">
        <v>874</v>
      </c>
      <c r="B47" t="s">
        <v>163</v>
      </c>
      <c r="C47" s="4" t="s">
        <v>120</v>
      </c>
      <c r="D47" s="5">
        <v>45231</v>
      </c>
      <c r="E47" s="3">
        <v>1</v>
      </c>
      <c r="F47" s="6">
        <v>7760.7882614335495</v>
      </c>
      <c r="G47" s="3"/>
      <c r="H47" s="6">
        <v>48892.966047031361</v>
      </c>
    </row>
    <row r="48" spans="1:8" x14ac:dyDescent="0.35">
      <c r="A48" s="11">
        <v>874</v>
      </c>
      <c r="B48" t="s">
        <v>163</v>
      </c>
      <c r="C48" s="4" t="s">
        <v>121</v>
      </c>
      <c r="D48" s="5">
        <v>45231</v>
      </c>
      <c r="E48" s="3">
        <v>1</v>
      </c>
      <c r="F48" s="6">
        <v>5531.4332500052496</v>
      </c>
      <c r="G48" s="3"/>
      <c r="H48" s="6">
        <v>34848.029475033072</v>
      </c>
    </row>
    <row r="49" spans="1:8" x14ac:dyDescent="0.35">
      <c r="A49" s="11">
        <v>874</v>
      </c>
      <c r="B49" t="s">
        <v>163</v>
      </c>
      <c r="C49" s="4" t="s">
        <v>122</v>
      </c>
      <c r="D49" s="5">
        <v>45231</v>
      </c>
      <c r="E49" s="3">
        <v>1</v>
      </c>
      <c r="F49" s="6">
        <v>5136.3308750048745</v>
      </c>
      <c r="G49" s="3"/>
      <c r="H49" s="6">
        <v>32358.884512530716</v>
      </c>
    </row>
    <row r="50" spans="1:8" x14ac:dyDescent="0.35">
      <c r="A50" s="11">
        <v>874</v>
      </c>
      <c r="B50" t="s">
        <v>163</v>
      </c>
      <c r="C50" s="4" t="s">
        <v>123</v>
      </c>
      <c r="D50" s="5">
        <v>44927</v>
      </c>
      <c r="E50" s="3">
        <v>1</v>
      </c>
      <c r="F50" s="6">
        <v>40318.24145574015</v>
      </c>
      <c r="G50" s="3"/>
      <c r="H50" s="6">
        <v>42334.15352852716</v>
      </c>
    </row>
    <row r="51" spans="1:8" x14ac:dyDescent="0.35">
      <c r="A51" s="11">
        <v>874</v>
      </c>
      <c r="B51" t="s">
        <v>163</v>
      </c>
      <c r="C51" s="4" t="s">
        <v>124</v>
      </c>
      <c r="D51" s="5">
        <v>45231</v>
      </c>
      <c r="E51" s="3">
        <v>1</v>
      </c>
      <c r="F51" s="6">
        <v>5610.4537250053245</v>
      </c>
      <c r="G51" s="3"/>
      <c r="H51" s="6">
        <v>35345.858467533544</v>
      </c>
    </row>
    <row r="52" spans="1:8" x14ac:dyDescent="0.35">
      <c r="A52" s="11">
        <v>874</v>
      </c>
      <c r="B52" t="s">
        <v>163</v>
      </c>
      <c r="C52" s="4" t="s">
        <v>125</v>
      </c>
      <c r="D52" s="5">
        <v>45231</v>
      </c>
      <c r="E52" s="3">
        <v>1</v>
      </c>
      <c r="F52" s="6">
        <v>5610.4537250053245</v>
      </c>
      <c r="G52" s="3"/>
      <c r="H52" s="6">
        <v>35345.858467533544</v>
      </c>
    </row>
    <row r="53" spans="1:8" x14ac:dyDescent="0.35">
      <c r="A53" s="11">
        <v>874</v>
      </c>
      <c r="B53" t="s">
        <v>163</v>
      </c>
      <c r="C53" s="4" t="s">
        <v>123</v>
      </c>
      <c r="D53" s="5">
        <v>45231</v>
      </c>
      <c r="E53" s="3">
        <v>7</v>
      </c>
      <c r="F53" s="6">
        <v>53000.505200034</v>
      </c>
      <c r="G53" s="3"/>
      <c r="H53" s="6">
        <v>333903.18276021426</v>
      </c>
    </row>
    <row r="54" spans="1:8" x14ac:dyDescent="0.35">
      <c r="A54" s="11">
        <v>874</v>
      </c>
      <c r="B54" t="s">
        <v>163</v>
      </c>
      <c r="C54" s="4" t="s">
        <v>126</v>
      </c>
      <c r="D54" s="5">
        <v>45231</v>
      </c>
      <c r="E54" s="3">
        <v>1</v>
      </c>
      <c r="F54" s="6">
        <v>7571.5007428620002</v>
      </c>
      <c r="G54" s="3"/>
      <c r="H54" s="6">
        <v>47700.454680030605</v>
      </c>
    </row>
    <row r="55" spans="1:8" x14ac:dyDescent="0.35">
      <c r="A55" s="11">
        <v>874</v>
      </c>
      <c r="B55" t="s">
        <v>163</v>
      </c>
      <c r="C55" s="4" t="s">
        <v>127</v>
      </c>
      <c r="D55" s="5">
        <v>45232</v>
      </c>
      <c r="E55" s="3">
        <v>1</v>
      </c>
      <c r="F55" s="6">
        <v>7571.5007428620002</v>
      </c>
      <c r="G55" s="3"/>
      <c r="H55" s="6">
        <v>47700.454680030605</v>
      </c>
    </row>
    <row r="56" spans="1:8" x14ac:dyDescent="0.35">
      <c r="A56" s="11">
        <v>874</v>
      </c>
      <c r="B56" t="s">
        <v>163</v>
      </c>
      <c r="C56" s="4" t="s">
        <v>128</v>
      </c>
      <c r="D56" s="5">
        <v>45292</v>
      </c>
      <c r="E56" s="3"/>
      <c r="F56" s="6"/>
      <c r="G56" s="3">
        <v>2</v>
      </c>
      <c r="H56" s="6">
        <v>84668.307057054306</v>
      </c>
    </row>
    <row r="57" spans="1:8" x14ac:dyDescent="0.35">
      <c r="A57" s="11">
        <v>874</v>
      </c>
      <c r="B57" t="s">
        <v>163</v>
      </c>
      <c r="C57" s="4" t="s">
        <v>129</v>
      </c>
      <c r="D57" s="5">
        <v>45293</v>
      </c>
      <c r="E57" s="3"/>
      <c r="F57" s="6"/>
      <c r="G57" s="3">
        <v>1</v>
      </c>
      <c r="H57" s="6">
        <v>35345.858467533544</v>
      </c>
    </row>
    <row r="58" spans="1:8" x14ac:dyDescent="0.35">
      <c r="A58" s="11">
        <v>874</v>
      </c>
      <c r="B58" t="s">
        <v>163</v>
      </c>
      <c r="C58" s="4" t="s">
        <v>130</v>
      </c>
      <c r="D58" s="5">
        <v>45293</v>
      </c>
      <c r="E58" s="3"/>
      <c r="F58" s="6"/>
      <c r="G58" s="3">
        <v>1</v>
      </c>
      <c r="H58" s="6">
        <v>42334.153528527153</v>
      </c>
    </row>
    <row r="59" spans="1:8" x14ac:dyDescent="0.35">
      <c r="A59" s="11">
        <v>874</v>
      </c>
      <c r="B59" t="s">
        <v>163</v>
      </c>
      <c r="C59" s="4" t="s">
        <v>131</v>
      </c>
      <c r="D59" s="5">
        <v>45294</v>
      </c>
      <c r="E59" s="3"/>
      <c r="F59" s="6"/>
      <c r="G59" s="3">
        <v>1</v>
      </c>
      <c r="H59" s="6">
        <v>35345.858467533544</v>
      </c>
    </row>
    <row r="60" spans="1:8" x14ac:dyDescent="0.35">
      <c r="A60" s="11">
        <v>874</v>
      </c>
      <c r="B60" t="s">
        <v>163</v>
      </c>
      <c r="C60" s="4" t="s">
        <v>132</v>
      </c>
      <c r="D60" s="5">
        <v>45295</v>
      </c>
      <c r="E60" s="3"/>
      <c r="F60" s="6"/>
      <c r="G60" s="3">
        <v>1</v>
      </c>
      <c r="H60" s="6">
        <v>35345.858467533544</v>
      </c>
    </row>
    <row r="61" spans="1:8" x14ac:dyDescent="0.35">
      <c r="A61" s="11">
        <v>874</v>
      </c>
      <c r="B61" t="s">
        <v>163</v>
      </c>
      <c r="C61" s="4" t="s">
        <v>122</v>
      </c>
      <c r="D61" s="5">
        <v>45296</v>
      </c>
      <c r="E61" s="3"/>
      <c r="F61" s="6"/>
      <c r="G61" s="3">
        <v>2</v>
      </c>
      <c r="H61" s="6">
        <v>70691.716935067088</v>
      </c>
    </row>
    <row r="62" spans="1:8" x14ac:dyDescent="0.35">
      <c r="A62" s="11">
        <v>874</v>
      </c>
      <c r="B62" t="s">
        <v>163</v>
      </c>
      <c r="C62" s="4" t="s">
        <v>133</v>
      </c>
      <c r="D62" s="5">
        <v>45297</v>
      </c>
      <c r="E62" s="3"/>
      <c r="F62" s="6"/>
      <c r="G62" s="3">
        <v>1</v>
      </c>
      <c r="H62" s="6">
        <v>42334.153528527153</v>
      </c>
    </row>
    <row r="63" spans="1:8" x14ac:dyDescent="0.35">
      <c r="A63" s="11">
        <v>874</v>
      </c>
      <c r="B63" t="s">
        <v>163</v>
      </c>
      <c r="C63" s="4" t="s">
        <v>134</v>
      </c>
      <c r="D63" s="5">
        <v>45298</v>
      </c>
      <c r="E63" s="3"/>
      <c r="F63" s="6"/>
      <c r="G63" s="3">
        <v>3</v>
      </c>
      <c r="H63" s="6">
        <v>106037.57540260065</v>
      </c>
    </row>
    <row r="64" spans="1:8" x14ac:dyDescent="0.35">
      <c r="A64" s="11">
        <v>874</v>
      </c>
      <c r="B64" t="s">
        <v>163</v>
      </c>
      <c r="C64" s="4" t="s">
        <v>135</v>
      </c>
      <c r="D64" s="5">
        <v>45299</v>
      </c>
      <c r="E64" s="3"/>
      <c r="F64" s="6"/>
      <c r="G64" s="3">
        <v>3</v>
      </c>
      <c r="H64" s="6">
        <v>127002.46058558146</v>
      </c>
    </row>
    <row r="65" spans="1:8" x14ac:dyDescent="0.35">
      <c r="A65" s="11">
        <v>874</v>
      </c>
      <c r="B65" t="s">
        <v>163</v>
      </c>
      <c r="C65" s="4" t="s">
        <v>136</v>
      </c>
      <c r="D65" s="5">
        <v>45300</v>
      </c>
      <c r="E65" s="3"/>
      <c r="F65" s="6"/>
      <c r="G65" s="3">
        <v>4</v>
      </c>
      <c r="H65" s="6">
        <v>141383.43387013418</v>
      </c>
    </row>
    <row r="66" spans="1:8" x14ac:dyDescent="0.35">
      <c r="A66" s="11">
        <v>874</v>
      </c>
      <c r="B66" t="s">
        <v>163</v>
      </c>
      <c r="C66" s="4" t="s">
        <v>137</v>
      </c>
      <c r="D66" s="5">
        <v>45444</v>
      </c>
      <c r="E66" s="3"/>
      <c r="F66" s="6"/>
      <c r="G66" s="3">
        <v>2</v>
      </c>
      <c r="H66" s="6">
        <v>41236.834878789145</v>
      </c>
    </row>
    <row r="67" spans="1:8" x14ac:dyDescent="0.35">
      <c r="A67" s="11">
        <v>874</v>
      </c>
      <c r="B67" t="s">
        <v>163</v>
      </c>
      <c r="C67" s="4" t="s">
        <v>138</v>
      </c>
      <c r="D67" s="5">
        <v>45444</v>
      </c>
      <c r="E67" s="3"/>
      <c r="F67" s="6"/>
      <c r="G67" s="3">
        <v>2</v>
      </c>
      <c r="H67" s="6">
        <v>49389.845783281686</v>
      </c>
    </row>
    <row r="68" spans="1:8" x14ac:dyDescent="0.35">
      <c r="A68" s="11">
        <v>874</v>
      </c>
      <c r="B68" t="s">
        <v>163</v>
      </c>
      <c r="C68" s="4" t="s">
        <v>124</v>
      </c>
      <c r="D68" s="5">
        <v>45302</v>
      </c>
      <c r="E68" s="3"/>
      <c r="F68" s="6"/>
      <c r="G68" s="3">
        <v>2</v>
      </c>
      <c r="H68" s="6">
        <v>70691.716935067088</v>
      </c>
    </row>
    <row r="69" spans="1:8" x14ac:dyDescent="0.35">
      <c r="A69" s="11">
        <v>874</v>
      </c>
      <c r="B69" t="s">
        <v>163</v>
      </c>
      <c r="C69" s="4" t="s">
        <v>139</v>
      </c>
      <c r="D69" s="5">
        <v>45303</v>
      </c>
      <c r="E69" s="3"/>
      <c r="F69" s="6"/>
      <c r="G69" s="3">
        <v>1</v>
      </c>
      <c r="H69" s="6">
        <v>35345.858467533544</v>
      </c>
    </row>
    <row r="70" spans="1:8" x14ac:dyDescent="0.35">
      <c r="A70" s="11">
        <v>874</v>
      </c>
      <c r="B70" t="s">
        <v>163</v>
      </c>
      <c r="C70" s="4" t="s">
        <v>140</v>
      </c>
      <c r="D70" s="5">
        <v>45305</v>
      </c>
      <c r="E70" s="3"/>
      <c r="F70" s="6"/>
      <c r="G70" s="3">
        <v>2</v>
      </c>
      <c r="H70" s="6">
        <v>100545.90584599387</v>
      </c>
    </row>
    <row r="71" spans="1:8" x14ac:dyDescent="0.35">
      <c r="A71" s="11">
        <v>874</v>
      </c>
      <c r="B71" t="s">
        <v>163</v>
      </c>
      <c r="C71" s="4" t="s">
        <v>141</v>
      </c>
      <c r="D71" s="5">
        <v>45307</v>
      </c>
      <c r="E71" s="3"/>
      <c r="F71" s="6"/>
      <c r="G71" s="3">
        <v>1</v>
      </c>
      <c r="H71" s="6">
        <v>35345.858467533544</v>
      </c>
    </row>
    <row r="72" spans="1:8" x14ac:dyDescent="0.35">
      <c r="A72" s="11">
        <v>880</v>
      </c>
      <c r="B72" t="s">
        <v>164</v>
      </c>
      <c r="C72" s="4" t="s">
        <v>142</v>
      </c>
      <c r="D72" s="5">
        <v>45232</v>
      </c>
      <c r="E72" s="3">
        <v>1</v>
      </c>
      <c r="F72" s="6">
        <v>14903.035778610001</v>
      </c>
      <c r="G72" s="3"/>
      <c r="H72" s="6">
        <v>93889.125405243016</v>
      </c>
    </row>
    <row r="73" spans="1:8" x14ac:dyDescent="0.35">
      <c r="A73" s="11">
        <v>880</v>
      </c>
      <c r="B73" t="s">
        <v>164</v>
      </c>
      <c r="C73" s="4" t="s">
        <v>143</v>
      </c>
      <c r="D73" s="5">
        <v>45231</v>
      </c>
      <c r="E73" s="3">
        <v>1</v>
      </c>
      <c r="F73" s="6">
        <v>14903.035778610001</v>
      </c>
      <c r="G73" s="3"/>
      <c r="H73" s="6">
        <v>93889.125405243016</v>
      </c>
    </row>
    <row r="74" spans="1:8" x14ac:dyDescent="0.35">
      <c r="A74" s="11">
        <v>880</v>
      </c>
      <c r="B74" t="s">
        <v>164</v>
      </c>
      <c r="C74" s="4" t="s">
        <v>144</v>
      </c>
      <c r="D74" s="5">
        <v>45306</v>
      </c>
      <c r="E74" s="3"/>
      <c r="F74" s="6"/>
      <c r="G74" s="3">
        <v>1</v>
      </c>
      <c r="H74" s="6">
        <v>83326.598797153158</v>
      </c>
    </row>
    <row r="75" spans="1:8" x14ac:dyDescent="0.35">
      <c r="A75" s="11">
        <v>880</v>
      </c>
      <c r="B75" t="s">
        <v>164</v>
      </c>
      <c r="C75" t="s">
        <v>102</v>
      </c>
      <c r="D75" s="5">
        <v>45308</v>
      </c>
      <c r="E75" s="3"/>
      <c r="F75" s="6"/>
      <c r="G75" s="3">
        <v>1</v>
      </c>
      <c r="H75" s="6">
        <v>81760.597151672264</v>
      </c>
    </row>
    <row r="76" spans="1:8" x14ac:dyDescent="0.35">
      <c r="A76" s="11">
        <v>880</v>
      </c>
      <c r="B76" t="s">
        <v>164</v>
      </c>
      <c r="C76" t="s">
        <v>103</v>
      </c>
      <c r="D76" s="5">
        <v>45309</v>
      </c>
      <c r="E76" s="3"/>
      <c r="F76" s="6"/>
      <c r="G76" s="3">
        <v>1</v>
      </c>
      <c r="H76" s="6">
        <v>59625.568350038251</v>
      </c>
    </row>
    <row r="77" spans="1:8" x14ac:dyDescent="0.35">
      <c r="A77" s="11">
        <v>887</v>
      </c>
      <c r="B77" t="s">
        <v>165</v>
      </c>
      <c r="C77" s="4" t="s">
        <v>229</v>
      </c>
      <c r="D77" s="5">
        <v>45231</v>
      </c>
      <c r="E77" s="3">
        <v>1</v>
      </c>
      <c r="F77" s="6">
        <v>18628.794723262501</v>
      </c>
      <c r="G77" s="3"/>
      <c r="H77" s="6">
        <v>117361.40675655376</v>
      </c>
    </row>
    <row r="78" spans="1:8" x14ac:dyDescent="0.35">
      <c r="A78" s="11">
        <v>887</v>
      </c>
      <c r="B78" t="s">
        <v>165</v>
      </c>
      <c r="C78" s="4" t="s">
        <v>145</v>
      </c>
      <c r="D78" s="5">
        <v>45292</v>
      </c>
      <c r="E78" s="3"/>
      <c r="F78" s="6"/>
      <c r="G78" s="3">
        <v>1</v>
      </c>
      <c r="H78" s="6">
        <v>117361.40675655376</v>
      </c>
    </row>
    <row r="79" spans="1:8" x14ac:dyDescent="0.35">
      <c r="A79" s="11">
        <v>903</v>
      </c>
      <c r="B79" t="s">
        <v>167</v>
      </c>
      <c r="C79" s="4" t="s">
        <v>146</v>
      </c>
      <c r="D79" s="5">
        <v>45231</v>
      </c>
      <c r="E79" s="3">
        <v>3</v>
      </c>
      <c r="F79" s="6">
        <v>28393.127785732497</v>
      </c>
      <c r="G79" s="3"/>
      <c r="H79" s="6">
        <v>178876.70505011475</v>
      </c>
    </row>
    <row r="80" spans="1:8" x14ac:dyDescent="0.35">
      <c r="A80" s="11">
        <v>903</v>
      </c>
      <c r="B80" t="s">
        <v>167</v>
      </c>
      <c r="C80" s="4" t="s">
        <v>147</v>
      </c>
      <c r="D80" s="5">
        <v>45232</v>
      </c>
      <c r="E80" s="3">
        <v>1</v>
      </c>
      <c r="F80" s="6">
        <v>11239.202531409999</v>
      </c>
      <c r="G80" s="3"/>
      <c r="H80" s="6">
        <v>70806.975947883009</v>
      </c>
    </row>
    <row r="81" spans="1:8" x14ac:dyDescent="0.35">
      <c r="A81" s="11">
        <v>903</v>
      </c>
      <c r="B81" t="s">
        <v>167</v>
      </c>
      <c r="C81" s="4" t="s">
        <v>147</v>
      </c>
      <c r="D81" s="5">
        <v>44927</v>
      </c>
      <c r="E81" s="3">
        <v>1</v>
      </c>
      <c r="F81" s="6">
        <v>77867.235382545012</v>
      </c>
      <c r="G81" s="3"/>
      <c r="H81" s="6">
        <v>81760.597151672264</v>
      </c>
    </row>
    <row r="82" spans="1:8" x14ac:dyDescent="0.35">
      <c r="A82" s="11">
        <v>903</v>
      </c>
      <c r="B82" t="s">
        <v>167</v>
      </c>
      <c r="C82" s="4" t="s">
        <v>148</v>
      </c>
      <c r="D82" s="5">
        <v>45200</v>
      </c>
      <c r="E82" s="3">
        <v>1</v>
      </c>
      <c r="F82" s="6">
        <v>31920.158945640003</v>
      </c>
      <c r="G82" s="3"/>
      <c r="H82" s="6">
        <v>134064.66757168801</v>
      </c>
    </row>
    <row r="83" spans="1:8" x14ac:dyDescent="0.35">
      <c r="A83" s="11">
        <v>920</v>
      </c>
      <c r="B83" t="s">
        <v>170</v>
      </c>
      <c r="C83" s="4" t="s">
        <v>149</v>
      </c>
      <c r="D83" s="5">
        <v>45231</v>
      </c>
      <c r="E83" s="3">
        <v>1</v>
      </c>
      <c r="F83" s="6">
        <v>12977.872563757501</v>
      </c>
      <c r="G83" s="3"/>
      <c r="H83" s="6">
        <v>81760.597151672264</v>
      </c>
    </row>
    <row r="84" spans="1:8" x14ac:dyDescent="0.35">
      <c r="A84" s="11">
        <v>925</v>
      </c>
      <c r="B84" t="s">
        <v>175</v>
      </c>
      <c r="C84" s="4" t="s">
        <v>150</v>
      </c>
      <c r="D84" s="5">
        <v>45444</v>
      </c>
      <c r="E84" s="3"/>
      <c r="F84" s="6"/>
      <c r="G84" s="3">
        <v>1</v>
      </c>
      <c r="H84" s="6">
        <v>29325.889205081545</v>
      </c>
    </row>
    <row r="85" spans="1:8" x14ac:dyDescent="0.35">
      <c r="A85" s="11">
        <v>925</v>
      </c>
      <c r="B85" t="s">
        <v>175</v>
      </c>
      <c r="C85" s="4" t="s">
        <v>151</v>
      </c>
      <c r="D85" s="5">
        <v>45444</v>
      </c>
      <c r="E85" s="3"/>
      <c r="F85" s="6"/>
      <c r="G85" s="3">
        <v>1</v>
      </c>
      <c r="H85" s="6">
        <v>56921.996744632699</v>
      </c>
    </row>
    <row r="86" spans="1:8" x14ac:dyDescent="0.35">
      <c r="A86" s="11">
        <v>925</v>
      </c>
      <c r="B86" t="s">
        <v>175</v>
      </c>
      <c r="C86" s="4" t="s">
        <v>152</v>
      </c>
      <c r="D86" s="5">
        <v>45292</v>
      </c>
      <c r="E86" s="3"/>
      <c r="F86" s="6"/>
      <c r="G86" s="3">
        <v>1</v>
      </c>
      <c r="H86" s="6">
        <v>97580.565847941762</v>
      </c>
    </row>
    <row r="87" spans="1:8" x14ac:dyDescent="0.35">
      <c r="A87" s="11">
        <v>925</v>
      </c>
      <c r="B87" t="s">
        <v>175</v>
      </c>
      <c r="C87" s="4" t="s">
        <v>153</v>
      </c>
      <c r="D87" s="5">
        <v>45444</v>
      </c>
      <c r="E87" s="3"/>
      <c r="F87" s="6"/>
      <c r="G87" s="3">
        <v>1</v>
      </c>
      <c r="H87" s="6">
        <v>56921.996744632699</v>
      </c>
    </row>
    <row r="88" spans="1:8" x14ac:dyDescent="0.35">
      <c r="A88" s="11">
        <v>925</v>
      </c>
      <c r="B88" t="s">
        <v>175</v>
      </c>
      <c r="C88" s="4" t="s">
        <v>154</v>
      </c>
      <c r="D88" s="5">
        <v>45352</v>
      </c>
      <c r="E88" s="3"/>
      <c r="F88" s="6"/>
      <c r="G88" s="3">
        <v>1</v>
      </c>
      <c r="H88" s="6">
        <v>8132.7138206618147</v>
      </c>
    </row>
    <row r="89" spans="1:8" ht="15" thickBot="1" x14ac:dyDescent="0.4">
      <c r="A89" s="3"/>
      <c r="C89" s="1" t="s">
        <v>77</v>
      </c>
      <c r="D89" s="30"/>
      <c r="E89" s="9">
        <f>SUM(E37:E88)</f>
        <v>40</v>
      </c>
      <c r="F89" s="27">
        <f t="shared" ref="F89:H89" si="2">SUM(F37:F88)</f>
        <v>539142.2339177893</v>
      </c>
      <c r="G89" s="9">
        <f>SUM(G37:G88)</f>
        <v>38</v>
      </c>
      <c r="H89" s="27">
        <f t="shared" si="2"/>
        <v>3787677.2969941166</v>
      </c>
    </row>
    <row r="90" spans="1:8" ht="15" thickTop="1" x14ac:dyDescent="0.35">
      <c r="A90" s="3"/>
      <c r="C90" s="1"/>
      <c r="D90" s="32"/>
      <c r="E90" s="33"/>
      <c r="F90" s="34"/>
      <c r="G90" s="33"/>
      <c r="H90" s="34"/>
    </row>
    <row r="91" spans="1:8" x14ac:dyDescent="0.35">
      <c r="A91" s="3"/>
      <c r="C91" s="4" t="s">
        <v>180</v>
      </c>
      <c r="D91" s="5"/>
      <c r="E91" s="29">
        <f>-(SUM(E37:E55)+SUM(E72:E73))*0.05</f>
        <v>-1.6</v>
      </c>
      <c r="F91" s="26">
        <f>-(SUM(F37:F55)+SUM(F72:F73))*0.05</f>
        <v>-17905.792099272097</v>
      </c>
      <c r="G91" s="29">
        <f>-ROUND((SUM(G56:G74)+G75)*0.05-0.001,0)</f>
        <v>-2</v>
      </c>
      <c r="H91" s="26">
        <v>-75619.681478507933</v>
      </c>
    </row>
    <row r="92" spans="1:8" ht="15" thickBot="1" x14ac:dyDescent="0.4">
      <c r="A92" s="3"/>
      <c r="C92" t="s">
        <v>200</v>
      </c>
      <c r="D92" s="8"/>
      <c r="E92" s="17">
        <f>E89+E91</f>
        <v>38.4</v>
      </c>
      <c r="F92" s="35">
        <f t="shared" ref="F92" si="3">F89+F91</f>
        <v>521236.44181851723</v>
      </c>
      <c r="G92" s="17">
        <f>G89+G91</f>
        <v>36</v>
      </c>
      <c r="H92" s="35">
        <f>H89+H91</f>
        <v>3712057.6155156088</v>
      </c>
    </row>
    <row r="93" spans="1:8" ht="15" thickTop="1" x14ac:dyDescent="0.35">
      <c r="C93" s="4"/>
      <c r="E93" s="11"/>
      <c r="F93" s="19"/>
      <c r="H93" s="19"/>
    </row>
    <row r="94" spans="1:8" x14ac:dyDescent="0.35">
      <c r="C94" s="4" t="s">
        <v>201</v>
      </c>
      <c r="E94" s="11">
        <f>+E77+E78+E85+E86+E87+E88</f>
        <v>1</v>
      </c>
      <c r="F94" s="24">
        <f>+F77+F78+F85+F86+F87+F88</f>
        <v>18628.794723262501</v>
      </c>
      <c r="G94" s="11">
        <f>+G77+G78+G85+G86+G87+G88</f>
        <v>5</v>
      </c>
      <c r="H94" s="24">
        <f>+H77+H78+H85+H86+H87+H88</f>
        <v>454280.08667097654</v>
      </c>
    </row>
    <row r="95" spans="1:8" ht="15" thickBot="1" x14ac:dyDescent="0.4">
      <c r="C95" s="4" t="s">
        <v>186</v>
      </c>
      <c r="E95" s="20">
        <f>E89-E94</f>
        <v>39</v>
      </c>
      <c r="F95" s="25">
        <f>F89-F94</f>
        <v>520513.43919452681</v>
      </c>
      <c r="G95" s="20">
        <f>G89-G94</f>
        <v>33</v>
      </c>
      <c r="H95" s="25">
        <f>H89-H94</f>
        <v>3333397.21032314</v>
      </c>
    </row>
    <row r="96" spans="1:8" ht="15" thickTop="1" x14ac:dyDescent="0.35">
      <c r="C96" s="4" t="s">
        <v>202</v>
      </c>
      <c r="E96" s="21">
        <f>E95+E91</f>
        <v>37.4</v>
      </c>
      <c r="F96" s="24">
        <f>F95+F91</f>
        <v>502607.64709525474</v>
      </c>
      <c r="G96" s="21">
        <f>G95+G91</f>
        <v>31</v>
      </c>
      <c r="H96" s="24">
        <f>H95+H91</f>
        <v>3257777.5288446322</v>
      </c>
    </row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53" fitToHeight="2" orientation="portrait" r:id="rId1"/>
  <headerFooter>
    <oddFooter>Page &amp;P of &amp;N</oddFooter>
  </headerFooter>
  <rowBreaks count="1" manualBreakCount="1">
    <brk id="71" max="7" man="1"/>
  </rowBreaks>
  <ignoredErrors>
    <ignoredError sqref="D31:F3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23502-156E-42DB-9049-10B9318B9BB7}">
  <sheetPr>
    <pageSetUpPr fitToPage="1"/>
  </sheetPr>
  <dimension ref="A1:H67"/>
  <sheetViews>
    <sheetView topLeftCell="B1" zoomScaleNormal="100" workbookViewId="0">
      <selection activeCell="H60" sqref="H60"/>
    </sheetView>
  </sheetViews>
  <sheetFormatPr defaultRowHeight="14.5" x14ac:dyDescent="0.35"/>
  <cols>
    <col min="1" max="1" width="11" customWidth="1"/>
    <col min="2" max="2" width="41.453125" bestFit="1" customWidth="1"/>
    <col min="3" max="3" width="63" bestFit="1" customWidth="1"/>
    <col min="4" max="5" width="15.26953125" bestFit="1" customWidth="1"/>
    <col min="6" max="6" width="15.54296875" bestFit="1" customWidth="1"/>
    <col min="7" max="7" width="13.453125" bestFit="1" customWidth="1"/>
    <col min="8" max="8" width="14.26953125" bestFit="1" customWidth="1"/>
    <col min="9" max="9" width="7.81640625" bestFit="1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208</v>
      </c>
      <c r="B4" s="41"/>
      <c r="C4" s="41"/>
      <c r="D4" s="41"/>
      <c r="E4" s="41"/>
      <c r="F4" s="41"/>
      <c r="G4" s="41"/>
      <c r="H4" s="41"/>
    </row>
    <row r="6" spans="1:8" x14ac:dyDescent="0.35">
      <c r="A6" s="1" t="s">
        <v>187</v>
      </c>
    </row>
    <row r="8" spans="1:8" x14ac:dyDescent="0.35">
      <c r="A8" s="39" t="s">
        <v>2</v>
      </c>
      <c r="B8" s="39" t="s">
        <v>17</v>
      </c>
      <c r="C8" s="40"/>
      <c r="D8" s="12">
        <v>2022</v>
      </c>
      <c r="E8" s="12">
        <v>2023</v>
      </c>
      <c r="F8" s="12">
        <v>2024</v>
      </c>
    </row>
    <row r="9" spans="1:8" x14ac:dyDescent="0.35">
      <c r="A9" s="11">
        <v>407</v>
      </c>
      <c r="B9" t="s">
        <v>160</v>
      </c>
      <c r="D9" s="24">
        <v>-1104661.2000000002</v>
      </c>
      <c r="E9" s="24">
        <v>-1166806.8585516</v>
      </c>
      <c r="F9" s="24">
        <v>388935.61951679998</v>
      </c>
    </row>
    <row r="10" spans="1:8" x14ac:dyDescent="0.35">
      <c r="A10" s="11">
        <v>904</v>
      </c>
      <c r="B10" t="s">
        <v>168</v>
      </c>
      <c r="D10" s="23">
        <v>990791.75</v>
      </c>
      <c r="E10" s="23">
        <v>1182904.1730407998</v>
      </c>
      <c r="F10" s="23">
        <v>1611232.4925744</v>
      </c>
    </row>
    <row r="11" spans="1:8" x14ac:dyDescent="0.35">
      <c r="A11" s="11">
        <v>912</v>
      </c>
      <c r="B11" t="s">
        <v>169</v>
      </c>
      <c r="D11" s="23">
        <v>7907601.9500000002</v>
      </c>
      <c r="E11" s="23">
        <v>8159766.5130400006</v>
      </c>
      <c r="F11" s="23">
        <v>8271529.2173372004</v>
      </c>
    </row>
    <row r="12" spans="1:8" x14ac:dyDescent="0.35">
      <c r="A12" s="11">
        <v>913</v>
      </c>
      <c r="B12" t="s">
        <v>209</v>
      </c>
      <c r="D12" s="23">
        <v>1049215.06</v>
      </c>
      <c r="E12" s="23">
        <v>1078598.2329800001</v>
      </c>
      <c r="F12" s="23">
        <v>1102334.2781155601</v>
      </c>
    </row>
    <row r="13" spans="1:8" x14ac:dyDescent="0.35">
      <c r="A13" s="11">
        <v>916</v>
      </c>
      <c r="B13" t="s">
        <v>210</v>
      </c>
      <c r="D13" s="23">
        <v>43550</v>
      </c>
      <c r="E13" s="23">
        <v>46476.56</v>
      </c>
      <c r="F13" s="23">
        <v>49032.770799999991</v>
      </c>
    </row>
    <row r="14" spans="1:8" x14ac:dyDescent="0.35">
      <c r="A14" s="11">
        <v>921</v>
      </c>
      <c r="B14" t="s">
        <v>171</v>
      </c>
      <c r="D14" s="23">
        <v>3660722.77</v>
      </c>
      <c r="E14" s="23">
        <v>3160595.3401439996</v>
      </c>
      <c r="F14" s="23">
        <v>5274351.6278519193</v>
      </c>
    </row>
    <row r="15" spans="1:8" x14ac:dyDescent="0.35">
      <c r="A15" s="11">
        <v>922</v>
      </c>
      <c r="B15" t="s">
        <v>172</v>
      </c>
      <c r="D15" s="23">
        <v>-12782188.01</v>
      </c>
      <c r="E15" s="23">
        <v>-12832089.264000401</v>
      </c>
      <c r="F15" s="23">
        <v>-12872395.227808401</v>
      </c>
    </row>
    <row r="16" spans="1:8" x14ac:dyDescent="0.35">
      <c r="A16" s="11">
        <v>923</v>
      </c>
      <c r="B16" t="s">
        <v>173</v>
      </c>
      <c r="D16" s="23">
        <v>4898717.8499999996</v>
      </c>
      <c r="E16" s="23">
        <v>4649095.9828399997</v>
      </c>
      <c r="F16" s="23">
        <v>4751376.0944624795</v>
      </c>
    </row>
    <row r="17" spans="1:6" x14ac:dyDescent="0.35">
      <c r="A17" s="11">
        <v>924</v>
      </c>
      <c r="B17" t="s">
        <v>174</v>
      </c>
      <c r="D17" s="23">
        <v>452023.09</v>
      </c>
      <c r="E17" s="23">
        <v>454039.73540000001</v>
      </c>
      <c r="F17" s="23">
        <v>575668.56869920006</v>
      </c>
    </row>
    <row r="18" spans="1:6" x14ac:dyDescent="0.35">
      <c r="A18" s="11">
        <v>925</v>
      </c>
      <c r="B18" t="s">
        <v>175</v>
      </c>
      <c r="D18" s="23">
        <v>8888973.0199999996</v>
      </c>
      <c r="E18" s="23">
        <v>9531002.4898799993</v>
      </c>
      <c r="F18" s="23">
        <v>10809342.450195311</v>
      </c>
    </row>
    <row r="19" spans="1:6" x14ac:dyDescent="0.35">
      <c r="A19" s="11">
        <v>928</v>
      </c>
      <c r="B19" t="s">
        <v>177</v>
      </c>
      <c r="D19" s="23">
        <v>423476.42</v>
      </c>
      <c r="E19" s="23">
        <v>388186.7</v>
      </c>
      <c r="F19" s="23">
        <v>1082603.1733331999</v>
      </c>
    </row>
    <row r="20" spans="1:6" x14ac:dyDescent="0.35">
      <c r="A20" s="11">
        <v>930.1</v>
      </c>
      <c r="B20" t="s">
        <v>211</v>
      </c>
      <c r="D20" s="23">
        <v>8842.0300000000007</v>
      </c>
      <c r="E20" s="23">
        <v>9089.6068400000004</v>
      </c>
      <c r="F20" s="23">
        <v>9289.5781904800006</v>
      </c>
    </row>
    <row r="21" spans="1:6" x14ac:dyDescent="0.35">
      <c r="A21" s="11">
        <v>930.2</v>
      </c>
      <c r="B21" t="s">
        <v>178</v>
      </c>
      <c r="D21" s="23">
        <v>23704250.010000002</v>
      </c>
      <c r="E21" s="23">
        <v>26730617.59078804</v>
      </c>
      <c r="F21" s="23">
        <v>29425895.922437545</v>
      </c>
    </row>
    <row r="22" spans="1:6" x14ac:dyDescent="0.35">
      <c r="A22" s="11">
        <v>931</v>
      </c>
      <c r="B22" t="s">
        <v>195</v>
      </c>
      <c r="D22" s="23">
        <v>505779.17</v>
      </c>
      <c r="E22" s="23">
        <v>519940.98676</v>
      </c>
      <c r="F22" s="23">
        <v>531379.68846872007</v>
      </c>
    </row>
    <row r="23" spans="1:6" x14ac:dyDescent="0.35">
      <c r="A23" s="11">
        <v>932</v>
      </c>
      <c r="B23" t="s">
        <v>212</v>
      </c>
      <c r="D23" s="23">
        <v>442091.48</v>
      </c>
      <c r="E23" s="23">
        <v>454680.98579999997</v>
      </c>
      <c r="F23" s="23">
        <v>464965.86585959996</v>
      </c>
    </row>
    <row r="24" spans="1:6" ht="15" thickBot="1" x14ac:dyDescent="0.4">
      <c r="C24" s="1" t="s">
        <v>191</v>
      </c>
      <c r="D24" s="28">
        <f>SUM(D9:D23)</f>
        <v>39089185.390000001</v>
      </c>
      <c r="E24" s="28">
        <f t="shared" ref="E24:F24" si="0">SUM(E9:E23)</f>
        <v>42366098.774960838</v>
      </c>
      <c r="F24" s="28">
        <f t="shared" si="0"/>
        <v>51475542.120034017</v>
      </c>
    </row>
    <row r="25" spans="1:6" ht="15" thickTop="1" x14ac:dyDescent="0.35"/>
    <row r="26" spans="1:6" x14ac:dyDescent="0.35">
      <c r="A26" s="1" t="s">
        <v>189</v>
      </c>
      <c r="B26" s="1"/>
    </row>
    <row r="28" spans="1:6" x14ac:dyDescent="0.35">
      <c r="A28" s="39" t="s">
        <v>2</v>
      </c>
      <c r="B28" s="39" t="s">
        <v>17</v>
      </c>
      <c r="C28" s="39" t="s">
        <v>3</v>
      </c>
      <c r="D28" s="12">
        <v>2022</v>
      </c>
      <c r="E28" s="12">
        <v>2023</v>
      </c>
      <c r="F28" s="12">
        <v>2024</v>
      </c>
    </row>
    <row r="29" spans="1:6" x14ac:dyDescent="0.35">
      <c r="A29" s="11">
        <v>407</v>
      </c>
      <c r="B29" t="s">
        <v>160</v>
      </c>
      <c r="C29" s="2" t="s">
        <v>18</v>
      </c>
      <c r="D29" s="37">
        <v>-1104661.2000000002</v>
      </c>
      <c r="E29" s="37">
        <v>-1166806.8585516</v>
      </c>
      <c r="F29" s="37">
        <v>388935.61951679998</v>
      </c>
    </row>
    <row r="30" spans="1:6" x14ac:dyDescent="0.35">
      <c r="A30" s="11">
        <v>904</v>
      </c>
      <c r="B30" t="s">
        <v>168</v>
      </c>
      <c r="C30" s="2" t="s">
        <v>19</v>
      </c>
      <c r="D30" s="15">
        <v>990791.75</v>
      </c>
      <c r="E30" s="15">
        <v>1182904.1730407998</v>
      </c>
      <c r="F30" s="15">
        <v>1611232.4925744</v>
      </c>
    </row>
    <row r="31" spans="1:6" x14ac:dyDescent="0.35">
      <c r="A31" s="11">
        <v>912</v>
      </c>
      <c r="B31" t="s">
        <v>169</v>
      </c>
      <c r="C31" s="2" t="s">
        <v>20</v>
      </c>
      <c r="D31" s="15">
        <v>7585990</v>
      </c>
      <c r="E31" s="15">
        <v>7816542.2400000002</v>
      </c>
      <c r="F31" s="15">
        <v>7909427.6092800004</v>
      </c>
    </row>
    <row r="32" spans="1:6" ht="29" x14ac:dyDescent="0.35">
      <c r="A32" s="11">
        <v>921</v>
      </c>
      <c r="B32" t="s">
        <v>171</v>
      </c>
      <c r="C32" s="2" t="s">
        <v>22</v>
      </c>
      <c r="D32" s="15">
        <v>0</v>
      </c>
      <c r="E32" s="15">
        <v>0</v>
      </c>
      <c r="F32" s="15">
        <v>94471.871999999988</v>
      </c>
    </row>
    <row r="33" spans="1:6" x14ac:dyDescent="0.35">
      <c r="A33" s="11">
        <v>921</v>
      </c>
      <c r="B33" t="s">
        <v>171</v>
      </c>
      <c r="C33" s="2" t="s">
        <v>23</v>
      </c>
      <c r="D33" s="15">
        <v>0</v>
      </c>
      <c r="E33" s="15">
        <v>0</v>
      </c>
      <c r="F33" s="15">
        <v>313132.25599999999</v>
      </c>
    </row>
    <row r="34" spans="1:6" ht="29" x14ac:dyDescent="0.35">
      <c r="A34" s="11">
        <v>921</v>
      </c>
      <c r="B34" t="s">
        <v>171</v>
      </c>
      <c r="C34" s="2" t="s">
        <v>24</v>
      </c>
      <c r="D34" s="15">
        <v>0</v>
      </c>
      <c r="E34" s="15">
        <v>0</v>
      </c>
      <c r="F34" s="15">
        <v>31456.879999999983</v>
      </c>
    </row>
    <row r="35" spans="1:6" x14ac:dyDescent="0.35">
      <c r="A35" s="11">
        <v>921</v>
      </c>
      <c r="B35" t="s">
        <v>171</v>
      </c>
      <c r="C35" s="2" t="s">
        <v>25</v>
      </c>
      <c r="D35" s="15">
        <v>0</v>
      </c>
      <c r="E35" s="15">
        <v>0</v>
      </c>
      <c r="F35" s="15">
        <v>56254.415999999997</v>
      </c>
    </row>
    <row r="36" spans="1:6" ht="29" x14ac:dyDescent="0.35">
      <c r="A36" s="11">
        <v>921</v>
      </c>
      <c r="B36" t="s">
        <v>171</v>
      </c>
      <c r="C36" s="2" t="s">
        <v>21</v>
      </c>
      <c r="D36" s="15">
        <v>0</v>
      </c>
      <c r="E36" s="15">
        <v>-746128</v>
      </c>
      <c r="F36" s="15">
        <v>516651.1840000003</v>
      </c>
    </row>
    <row r="37" spans="1:6" x14ac:dyDescent="0.35">
      <c r="A37" s="11">
        <v>921</v>
      </c>
      <c r="B37" t="s">
        <v>171</v>
      </c>
      <c r="C37" s="2" t="s">
        <v>26</v>
      </c>
      <c r="D37" s="15">
        <v>0</v>
      </c>
      <c r="E37" s="15">
        <v>0</v>
      </c>
      <c r="F37" s="15">
        <v>11127.207999999995</v>
      </c>
    </row>
    <row r="38" spans="1:6" x14ac:dyDescent="0.35">
      <c r="A38" s="11">
        <v>921</v>
      </c>
      <c r="B38" t="s">
        <v>171</v>
      </c>
      <c r="C38" s="2" t="s">
        <v>27</v>
      </c>
      <c r="D38" s="15">
        <v>0</v>
      </c>
      <c r="E38" s="15">
        <v>0</v>
      </c>
      <c r="F38" s="15">
        <v>41076.591999999997</v>
      </c>
    </row>
    <row r="39" spans="1:6" x14ac:dyDescent="0.35">
      <c r="A39" s="11">
        <v>921</v>
      </c>
      <c r="B39" t="s">
        <v>171</v>
      </c>
      <c r="C39" s="2" t="s">
        <v>28</v>
      </c>
      <c r="D39" s="15">
        <v>0</v>
      </c>
      <c r="E39" s="15">
        <v>0</v>
      </c>
      <c r="F39" s="15">
        <v>27687.991999999951</v>
      </c>
    </row>
    <row r="40" spans="1:6" ht="43.5" x14ac:dyDescent="0.35">
      <c r="A40" s="11">
        <v>921</v>
      </c>
      <c r="B40" t="s">
        <v>171</v>
      </c>
      <c r="C40" s="2" t="s">
        <v>29</v>
      </c>
      <c r="D40" s="15">
        <v>0</v>
      </c>
      <c r="E40" s="15">
        <v>0</v>
      </c>
      <c r="F40" s="15">
        <v>44114.887999999999</v>
      </c>
    </row>
    <row r="41" spans="1:6" x14ac:dyDescent="0.35">
      <c r="A41" s="11">
        <v>921</v>
      </c>
      <c r="B41" t="s">
        <v>171</v>
      </c>
      <c r="C41" s="2" t="s">
        <v>30</v>
      </c>
      <c r="D41" s="15">
        <v>0</v>
      </c>
      <c r="E41" s="15">
        <v>0</v>
      </c>
      <c r="F41" s="15">
        <v>16785.215999999997</v>
      </c>
    </row>
    <row r="42" spans="1:6" x14ac:dyDescent="0.35">
      <c r="A42" s="11">
        <v>922</v>
      </c>
      <c r="B42" t="s">
        <v>172</v>
      </c>
      <c r="C42" s="2" t="s">
        <v>31</v>
      </c>
      <c r="D42" s="15">
        <v>-11000000.01</v>
      </c>
      <c r="E42" s="15">
        <v>-11000000.0000004</v>
      </c>
      <c r="F42" s="15">
        <v>-11000000.0000004</v>
      </c>
    </row>
    <row r="43" spans="1:6" x14ac:dyDescent="0.35">
      <c r="A43" s="11">
        <v>923</v>
      </c>
      <c r="B43" t="s">
        <v>173</v>
      </c>
      <c r="C43" s="2" t="s">
        <v>11</v>
      </c>
      <c r="D43" s="15">
        <v>772433.74</v>
      </c>
      <c r="E43" s="15">
        <v>0</v>
      </c>
      <c r="F43" s="15">
        <v>0</v>
      </c>
    </row>
    <row r="44" spans="1:6" x14ac:dyDescent="0.35">
      <c r="A44" s="11">
        <v>923</v>
      </c>
      <c r="B44" t="s">
        <v>227</v>
      </c>
      <c r="C44" s="2" t="s">
        <v>38</v>
      </c>
      <c r="D44" s="15">
        <v>317444.64</v>
      </c>
      <c r="E44" s="15">
        <v>452450</v>
      </c>
      <c r="F44" s="15">
        <v>647931.9</v>
      </c>
    </row>
    <row r="45" spans="1:6" x14ac:dyDescent="0.35">
      <c r="A45" s="11">
        <v>924</v>
      </c>
      <c r="B45" t="s">
        <v>174</v>
      </c>
      <c r="C45" s="2" t="s">
        <v>32</v>
      </c>
      <c r="D45" s="15">
        <v>380000.04</v>
      </c>
      <c r="E45" s="15">
        <v>380000.04</v>
      </c>
      <c r="F45" s="15">
        <v>500000.0000004</v>
      </c>
    </row>
    <row r="46" spans="1:6" x14ac:dyDescent="0.35">
      <c r="A46" s="11">
        <v>925</v>
      </c>
      <c r="B46" t="s">
        <v>175</v>
      </c>
      <c r="C46" s="2" t="s">
        <v>34</v>
      </c>
      <c r="D46" s="15">
        <v>-2580941</v>
      </c>
      <c r="E46" s="15">
        <v>0</v>
      </c>
      <c r="F46" s="15">
        <v>0</v>
      </c>
    </row>
    <row r="47" spans="1:6" x14ac:dyDescent="0.35">
      <c r="A47" s="11">
        <v>925</v>
      </c>
      <c r="B47" t="s">
        <v>175</v>
      </c>
      <c r="C47" s="2" t="s">
        <v>33</v>
      </c>
      <c r="D47" s="15">
        <v>5996923.8399999999</v>
      </c>
      <c r="E47" s="15">
        <v>6995808.3700000001</v>
      </c>
      <c r="F47" s="15">
        <v>7908971.4093149994</v>
      </c>
    </row>
    <row r="48" spans="1:6" x14ac:dyDescent="0.35">
      <c r="A48" s="11">
        <v>925</v>
      </c>
      <c r="B48" t="s">
        <v>175</v>
      </c>
      <c r="C48" s="2" t="s">
        <v>11</v>
      </c>
      <c r="D48" s="15">
        <v>3050901.9699999997</v>
      </c>
      <c r="E48" s="15">
        <v>0</v>
      </c>
      <c r="F48" s="15">
        <v>0</v>
      </c>
    </row>
    <row r="49" spans="1:8" x14ac:dyDescent="0.35">
      <c r="A49" s="11">
        <v>928</v>
      </c>
      <c r="B49" t="s">
        <v>177</v>
      </c>
      <c r="C49" s="2" t="s">
        <v>35</v>
      </c>
      <c r="D49" s="15">
        <v>423476.42</v>
      </c>
      <c r="E49" s="15">
        <v>388186.7</v>
      </c>
      <c r="F49" s="15">
        <v>1082603.1733331999</v>
      </c>
    </row>
    <row r="50" spans="1:8" x14ac:dyDescent="0.35">
      <c r="A50" s="11">
        <v>930.2</v>
      </c>
      <c r="B50" t="s">
        <v>178</v>
      </c>
      <c r="C50" s="2" t="s">
        <v>37</v>
      </c>
      <c r="D50" s="15">
        <v>55842.23</v>
      </c>
      <c r="E50" s="15">
        <v>400000</v>
      </c>
      <c r="F50" s="15">
        <v>408800</v>
      </c>
    </row>
    <row r="51" spans="1:8" x14ac:dyDescent="0.35">
      <c r="A51" s="11">
        <v>930.2</v>
      </c>
      <c r="B51" t="s">
        <v>178</v>
      </c>
      <c r="C51" s="2" t="s">
        <v>39</v>
      </c>
      <c r="D51" s="15">
        <v>0</v>
      </c>
      <c r="E51" s="15">
        <v>120503.02166699999</v>
      </c>
      <c r="F51" s="15">
        <v>154603.62599999999</v>
      </c>
    </row>
    <row r="52" spans="1:8" x14ac:dyDescent="0.35">
      <c r="A52" s="11">
        <v>930.2</v>
      </c>
      <c r="B52" t="s">
        <v>178</v>
      </c>
      <c r="C52" s="2" t="s">
        <v>36</v>
      </c>
      <c r="D52" s="15">
        <v>890733.53000000026</v>
      </c>
      <c r="E52" s="15">
        <v>1091827.4685298004</v>
      </c>
      <c r="F52" s="15">
        <v>1183550.2628470999</v>
      </c>
    </row>
    <row r="53" spans="1:8" x14ac:dyDescent="0.35">
      <c r="A53" s="11">
        <v>930.2</v>
      </c>
      <c r="B53" t="s">
        <v>178</v>
      </c>
      <c r="C53" s="2" t="s">
        <v>11</v>
      </c>
      <c r="D53" s="15">
        <v>514862.87</v>
      </c>
      <c r="E53" s="15">
        <v>0</v>
      </c>
      <c r="F53" s="15">
        <v>0</v>
      </c>
    </row>
    <row r="54" spans="1:8" ht="15" thickBot="1" x14ac:dyDescent="0.4">
      <c r="A54" s="11"/>
      <c r="B54" s="11"/>
      <c r="C54" s="1" t="s">
        <v>6</v>
      </c>
      <c r="D54" s="38">
        <f>SUM(D29:D53)</f>
        <v>6293798.8200000012</v>
      </c>
      <c r="E54" s="38">
        <f>SUM(E29:E53)</f>
        <v>5915287.1546855997</v>
      </c>
      <c r="F54" s="38">
        <f>SUM(F29:F53)</f>
        <v>11948814.5968665</v>
      </c>
    </row>
    <row r="55" spans="1:8" ht="15" thickTop="1" x14ac:dyDescent="0.35">
      <c r="A55" s="11"/>
      <c r="B55" s="11"/>
    </row>
    <row r="57" spans="1:8" x14ac:dyDescent="0.35">
      <c r="A57" s="1" t="s">
        <v>190</v>
      </c>
      <c r="B57" s="1"/>
    </row>
    <row r="58" spans="1:8" x14ac:dyDescent="0.35">
      <c r="D58" s="33" t="s">
        <v>8</v>
      </c>
      <c r="E58" s="33">
        <v>2023</v>
      </c>
      <c r="F58" s="33">
        <v>2023</v>
      </c>
      <c r="G58" s="33">
        <v>2024</v>
      </c>
      <c r="H58" s="33">
        <v>2024</v>
      </c>
    </row>
    <row r="59" spans="1:8" x14ac:dyDescent="0.35">
      <c r="A59" s="39" t="s">
        <v>2</v>
      </c>
      <c r="B59" s="39" t="s">
        <v>17</v>
      </c>
      <c r="C59" s="39" t="s">
        <v>7</v>
      </c>
      <c r="D59" s="12" t="s">
        <v>9</v>
      </c>
      <c r="E59" s="12" t="s">
        <v>10</v>
      </c>
      <c r="F59" s="12" t="s">
        <v>0</v>
      </c>
      <c r="G59" s="12" t="s">
        <v>10</v>
      </c>
      <c r="H59" s="12" t="s">
        <v>0</v>
      </c>
    </row>
    <row r="60" spans="1:8" x14ac:dyDescent="0.35">
      <c r="A60" s="11">
        <v>920</v>
      </c>
      <c r="B60" t="s">
        <v>170</v>
      </c>
      <c r="C60" s="42" t="s">
        <v>44</v>
      </c>
      <c r="D60" s="5">
        <v>44958</v>
      </c>
      <c r="E60" s="3">
        <v>1</v>
      </c>
      <c r="F60" s="37">
        <v>85189.382883123748</v>
      </c>
      <c r="G60" s="3"/>
      <c r="H60" s="37">
        <v>97580.565847941762</v>
      </c>
    </row>
    <row r="61" spans="1:8" x14ac:dyDescent="0.35">
      <c r="A61" s="11">
        <v>920</v>
      </c>
      <c r="B61" t="s">
        <v>170</v>
      </c>
      <c r="C61" s="42" t="s">
        <v>45</v>
      </c>
      <c r="D61" s="5">
        <v>45231</v>
      </c>
      <c r="E61" s="3">
        <v>1</v>
      </c>
      <c r="F61" s="15">
        <v>7157.0227621899994</v>
      </c>
      <c r="G61" s="3"/>
      <c r="H61" s="15">
        <v>45089.243401797001</v>
      </c>
    </row>
    <row r="62" spans="1:8" x14ac:dyDescent="0.35">
      <c r="A62" s="11">
        <v>920</v>
      </c>
      <c r="B62" t="s">
        <v>170</v>
      </c>
      <c r="C62" s="42" t="s">
        <v>46</v>
      </c>
      <c r="D62" s="5">
        <v>45231</v>
      </c>
      <c r="E62" s="3">
        <v>1</v>
      </c>
      <c r="F62" s="15">
        <v>21280.105963760001</v>
      </c>
      <c r="G62" s="3"/>
      <c r="H62" s="15">
        <v>134064.66757168801</v>
      </c>
    </row>
    <row r="63" spans="1:8" x14ac:dyDescent="0.35">
      <c r="A63" s="11">
        <v>920</v>
      </c>
      <c r="B63" t="s">
        <v>170</v>
      </c>
      <c r="C63" s="42" t="s">
        <v>47</v>
      </c>
      <c r="D63" s="5">
        <v>44958</v>
      </c>
      <c r="E63" s="3">
        <v>1</v>
      </c>
      <c r="F63" s="15">
        <v>102458.37097794375</v>
      </c>
      <c r="G63" s="3"/>
      <c r="H63" s="15">
        <v>117361.40675655376</v>
      </c>
    </row>
    <row r="64" spans="1:8" x14ac:dyDescent="0.35">
      <c r="A64" s="11">
        <v>920</v>
      </c>
      <c r="B64" t="s">
        <v>170</v>
      </c>
      <c r="C64" s="42" t="s">
        <v>48</v>
      </c>
      <c r="D64" s="5">
        <v>44958</v>
      </c>
      <c r="E64" s="3">
        <v>1</v>
      </c>
      <c r="F64" s="15">
        <v>155577.40381943376</v>
      </c>
      <c r="G64" s="3"/>
      <c r="H64" s="15">
        <v>178206.84437498779</v>
      </c>
    </row>
    <row r="65" spans="1:8" x14ac:dyDescent="0.35">
      <c r="A65" s="11">
        <v>920</v>
      </c>
      <c r="B65" t="s">
        <v>170</v>
      </c>
      <c r="C65" s="42" t="s">
        <v>49</v>
      </c>
      <c r="D65" s="5">
        <v>45231</v>
      </c>
      <c r="E65" s="3">
        <v>1</v>
      </c>
      <c r="F65" s="15">
        <v>12977.872563757501</v>
      </c>
      <c r="G65" s="3"/>
      <c r="H65" s="15">
        <v>81760.597151672264</v>
      </c>
    </row>
    <row r="66" spans="1:8" ht="15" thickBot="1" x14ac:dyDescent="0.4">
      <c r="A66" s="36"/>
      <c r="B66" s="36"/>
      <c r="C66" s="1" t="s">
        <v>77</v>
      </c>
      <c r="D66" s="33"/>
      <c r="E66" s="9">
        <f>SUM(E60:E65)</f>
        <v>6</v>
      </c>
      <c r="F66" s="38">
        <f>SUM(F60:F65)</f>
        <v>384640.15897020878</v>
      </c>
      <c r="G66" s="9">
        <f>SUM(G60:G65)</f>
        <v>0</v>
      </c>
      <c r="H66" s="38">
        <f>SUM(H60:H65)</f>
        <v>654063.32510464056</v>
      </c>
    </row>
    <row r="67" spans="1:8" ht="15" thickTop="1" x14ac:dyDescent="0.35"/>
  </sheetData>
  <mergeCells count="4">
    <mergeCell ref="A1:H1"/>
    <mergeCell ref="A2:H2"/>
    <mergeCell ref="A3:H3"/>
    <mergeCell ref="A4:H4"/>
  </mergeCells>
  <printOptions horizontalCentered="1"/>
  <pageMargins left="0.7" right="0.7" top="0.75" bottom="0.75" header="0.3" footer="0.3"/>
  <pageSetup scale="47" fitToHeight="2" orientation="portrait" r:id="rId1"/>
  <headerFooter>
    <oddFooter>Page &amp;P of &amp;N</oddFooter>
  </headerFooter>
  <rowBreaks count="1" manualBreakCount="1">
    <brk id="54" max="16383" man="1"/>
  </rowBreaks>
  <ignoredErrors>
    <ignoredError sqref="D54:F54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9118A-8D5B-49DD-8751-943C096D3D5C}">
  <sheetPr>
    <pageSetUpPr fitToPage="1"/>
  </sheetPr>
  <dimension ref="A1:H73"/>
  <sheetViews>
    <sheetView topLeftCell="B51" workbookViewId="0">
      <selection activeCell="C63" sqref="C63"/>
    </sheetView>
  </sheetViews>
  <sheetFormatPr defaultRowHeight="14.5" x14ac:dyDescent="0.35"/>
  <cols>
    <col min="1" max="1" width="11.26953125" customWidth="1"/>
    <col min="2" max="2" width="36.453125" bestFit="1" customWidth="1"/>
    <col min="3" max="3" width="67.7265625" bestFit="1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213</v>
      </c>
      <c r="B4" s="41"/>
      <c r="C4" s="41"/>
      <c r="D4" s="41"/>
      <c r="E4" s="41"/>
      <c r="F4" s="41"/>
      <c r="G4" s="41"/>
      <c r="H4" s="41"/>
    </row>
    <row r="6" spans="1:8" x14ac:dyDescent="0.35">
      <c r="A6" s="1" t="s">
        <v>187</v>
      </c>
    </row>
    <row r="8" spans="1:8" x14ac:dyDescent="0.35">
      <c r="A8" s="39" t="s">
        <v>2</v>
      </c>
      <c r="B8" s="39" t="s">
        <v>17</v>
      </c>
      <c r="C8" s="40"/>
      <c r="D8" s="12">
        <v>2022</v>
      </c>
      <c r="E8" s="12">
        <v>2023</v>
      </c>
      <c r="F8" s="12">
        <v>2024</v>
      </c>
    </row>
    <row r="9" spans="1:8" x14ac:dyDescent="0.35">
      <c r="A9" s="31">
        <v>870</v>
      </c>
      <c r="B9" t="s">
        <v>162</v>
      </c>
      <c r="D9" s="24">
        <v>1683296.33</v>
      </c>
      <c r="E9" s="24">
        <v>1868777.0216680609</v>
      </c>
      <c r="F9" s="24">
        <v>2135909.4970680652</v>
      </c>
    </row>
    <row r="10" spans="1:8" x14ac:dyDescent="0.35">
      <c r="A10" s="31">
        <v>872</v>
      </c>
      <c r="B10" t="s">
        <v>214</v>
      </c>
      <c r="D10" s="23">
        <v>478897.76</v>
      </c>
      <c r="E10" s="23">
        <v>508899.78658399999</v>
      </c>
      <c r="F10" s="23">
        <v>536223.89751111995</v>
      </c>
    </row>
    <row r="11" spans="1:8" x14ac:dyDescent="0.35">
      <c r="A11" s="31">
        <v>873</v>
      </c>
      <c r="B11" t="s">
        <v>215</v>
      </c>
      <c r="D11" s="23">
        <v>49048.79</v>
      </c>
      <c r="E11" s="23">
        <v>52266.398159999997</v>
      </c>
      <c r="F11" s="23">
        <v>55117.098298799996</v>
      </c>
    </row>
    <row r="12" spans="1:8" x14ac:dyDescent="0.35">
      <c r="A12" s="31">
        <v>875</v>
      </c>
      <c r="B12" t="s">
        <v>216</v>
      </c>
      <c r="D12" s="23">
        <v>28879.11</v>
      </c>
      <c r="E12" s="23">
        <v>30504.081052000001</v>
      </c>
      <c r="F12" s="23">
        <v>32085.442022360003</v>
      </c>
    </row>
    <row r="13" spans="1:8" x14ac:dyDescent="0.35">
      <c r="A13" s="31">
        <v>876</v>
      </c>
      <c r="B13" t="s">
        <v>217</v>
      </c>
      <c r="D13" s="23">
        <v>28530.560000000001</v>
      </c>
      <c r="E13" s="23">
        <v>29329.415680000002</v>
      </c>
      <c r="F13" s="23">
        <v>29974.662824960003</v>
      </c>
    </row>
    <row r="14" spans="1:8" x14ac:dyDescent="0.35">
      <c r="A14" s="31">
        <v>877</v>
      </c>
      <c r="B14" t="s">
        <v>218</v>
      </c>
      <c r="D14" s="23">
        <v>154678.5</v>
      </c>
      <c r="E14" s="23">
        <v>163471.54337999999</v>
      </c>
      <c r="F14" s="23">
        <v>171973.69355339999</v>
      </c>
    </row>
    <row r="15" spans="1:8" x14ac:dyDescent="0.35">
      <c r="A15" s="31">
        <v>885</v>
      </c>
      <c r="B15" t="s">
        <v>219</v>
      </c>
      <c r="D15" s="23">
        <v>40760.230000000003</v>
      </c>
      <c r="E15" s="23">
        <v>43327.903632000001</v>
      </c>
      <c r="F15" s="23">
        <v>45658.617251759999</v>
      </c>
    </row>
    <row r="16" spans="1:8" x14ac:dyDescent="0.35">
      <c r="A16" s="31">
        <v>888</v>
      </c>
      <c r="B16" t="s">
        <v>220</v>
      </c>
      <c r="D16" s="23">
        <v>4647.54</v>
      </c>
      <c r="E16" s="23">
        <v>4943.5157199999994</v>
      </c>
      <c r="F16" s="23">
        <v>5210.4218996</v>
      </c>
    </row>
    <row r="17" spans="1:6" x14ac:dyDescent="0.35">
      <c r="A17" s="31">
        <v>889</v>
      </c>
      <c r="B17" t="s">
        <v>221</v>
      </c>
      <c r="D17" s="23">
        <v>856863.38</v>
      </c>
      <c r="E17" s="23">
        <v>903970.04045199999</v>
      </c>
      <c r="F17" s="23">
        <v>950491.21633436007</v>
      </c>
    </row>
    <row r="18" spans="1:6" x14ac:dyDescent="0.35">
      <c r="A18" s="31">
        <v>890</v>
      </c>
      <c r="B18" t="s">
        <v>222</v>
      </c>
      <c r="D18" s="23">
        <v>824094.64</v>
      </c>
      <c r="E18" s="23">
        <v>859717.58150000009</v>
      </c>
      <c r="F18" s="23">
        <v>895400.44885900011</v>
      </c>
    </row>
    <row r="19" spans="1:6" x14ac:dyDescent="0.35">
      <c r="A19" s="31">
        <v>891</v>
      </c>
      <c r="B19" t="s">
        <v>223</v>
      </c>
      <c r="D19" s="23">
        <v>1978238.85</v>
      </c>
      <c r="E19" s="23">
        <v>2092372.9660480001</v>
      </c>
      <c r="F19" s="23">
        <v>2201714.0281906398</v>
      </c>
    </row>
    <row r="20" spans="1:6" ht="15" thickBot="1" x14ac:dyDescent="0.4">
      <c r="A20" s="31"/>
      <c r="C20" s="1" t="s">
        <v>191</v>
      </c>
      <c r="D20" s="28">
        <f>SUM(D9:D19)</f>
        <v>6127935.6899999995</v>
      </c>
      <c r="E20" s="28">
        <f t="shared" ref="E20:F20" si="0">SUM(E9:E19)</f>
        <v>6557580.2538760621</v>
      </c>
      <c r="F20" s="28">
        <f t="shared" si="0"/>
        <v>7059759.0238140645</v>
      </c>
    </row>
    <row r="21" spans="1:6" ht="15" thickTop="1" x14ac:dyDescent="0.35">
      <c r="A21" s="31"/>
    </row>
    <row r="23" spans="1:6" x14ac:dyDescent="0.35">
      <c r="A23" s="1" t="s">
        <v>189</v>
      </c>
      <c r="B23" s="1"/>
    </row>
    <row r="25" spans="1:6" x14ac:dyDescent="0.35">
      <c r="A25" s="39" t="s">
        <v>2</v>
      </c>
      <c r="B25" s="39" t="s">
        <v>17</v>
      </c>
      <c r="C25" s="39" t="s">
        <v>3</v>
      </c>
      <c r="D25" s="12">
        <v>2022</v>
      </c>
      <c r="E25" s="12">
        <v>2023</v>
      </c>
      <c r="F25" s="12">
        <v>2024</v>
      </c>
    </row>
    <row r="26" spans="1:6" x14ac:dyDescent="0.35">
      <c r="A26" s="11">
        <v>887</v>
      </c>
      <c r="B26" t="s">
        <v>165</v>
      </c>
      <c r="C26" s="2" t="s">
        <v>4</v>
      </c>
      <c r="D26" s="24">
        <v>1437474.96</v>
      </c>
      <c r="E26" s="24">
        <v>1437474.96</v>
      </c>
      <c r="F26" s="24">
        <v>998571</v>
      </c>
    </row>
    <row r="27" spans="1:6" x14ac:dyDescent="0.35">
      <c r="A27" s="11">
        <v>892</v>
      </c>
      <c r="B27" t="s">
        <v>166</v>
      </c>
      <c r="C27" s="2" t="s">
        <v>5</v>
      </c>
      <c r="D27" s="7">
        <v>26770.37</v>
      </c>
      <c r="E27" s="7">
        <v>153999</v>
      </c>
      <c r="F27" s="7">
        <v>157386.978</v>
      </c>
    </row>
    <row r="28" spans="1:6" x14ac:dyDescent="0.35">
      <c r="A28" s="11">
        <v>923</v>
      </c>
      <c r="B28" t="s">
        <v>173</v>
      </c>
      <c r="C28" s="2" t="s">
        <v>73</v>
      </c>
      <c r="D28" s="7">
        <v>0</v>
      </c>
      <c r="E28" s="7">
        <v>407276.00000000006</v>
      </c>
      <c r="F28" s="7">
        <v>416236.07200000004</v>
      </c>
    </row>
    <row r="29" spans="1:6" ht="29" x14ac:dyDescent="0.35">
      <c r="A29" s="11">
        <v>930.2</v>
      </c>
      <c r="B29" t="s">
        <v>178</v>
      </c>
      <c r="C29" s="2" t="s">
        <v>74</v>
      </c>
      <c r="D29" s="7">
        <v>0</v>
      </c>
      <c r="E29" s="7">
        <v>0</v>
      </c>
      <c r="F29" s="7">
        <v>420550.00000000017</v>
      </c>
    </row>
    <row r="30" spans="1:6" ht="29" x14ac:dyDescent="0.35">
      <c r="A30" s="11">
        <v>930.2</v>
      </c>
      <c r="B30" t="s">
        <v>178</v>
      </c>
      <c r="C30" s="2" t="s">
        <v>75</v>
      </c>
      <c r="D30" s="7">
        <v>0</v>
      </c>
      <c r="E30" s="7">
        <v>334119.99999999988</v>
      </c>
      <c r="F30" s="7">
        <v>341470.6399999999</v>
      </c>
    </row>
    <row r="31" spans="1:6" x14ac:dyDescent="0.35">
      <c r="A31" s="11">
        <v>930.2</v>
      </c>
      <c r="B31" t="s">
        <v>178</v>
      </c>
      <c r="C31" s="2" t="s">
        <v>76</v>
      </c>
      <c r="D31" s="7">
        <v>839070.58</v>
      </c>
      <c r="E31" s="7">
        <v>374403.81795330002</v>
      </c>
      <c r="F31" s="7">
        <v>382640.7019481</v>
      </c>
    </row>
    <row r="32" spans="1:6" ht="15" thickBot="1" x14ac:dyDescent="0.4">
      <c r="A32" s="11"/>
      <c r="B32" s="11"/>
      <c r="C32" s="1" t="s">
        <v>6</v>
      </c>
      <c r="D32" s="28">
        <f>SUM(D26:D31)</f>
        <v>2303315.91</v>
      </c>
      <c r="E32" s="28">
        <f t="shared" ref="E32:F32" si="1">SUM(E26:E31)</f>
        <v>2707273.7779533002</v>
      </c>
      <c r="F32" s="28">
        <f t="shared" si="1"/>
        <v>2716855.3919481002</v>
      </c>
    </row>
    <row r="33" spans="1:8" ht="15" thickTop="1" x14ac:dyDescent="0.35">
      <c r="A33" s="11"/>
      <c r="B33" s="11"/>
    </row>
    <row r="35" spans="1:8" x14ac:dyDescent="0.35">
      <c r="A35" s="1" t="s">
        <v>190</v>
      </c>
      <c r="B35" s="1"/>
    </row>
    <row r="36" spans="1:8" x14ac:dyDescent="0.35">
      <c r="D36" s="33" t="s">
        <v>8</v>
      </c>
      <c r="E36" s="33">
        <v>2023</v>
      </c>
      <c r="F36" s="33">
        <v>2023</v>
      </c>
      <c r="G36" s="33">
        <v>2024</v>
      </c>
      <c r="H36" s="33">
        <v>2024</v>
      </c>
    </row>
    <row r="37" spans="1:8" x14ac:dyDescent="0.35">
      <c r="A37" s="39" t="s">
        <v>2</v>
      </c>
      <c r="B37" s="39" t="s">
        <v>17</v>
      </c>
      <c r="C37" s="39" t="s">
        <v>7</v>
      </c>
      <c r="D37" s="12" t="s">
        <v>9</v>
      </c>
      <c r="E37" s="12" t="s">
        <v>10</v>
      </c>
      <c r="F37" s="12" t="s">
        <v>0</v>
      </c>
      <c r="G37" s="12" t="s">
        <v>10</v>
      </c>
      <c r="H37" s="12" t="s">
        <v>0</v>
      </c>
    </row>
    <row r="38" spans="1:8" x14ac:dyDescent="0.35">
      <c r="A38" s="3">
        <v>870</v>
      </c>
      <c r="B38" t="s">
        <v>162</v>
      </c>
      <c r="C38" s="4" t="s">
        <v>78</v>
      </c>
      <c r="D38" s="5">
        <v>45231</v>
      </c>
      <c r="E38" s="3">
        <v>1</v>
      </c>
      <c r="F38" s="26">
        <v>1123.9202531409999</v>
      </c>
      <c r="G38" s="3"/>
      <c r="H38" s="26">
        <v>7080.6975947883011</v>
      </c>
    </row>
    <row r="39" spans="1:8" x14ac:dyDescent="0.35">
      <c r="A39" s="3">
        <v>870</v>
      </c>
      <c r="B39" t="s">
        <v>162</v>
      </c>
      <c r="C39" t="s">
        <v>79</v>
      </c>
      <c r="D39" s="5">
        <v>45231</v>
      </c>
      <c r="E39" s="3">
        <v>1</v>
      </c>
      <c r="F39" s="6">
        <v>946.43759285775002</v>
      </c>
      <c r="G39" s="3"/>
      <c r="H39" s="6">
        <v>5962.5568350038257</v>
      </c>
    </row>
    <row r="40" spans="1:8" x14ac:dyDescent="0.35">
      <c r="A40" s="3">
        <v>870</v>
      </c>
      <c r="B40" t="s">
        <v>162</v>
      </c>
      <c r="C40" t="s">
        <v>80</v>
      </c>
      <c r="D40" s="5">
        <v>44927</v>
      </c>
      <c r="E40" s="3">
        <v>1</v>
      </c>
      <c r="F40" s="6">
        <v>7786.7235382545014</v>
      </c>
      <c r="G40" s="3"/>
      <c r="H40" s="6">
        <v>8176.0597151672264</v>
      </c>
    </row>
    <row r="41" spans="1:8" x14ac:dyDescent="0.35">
      <c r="A41" s="3">
        <v>870</v>
      </c>
      <c r="B41" t="s">
        <v>162</v>
      </c>
      <c r="C41" t="s">
        <v>81</v>
      </c>
      <c r="D41" s="5">
        <v>45231</v>
      </c>
      <c r="E41" s="3">
        <v>1</v>
      </c>
      <c r="F41" s="6">
        <v>1862.8794723262502</v>
      </c>
      <c r="G41" s="3"/>
      <c r="H41" s="6">
        <v>11736.140675655377</v>
      </c>
    </row>
    <row r="42" spans="1:8" x14ac:dyDescent="0.35">
      <c r="A42" s="3">
        <v>870</v>
      </c>
      <c r="B42" t="s">
        <v>162</v>
      </c>
      <c r="C42" t="s">
        <v>82</v>
      </c>
      <c r="D42" s="5">
        <v>45231</v>
      </c>
      <c r="E42" s="3">
        <v>2</v>
      </c>
      <c r="F42" s="6">
        <v>1431.4045524379999</v>
      </c>
      <c r="G42" s="3"/>
      <c r="H42" s="6">
        <v>9017.8486803594024</v>
      </c>
    </row>
    <row r="43" spans="1:8" x14ac:dyDescent="0.35">
      <c r="A43" s="3">
        <v>870</v>
      </c>
      <c r="B43" t="s">
        <v>162</v>
      </c>
      <c r="C43" t="s">
        <v>83</v>
      </c>
      <c r="D43" s="5">
        <v>45231</v>
      </c>
      <c r="E43" s="3">
        <v>1</v>
      </c>
      <c r="F43" s="6">
        <v>1297.7872563757501</v>
      </c>
      <c r="G43" s="3"/>
      <c r="H43" s="6">
        <v>8176.0597151672264</v>
      </c>
    </row>
    <row r="44" spans="1:8" x14ac:dyDescent="0.35">
      <c r="A44" s="3">
        <v>870</v>
      </c>
      <c r="B44" t="s">
        <v>162</v>
      </c>
      <c r="C44" t="s">
        <v>84</v>
      </c>
      <c r="D44" s="5">
        <v>45231</v>
      </c>
      <c r="E44" s="3">
        <v>3</v>
      </c>
      <c r="F44" s="6">
        <v>3371.7607594229994</v>
      </c>
      <c r="G44" s="3"/>
      <c r="H44" s="6">
        <v>21242.092784364901</v>
      </c>
    </row>
    <row r="45" spans="1:8" x14ac:dyDescent="0.35">
      <c r="A45" s="3">
        <v>870</v>
      </c>
      <c r="B45" t="s">
        <v>162</v>
      </c>
      <c r="C45" t="s">
        <v>85</v>
      </c>
      <c r="D45" s="5">
        <v>45231</v>
      </c>
      <c r="E45" s="3">
        <v>1</v>
      </c>
      <c r="F45" s="6">
        <v>790.20475000074998</v>
      </c>
      <c r="G45" s="3"/>
      <c r="H45" s="6">
        <v>4978.2899250047258</v>
      </c>
    </row>
    <row r="46" spans="1:8" x14ac:dyDescent="0.35">
      <c r="A46" s="3">
        <v>870</v>
      </c>
      <c r="B46" t="s">
        <v>162</v>
      </c>
      <c r="C46" t="s">
        <v>86</v>
      </c>
      <c r="D46" s="5">
        <v>44958</v>
      </c>
      <c r="E46" s="3">
        <v>3</v>
      </c>
      <c r="F46" s="6">
        <v>25556.814864937129</v>
      </c>
      <c r="G46" s="3"/>
      <c r="H46" s="6">
        <v>29274.169754382532</v>
      </c>
    </row>
    <row r="47" spans="1:8" x14ac:dyDescent="0.35">
      <c r="A47" s="3">
        <v>870</v>
      </c>
      <c r="B47" t="s">
        <v>162</v>
      </c>
      <c r="C47" t="s">
        <v>87</v>
      </c>
      <c r="D47" s="5">
        <v>44927</v>
      </c>
      <c r="E47" s="3">
        <v>1</v>
      </c>
      <c r="F47" s="6">
        <v>11177.276833957501</v>
      </c>
      <c r="G47" s="3"/>
      <c r="H47" s="6">
        <v>11736.140675655377</v>
      </c>
    </row>
    <row r="48" spans="1:8" x14ac:dyDescent="0.35">
      <c r="A48" s="3">
        <v>870</v>
      </c>
      <c r="B48" t="s">
        <v>162</v>
      </c>
      <c r="C48" t="s">
        <v>88</v>
      </c>
      <c r="D48" s="5">
        <v>45231</v>
      </c>
      <c r="E48" s="3">
        <v>1</v>
      </c>
      <c r="F48" s="6">
        <v>1548.8978706022501</v>
      </c>
      <c r="G48" s="3"/>
      <c r="H48" s="6">
        <v>9758.0565847941762</v>
      </c>
    </row>
    <row r="49" spans="1:8" x14ac:dyDescent="0.35">
      <c r="A49" s="3">
        <v>870</v>
      </c>
      <c r="B49" t="s">
        <v>162</v>
      </c>
      <c r="C49" t="s">
        <v>89</v>
      </c>
      <c r="D49" s="5">
        <v>45231</v>
      </c>
      <c r="E49" s="3">
        <v>1</v>
      </c>
      <c r="F49" s="6">
        <v>1297.7872563757501</v>
      </c>
      <c r="G49" s="3"/>
      <c r="H49" s="6">
        <v>8176.0597151672264</v>
      </c>
    </row>
    <row r="50" spans="1:8" x14ac:dyDescent="0.35">
      <c r="A50" s="3">
        <v>870</v>
      </c>
      <c r="B50" t="s">
        <v>162</v>
      </c>
      <c r="C50" t="s">
        <v>90</v>
      </c>
      <c r="D50" s="5">
        <v>45231</v>
      </c>
      <c r="E50" s="3">
        <v>1</v>
      </c>
      <c r="F50" s="6">
        <v>1862.8794723262502</v>
      </c>
      <c r="G50" s="3"/>
      <c r="H50" s="6">
        <v>11736.140675655377</v>
      </c>
    </row>
    <row r="51" spans="1:8" x14ac:dyDescent="0.35">
      <c r="A51" s="3">
        <v>870</v>
      </c>
      <c r="B51" t="s">
        <v>162</v>
      </c>
      <c r="C51" t="s">
        <v>91</v>
      </c>
      <c r="D51" s="5">
        <v>44986</v>
      </c>
      <c r="E51" s="3">
        <v>1</v>
      </c>
      <c r="F51" s="6">
        <v>10640.052981880002</v>
      </c>
      <c r="G51" s="3"/>
      <c r="H51" s="6">
        <v>13406.466757168802</v>
      </c>
    </row>
    <row r="52" spans="1:8" x14ac:dyDescent="0.35">
      <c r="A52" s="3">
        <v>870</v>
      </c>
      <c r="B52" t="s">
        <v>162</v>
      </c>
      <c r="C52" t="s">
        <v>92</v>
      </c>
      <c r="D52" s="5">
        <v>44927</v>
      </c>
      <c r="E52" s="3">
        <v>1</v>
      </c>
      <c r="F52" s="6">
        <v>6743.5215188460006</v>
      </c>
      <c r="G52" s="3"/>
      <c r="H52" s="6">
        <v>7080.6975947883011</v>
      </c>
    </row>
    <row r="53" spans="1:8" x14ac:dyDescent="0.35">
      <c r="A53" s="3">
        <v>870</v>
      </c>
      <c r="B53" t="s">
        <v>162</v>
      </c>
      <c r="C53" t="s">
        <v>93</v>
      </c>
      <c r="D53" s="5">
        <v>45231</v>
      </c>
      <c r="E53" s="3">
        <v>1</v>
      </c>
      <c r="F53" s="6">
        <v>1297.7872563757501</v>
      </c>
      <c r="G53" s="3"/>
      <c r="H53" s="6">
        <v>8176.0597151672264</v>
      </c>
    </row>
    <row r="54" spans="1:8" x14ac:dyDescent="0.35">
      <c r="A54" s="3">
        <v>870</v>
      </c>
      <c r="B54" t="s">
        <v>162</v>
      </c>
      <c r="C54" t="s">
        <v>94</v>
      </c>
      <c r="D54" s="5">
        <v>44958</v>
      </c>
      <c r="E54" s="3">
        <v>1</v>
      </c>
      <c r="F54" s="6">
        <v>15557.740381943377</v>
      </c>
      <c r="G54" s="3"/>
      <c r="H54" s="6">
        <v>17820.684437498778</v>
      </c>
    </row>
    <row r="55" spans="1:8" x14ac:dyDescent="0.35">
      <c r="A55" s="3">
        <v>870</v>
      </c>
      <c r="B55" t="s">
        <v>162</v>
      </c>
      <c r="C55" t="s">
        <v>95</v>
      </c>
      <c r="D55" s="5">
        <v>45309</v>
      </c>
      <c r="E55" s="3"/>
      <c r="F55" s="6"/>
      <c r="G55" s="3">
        <v>1</v>
      </c>
      <c r="H55" s="6">
        <v>11736.140675655377</v>
      </c>
    </row>
    <row r="56" spans="1:8" x14ac:dyDescent="0.35">
      <c r="A56" s="3">
        <v>870</v>
      </c>
      <c r="B56" t="s">
        <v>162</v>
      </c>
      <c r="C56" t="s">
        <v>96</v>
      </c>
      <c r="D56" s="5">
        <v>45309</v>
      </c>
      <c r="E56" s="3"/>
      <c r="F56" s="6"/>
      <c r="G56" s="3">
        <v>1</v>
      </c>
      <c r="H56" s="6">
        <v>15022.478822787451</v>
      </c>
    </row>
    <row r="57" spans="1:8" x14ac:dyDescent="0.35">
      <c r="A57" s="3">
        <v>870</v>
      </c>
      <c r="B57" t="s">
        <v>162</v>
      </c>
      <c r="C57" t="s">
        <v>97</v>
      </c>
      <c r="D57" s="5">
        <v>45309</v>
      </c>
      <c r="E57" s="3"/>
      <c r="F57" s="6"/>
      <c r="G57" s="3">
        <v>1</v>
      </c>
      <c r="H57" s="6">
        <v>11736.140675655377</v>
      </c>
    </row>
    <row r="58" spans="1:8" x14ac:dyDescent="0.35">
      <c r="A58" s="3">
        <v>870</v>
      </c>
      <c r="B58" t="s">
        <v>162</v>
      </c>
      <c r="C58" t="s">
        <v>98</v>
      </c>
      <c r="D58" s="5">
        <v>45309</v>
      </c>
      <c r="E58" s="3"/>
      <c r="F58" s="6"/>
      <c r="G58" s="3">
        <v>1</v>
      </c>
      <c r="H58" s="6">
        <v>15022.478822787451</v>
      </c>
    </row>
    <row r="59" spans="1:8" x14ac:dyDescent="0.35">
      <c r="A59" s="3">
        <v>870</v>
      </c>
      <c r="B59" t="s">
        <v>162</v>
      </c>
      <c r="C59" t="s">
        <v>99</v>
      </c>
      <c r="D59" s="5">
        <v>45309</v>
      </c>
      <c r="E59" s="3"/>
      <c r="F59" s="6"/>
      <c r="G59" s="3">
        <v>2</v>
      </c>
      <c r="H59" s="6">
        <v>23472.281351310754</v>
      </c>
    </row>
    <row r="60" spans="1:8" x14ac:dyDescent="0.35">
      <c r="A60" s="3">
        <v>880</v>
      </c>
      <c r="B60" t="s">
        <v>164</v>
      </c>
      <c r="C60" t="s">
        <v>230</v>
      </c>
      <c r="D60" s="5">
        <v>44958</v>
      </c>
      <c r="E60" s="3">
        <v>1</v>
      </c>
      <c r="F60" s="6">
        <v>54247.507316506359</v>
      </c>
      <c r="G60" s="3"/>
      <c r="H60" s="6">
        <v>62138.053835270926</v>
      </c>
    </row>
    <row r="61" spans="1:8" x14ac:dyDescent="0.35">
      <c r="A61" s="3">
        <v>880</v>
      </c>
      <c r="B61" t="s">
        <v>164</v>
      </c>
      <c r="C61" t="s">
        <v>231</v>
      </c>
      <c r="D61" s="5">
        <v>44927</v>
      </c>
      <c r="E61" s="3">
        <v>1</v>
      </c>
      <c r="F61" s="6">
        <v>62293.788306036011</v>
      </c>
      <c r="G61" s="3"/>
      <c r="H61" s="6">
        <v>65408.477721337811</v>
      </c>
    </row>
    <row r="62" spans="1:8" x14ac:dyDescent="0.35">
      <c r="A62" s="3">
        <v>880</v>
      </c>
      <c r="B62" t="s">
        <v>164</v>
      </c>
      <c r="C62" t="s">
        <v>232</v>
      </c>
      <c r="D62" s="5">
        <v>45231</v>
      </c>
      <c r="E62" s="3">
        <v>2</v>
      </c>
      <c r="F62" s="6">
        <v>20764.596102012001</v>
      </c>
      <c r="G62" s="3"/>
      <c r="H62" s="6">
        <v>130816.95544267562</v>
      </c>
    </row>
    <row r="63" spans="1:8" x14ac:dyDescent="0.35">
      <c r="A63" s="3">
        <v>880</v>
      </c>
      <c r="B63" t="s">
        <v>164</v>
      </c>
      <c r="C63" t="s">
        <v>100</v>
      </c>
      <c r="D63" s="5">
        <v>45231</v>
      </c>
      <c r="E63" s="3">
        <v>1</v>
      </c>
      <c r="F63" s="6">
        <v>12391.182964818001</v>
      </c>
      <c r="G63" s="3"/>
      <c r="H63" s="6">
        <v>78064.452678353409</v>
      </c>
    </row>
    <row r="64" spans="1:8" x14ac:dyDescent="0.35">
      <c r="A64" s="3">
        <v>880</v>
      </c>
      <c r="B64" t="s">
        <v>164</v>
      </c>
      <c r="C64" t="s">
        <v>101</v>
      </c>
      <c r="D64" s="5">
        <v>44927</v>
      </c>
      <c r="E64" s="3">
        <v>1</v>
      </c>
      <c r="F64" s="6">
        <v>62293.788306036011</v>
      </c>
      <c r="G64" s="3"/>
      <c r="H64" s="6">
        <v>65408.477721337811</v>
      </c>
    </row>
    <row r="65" spans="1:8" x14ac:dyDescent="0.35">
      <c r="A65" s="3">
        <v>880</v>
      </c>
      <c r="B65" t="s">
        <v>164</v>
      </c>
      <c r="C65" t="s">
        <v>104</v>
      </c>
      <c r="D65" s="5">
        <v>45309</v>
      </c>
      <c r="E65" s="3"/>
      <c r="F65" s="6"/>
      <c r="G65" s="3">
        <v>1</v>
      </c>
      <c r="H65" s="6">
        <v>74161.230044435739</v>
      </c>
    </row>
    <row r="66" spans="1:8" x14ac:dyDescent="0.35">
      <c r="A66" s="3">
        <v>880</v>
      </c>
      <c r="B66" t="s">
        <v>164</v>
      </c>
      <c r="C66" t="s">
        <v>105</v>
      </c>
      <c r="D66" s="5">
        <v>45309</v>
      </c>
      <c r="E66" s="3"/>
      <c r="F66" s="6"/>
      <c r="G66" s="3">
        <v>1</v>
      </c>
      <c r="H66" s="6">
        <v>62138.053835270919</v>
      </c>
    </row>
    <row r="67" spans="1:8" x14ac:dyDescent="0.35">
      <c r="A67" s="3">
        <v>920</v>
      </c>
      <c r="B67" t="s">
        <v>170</v>
      </c>
      <c r="C67" t="s">
        <v>106</v>
      </c>
      <c r="D67" s="5">
        <v>45231</v>
      </c>
      <c r="E67" s="3">
        <v>1</v>
      </c>
      <c r="F67" s="6">
        <v>12977.872563757501</v>
      </c>
      <c r="G67" s="3"/>
      <c r="H67" s="6">
        <v>81760.597151672264</v>
      </c>
    </row>
    <row r="68" spans="1:8" x14ac:dyDescent="0.35">
      <c r="A68" s="3">
        <v>920</v>
      </c>
      <c r="B68" t="s">
        <v>170</v>
      </c>
      <c r="C68" t="s">
        <v>107</v>
      </c>
      <c r="D68" s="5">
        <v>45231</v>
      </c>
      <c r="E68" s="3">
        <v>1</v>
      </c>
      <c r="F68" s="6">
        <v>12977.872563757501</v>
      </c>
      <c r="G68" s="3"/>
      <c r="H68" s="6">
        <v>81760.597151672264</v>
      </c>
    </row>
    <row r="69" spans="1:8" x14ac:dyDescent="0.35">
      <c r="A69" s="3">
        <v>920</v>
      </c>
      <c r="B69" t="s">
        <v>170</v>
      </c>
      <c r="C69" t="s">
        <v>108</v>
      </c>
      <c r="D69" s="5">
        <v>45231</v>
      </c>
      <c r="E69" s="3">
        <v>1</v>
      </c>
      <c r="F69" s="6">
        <v>23845.204480614997</v>
      </c>
      <c r="G69" s="3"/>
      <c r="H69" s="6">
        <v>150224.78822787449</v>
      </c>
    </row>
    <row r="70" spans="1:8" x14ac:dyDescent="0.35">
      <c r="A70" s="3">
        <v>920</v>
      </c>
      <c r="B70" t="s">
        <v>170</v>
      </c>
      <c r="C70" t="s">
        <v>109</v>
      </c>
      <c r="D70" s="5">
        <v>44958</v>
      </c>
      <c r="E70" s="3">
        <v>1</v>
      </c>
      <c r="F70" s="6">
        <v>71378.299100666263</v>
      </c>
      <c r="G70" s="3"/>
      <c r="H70" s="6">
        <v>81760.597151672264</v>
      </c>
    </row>
    <row r="71" spans="1:8" x14ac:dyDescent="0.35">
      <c r="A71" s="3">
        <v>920</v>
      </c>
      <c r="B71" t="s">
        <v>170</v>
      </c>
      <c r="C71" t="s">
        <v>110</v>
      </c>
      <c r="D71" s="5">
        <v>45231</v>
      </c>
      <c r="E71" s="3">
        <v>1</v>
      </c>
      <c r="F71" s="6">
        <v>12977.872563757501</v>
      </c>
      <c r="G71" s="3"/>
      <c r="H71" s="6">
        <v>81760.597151672264</v>
      </c>
    </row>
    <row r="72" spans="1:8" ht="15" thickBot="1" x14ac:dyDescent="0.4">
      <c r="C72" s="1" t="s">
        <v>77</v>
      </c>
      <c r="D72" s="32"/>
      <c r="E72" s="9">
        <f>SUM(E38:E71)</f>
        <v>33</v>
      </c>
      <c r="F72" s="27">
        <f t="shared" ref="F72:H72" si="2">SUM(F38:F71)</f>
        <v>440441.86088002322</v>
      </c>
      <c r="G72" s="9">
        <f t="shared" si="2"/>
        <v>8</v>
      </c>
      <c r="H72" s="27">
        <f t="shared" si="2"/>
        <v>1285926.6202972308</v>
      </c>
    </row>
    <row r="73" spans="1:8" ht="15" thickTop="1" x14ac:dyDescent="0.35">
      <c r="D73" s="5"/>
      <c r="G73" s="13"/>
      <c r="H73" s="13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48" fitToHeight="2" orientation="portrait" r:id="rId1"/>
  <headerFooter>
    <oddFooter>Page &amp;P of &amp;N</oddFooter>
  </headerFooter>
  <ignoredErrors>
    <ignoredError sqref="D32:F32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D87C15-9B69-4292-AEFA-CA53DF402EB1}">
  <sheetPr>
    <pageSetUpPr fitToPage="1"/>
  </sheetPr>
  <dimension ref="A1:H23"/>
  <sheetViews>
    <sheetView workbookViewId="0">
      <selection activeCell="C28" sqref="C28"/>
    </sheetView>
  </sheetViews>
  <sheetFormatPr defaultRowHeight="14.5" x14ac:dyDescent="0.35"/>
  <cols>
    <col min="1" max="1" width="11.26953125" customWidth="1"/>
    <col min="2" max="2" width="32.81640625" bestFit="1" customWidth="1"/>
    <col min="3" max="3" width="55.1796875" bestFit="1" customWidth="1"/>
    <col min="4" max="4" width="15.26953125" bestFit="1" customWidth="1"/>
    <col min="5" max="5" width="12.26953125" bestFit="1" customWidth="1"/>
    <col min="6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224</v>
      </c>
      <c r="B4" s="41"/>
      <c r="C4" s="41"/>
      <c r="D4" s="41"/>
      <c r="E4" s="41"/>
      <c r="F4" s="41"/>
      <c r="G4" s="41"/>
      <c r="H4" s="41"/>
    </row>
    <row r="6" spans="1:8" x14ac:dyDescent="0.35">
      <c r="A6" s="11"/>
      <c r="B6" s="11"/>
    </row>
    <row r="7" spans="1:8" x14ac:dyDescent="0.35">
      <c r="A7" s="1" t="s">
        <v>190</v>
      </c>
      <c r="B7" s="1"/>
    </row>
    <row r="8" spans="1:8" x14ac:dyDescent="0.35">
      <c r="D8" s="33" t="s">
        <v>8</v>
      </c>
      <c r="E8" s="33">
        <v>2023</v>
      </c>
      <c r="F8" s="33">
        <v>2023</v>
      </c>
      <c r="G8" s="33">
        <v>2024</v>
      </c>
      <c r="H8" s="33">
        <v>2024</v>
      </c>
    </row>
    <row r="9" spans="1:8" x14ac:dyDescent="0.35">
      <c r="A9" s="39" t="s">
        <v>2</v>
      </c>
      <c r="B9" s="39" t="s">
        <v>17</v>
      </c>
      <c r="C9" s="39" t="s">
        <v>7</v>
      </c>
      <c r="D9" s="12" t="s">
        <v>9</v>
      </c>
      <c r="E9" s="12" t="s">
        <v>10</v>
      </c>
      <c r="F9" s="12" t="s">
        <v>0</v>
      </c>
      <c r="G9" s="12" t="s">
        <v>10</v>
      </c>
      <c r="H9" s="12" t="s">
        <v>0</v>
      </c>
    </row>
    <row r="10" spans="1:8" x14ac:dyDescent="0.35">
      <c r="A10" s="3">
        <v>920</v>
      </c>
      <c r="B10" t="s">
        <v>170</v>
      </c>
      <c r="C10" s="4" t="s">
        <v>62</v>
      </c>
      <c r="D10" s="5">
        <v>45231</v>
      </c>
      <c r="E10" s="3">
        <v>1</v>
      </c>
      <c r="F10" s="26">
        <v>3893.3617691272539</v>
      </c>
      <c r="G10" s="3"/>
      <c r="H10" s="26">
        <v>24528.179145501705</v>
      </c>
    </row>
    <row r="11" spans="1:8" x14ac:dyDescent="0.35">
      <c r="A11" s="3">
        <v>920</v>
      </c>
      <c r="B11" t="s">
        <v>170</v>
      </c>
      <c r="C11" s="4" t="s">
        <v>63</v>
      </c>
      <c r="D11" s="5">
        <v>45231</v>
      </c>
      <c r="E11" s="3">
        <v>1</v>
      </c>
      <c r="F11" s="6">
        <v>7786.7235382545005</v>
      </c>
      <c r="G11" s="3"/>
      <c r="H11" s="6">
        <v>49056.358291003358</v>
      </c>
    </row>
    <row r="12" spans="1:8" x14ac:dyDescent="0.35">
      <c r="A12" s="3">
        <v>920</v>
      </c>
      <c r="B12" t="s">
        <v>170</v>
      </c>
      <c r="C12" s="4" t="s">
        <v>64</v>
      </c>
      <c r="D12" s="5">
        <v>45231</v>
      </c>
      <c r="E12" s="3">
        <v>1</v>
      </c>
      <c r="F12" s="6">
        <v>13832.068876443996</v>
      </c>
      <c r="G12" s="3"/>
      <c r="H12" s="6">
        <v>87142.033921597191</v>
      </c>
    </row>
    <row r="13" spans="1:8" x14ac:dyDescent="0.35">
      <c r="A13" s="3">
        <v>920</v>
      </c>
      <c r="B13" t="s">
        <v>170</v>
      </c>
      <c r="C13" s="4" t="s">
        <v>65</v>
      </c>
      <c r="D13" s="5">
        <v>45231</v>
      </c>
      <c r="E13" s="3">
        <v>1</v>
      </c>
      <c r="F13" s="6">
        <v>10382.298051006001</v>
      </c>
      <c r="G13" s="3"/>
      <c r="H13" s="6">
        <v>65408.477721337811</v>
      </c>
    </row>
    <row r="14" spans="1:8" x14ac:dyDescent="0.35">
      <c r="A14" s="3">
        <v>920</v>
      </c>
      <c r="B14" t="s">
        <v>170</v>
      </c>
      <c r="C14" s="4" t="s">
        <v>66</v>
      </c>
      <c r="D14" s="5">
        <v>45231</v>
      </c>
      <c r="E14" s="3">
        <v>1</v>
      </c>
      <c r="F14" s="6">
        <v>0</v>
      </c>
      <c r="G14" s="3"/>
      <c r="H14" s="6">
        <v>0</v>
      </c>
    </row>
    <row r="15" spans="1:8" x14ac:dyDescent="0.35">
      <c r="A15" s="3">
        <v>920</v>
      </c>
      <c r="B15" t="s">
        <v>170</v>
      </c>
      <c r="C15" s="4" t="s">
        <v>67</v>
      </c>
      <c r="D15" s="5">
        <v>45231</v>
      </c>
      <c r="E15" s="3">
        <v>1</v>
      </c>
      <c r="F15" s="6">
        <v>11922.602240307499</v>
      </c>
      <c r="G15" s="3"/>
      <c r="H15" s="6">
        <v>75112.394113937247</v>
      </c>
    </row>
    <row r="16" spans="1:8" x14ac:dyDescent="0.35">
      <c r="A16" s="3">
        <v>920</v>
      </c>
      <c r="B16" t="s">
        <v>170</v>
      </c>
      <c r="C16" s="4" t="s">
        <v>68</v>
      </c>
      <c r="D16" s="5">
        <v>45292</v>
      </c>
      <c r="E16" s="3"/>
      <c r="F16" s="6"/>
      <c r="G16" s="3">
        <v>1</v>
      </c>
      <c r="H16" s="6">
        <v>25137.125169691502</v>
      </c>
    </row>
    <row r="17" spans="1:8" x14ac:dyDescent="0.35">
      <c r="A17" s="3">
        <v>920</v>
      </c>
      <c r="B17" t="s">
        <v>170</v>
      </c>
      <c r="C17" s="4" t="s">
        <v>69</v>
      </c>
      <c r="D17" s="5">
        <v>45292</v>
      </c>
      <c r="E17" s="3"/>
      <c r="F17" s="6"/>
      <c r="G17" s="3">
        <v>1</v>
      </c>
      <c r="H17" s="6">
        <v>18296.356096489078</v>
      </c>
    </row>
    <row r="18" spans="1:8" x14ac:dyDescent="0.35">
      <c r="A18" s="3">
        <v>920</v>
      </c>
      <c r="B18" t="s">
        <v>170</v>
      </c>
      <c r="C18" s="4" t="s">
        <v>70</v>
      </c>
      <c r="D18" s="5">
        <v>45292</v>
      </c>
      <c r="E18" s="3"/>
      <c r="F18" s="6"/>
      <c r="G18" s="3">
        <v>1</v>
      </c>
      <c r="H18" s="6">
        <v>37556.197056968624</v>
      </c>
    </row>
    <row r="19" spans="1:8" x14ac:dyDescent="0.35">
      <c r="A19" s="3">
        <v>920</v>
      </c>
      <c r="B19" t="s">
        <v>170</v>
      </c>
      <c r="C19" s="4" t="s">
        <v>71</v>
      </c>
      <c r="D19" s="5">
        <v>45292</v>
      </c>
      <c r="E19" s="3"/>
      <c r="F19" s="10"/>
      <c r="G19" s="3">
        <v>1</v>
      </c>
      <c r="H19" s="10">
        <v>29340.351689138439</v>
      </c>
    </row>
    <row r="20" spans="1:8" x14ac:dyDescent="0.35">
      <c r="A20" s="3">
        <v>920</v>
      </c>
      <c r="B20" t="s">
        <v>170</v>
      </c>
      <c r="C20" s="4" t="s">
        <v>72</v>
      </c>
      <c r="D20" s="5">
        <v>45292</v>
      </c>
      <c r="E20" s="3"/>
      <c r="F20" s="6"/>
      <c r="G20" s="3">
        <v>1</v>
      </c>
      <c r="H20" s="6">
        <v>40880.298575836132</v>
      </c>
    </row>
    <row r="21" spans="1:8" ht="15" thickBot="1" x14ac:dyDescent="0.4">
      <c r="C21" s="1" t="s">
        <v>77</v>
      </c>
      <c r="E21" s="9">
        <f>SUM(E10:E20)</f>
        <v>6</v>
      </c>
      <c r="F21" s="28">
        <f t="shared" ref="F21:H21" si="0">SUM(F10:F20)</f>
        <v>47817.054475139252</v>
      </c>
      <c r="G21" s="9">
        <f t="shared" si="0"/>
        <v>5</v>
      </c>
      <c r="H21" s="28">
        <f t="shared" si="0"/>
        <v>452457.77178150113</v>
      </c>
    </row>
    <row r="22" spans="1:8" ht="15" thickTop="1" x14ac:dyDescent="0.35">
      <c r="G22" s="13"/>
      <c r="H22" s="13"/>
    </row>
    <row r="23" spans="1:8" x14ac:dyDescent="0.35">
      <c r="G23" s="13"/>
      <c r="H23" s="13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54" orientation="portrait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95D4-560A-40F8-B333-CD9271593F65}">
  <sheetPr>
    <pageSetUpPr fitToPage="1"/>
  </sheetPr>
  <dimension ref="A1:H11"/>
  <sheetViews>
    <sheetView workbookViewId="0">
      <selection activeCell="B9" sqref="B9"/>
    </sheetView>
  </sheetViews>
  <sheetFormatPr defaultRowHeight="14.5" x14ac:dyDescent="0.35"/>
  <cols>
    <col min="1" max="1" width="11.26953125" customWidth="1"/>
    <col min="2" max="2" width="29.453125" bestFit="1" customWidth="1"/>
    <col min="3" max="3" width="32.54296875" bestFit="1" customWidth="1"/>
    <col min="4" max="6" width="15.26953125" bestFit="1" customWidth="1"/>
    <col min="7" max="8" width="12.54296875" customWidth="1"/>
  </cols>
  <sheetData>
    <row r="1" spans="1:8" x14ac:dyDescent="0.35">
      <c r="A1" s="41" t="s">
        <v>203</v>
      </c>
      <c r="B1" s="41"/>
      <c r="C1" s="41"/>
      <c r="D1" s="41"/>
      <c r="E1" s="41"/>
      <c r="F1" s="41"/>
      <c r="G1" s="41"/>
      <c r="H1" s="41"/>
    </row>
    <row r="2" spans="1:8" x14ac:dyDescent="0.35">
      <c r="A2" s="41" t="s">
        <v>188</v>
      </c>
      <c r="B2" s="41"/>
      <c r="C2" s="41"/>
      <c r="D2" s="41"/>
      <c r="E2" s="41"/>
      <c r="F2" s="41"/>
      <c r="G2" s="41"/>
      <c r="H2" s="41"/>
    </row>
    <row r="3" spans="1:8" x14ac:dyDescent="0.35">
      <c r="A3" s="41" t="s">
        <v>204</v>
      </c>
      <c r="B3" s="41"/>
      <c r="C3" s="41"/>
      <c r="D3" s="41"/>
      <c r="E3" s="41"/>
      <c r="F3" s="41"/>
      <c r="G3" s="41"/>
      <c r="H3" s="41"/>
    </row>
    <row r="4" spans="1:8" x14ac:dyDescent="0.35">
      <c r="A4" s="41" t="s">
        <v>225</v>
      </c>
      <c r="B4" s="41"/>
      <c r="C4" s="41"/>
      <c r="D4" s="41"/>
      <c r="E4" s="41"/>
      <c r="F4" s="41"/>
      <c r="G4" s="41"/>
      <c r="H4" s="41"/>
    </row>
    <row r="6" spans="1:8" x14ac:dyDescent="0.35">
      <c r="A6" s="1" t="s">
        <v>189</v>
      </c>
      <c r="B6" s="1"/>
    </row>
    <row r="8" spans="1:8" x14ac:dyDescent="0.35">
      <c r="A8" s="39" t="s">
        <v>2</v>
      </c>
      <c r="B8" s="39" t="s">
        <v>17</v>
      </c>
      <c r="C8" s="39" t="s">
        <v>3</v>
      </c>
      <c r="D8" s="12">
        <v>2022</v>
      </c>
      <c r="E8" s="12">
        <v>2023</v>
      </c>
      <c r="F8" s="12">
        <v>2024</v>
      </c>
    </row>
    <row r="9" spans="1:8" x14ac:dyDescent="0.35">
      <c r="A9" s="11">
        <v>923</v>
      </c>
      <c r="B9" t="s">
        <v>227</v>
      </c>
      <c r="C9" s="2" t="s">
        <v>159</v>
      </c>
      <c r="D9" s="24">
        <v>846373.46</v>
      </c>
      <c r="E9" s="7">
        <v>0</v>
      </c>
      <c r="F9" s="24">
        <v>599999.99999999988</v>
      </c>
    </row>
    <row r="10" spans="1:8" ht="15" thickBot="1" x14ac:dyDescent="0.4">
      <c r="A10" s="11"/>
      <c r="B10" s="11"/>
      <c r="C10" t="s">
        <v>6</v>
      </c>
      <c r="D10" s="25">
        <f>SUM(D9:D9)</f>
        <v>846373.46</v>
      </c>
      <c r="E10" s="14">
        <f>SUM(E9:E9)</f>
        <v>0</v>
      </c>
      <c r="F10" s="25">
        <f>SUM(F9:F9)</f>
        <v>599999.99999999988</v>
      </c>
    </row>
    <row r="11" spans="1:8" ht="15" thickTop="1" x14ac:dyDescent="0.35">
      <c r="A11" s="11"/>
      <c r="B11" s="11"/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62" orientation="portrait" r:id="rId1"/>
  <headerFooter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B9469E761E20748A773F85B33816D32" ma:contentTypeVersion="2" ma:contentTypeDescription="Create a new document." ma:contentTypeScope="" ma:versionID="e5268eab065339c051eaf8aaeff5f44b">
  <xsd:schema xmlns:xsd="http://www.w3.org/2001/XMLSchema" xmlns:xs="http://www.w3.org/2001/XMLSchema" xmlns:p="http://schemas.microsoft.com/office/2006/metadata/properties" xmlns:ns2="9bbac886-2f20-4c15-ac8f-bd6773befed2" targetNamespace="http://schemas.microsoft.com/office/2006/metadata/properties" ma:root="true" ma:fieldsID="8de529939eb037e419d1462f88b80023" ns2:_="">
    <xsd:import namespace="9bbac886-2f20-4c15-ac8f-bd6773befe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bac886-2f20-4c15-ac8f-bd6773befe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389D77-3C10-4E01-B25D-C4C537F2AF13}"/>
</file>

<file path=customXml/itemProps2.xml><?xml version="1.0" encoding="utf-8"?>
<ds:datastoreItem xmlns:ds="http://schemas.openxmlformats.org/officeDocument/2006/customXml" ds:itemID="{016D5E8B-D268-43C2-81A6-F0AAC05952FB}"/>
</file>

<file path=customXml/itemProps3.xml><?xml version="1.0" encoding="utf-8"?>
<ds:datastoreItem xmlns:ds="http://schemas.openxmlformats.org/officeDocument/2006/customXml" ds:itemID="{8C53D2AC-3D58-469B-B7EE-EA6191F19CE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ALL</vt:lpstr>
      <vt:lpstr>Bluestone</vt:lpstr>
      <vt:lpstr>Estrada</vt:lpstr>
      <vt:lpstr>OConnor</vt:lpstr>
      <vt:lpstr>Parsons</vt:lpstr>
      <vt:lpstr>Richard</vt:lpstr>
      <vt:lpstr>Rutkin</vt:lpstr>
      <vt:lpstr>Wesley</vt:lpstr>
      <vt:lpstr>ALL!Print_Area</vt:lpstr>
      <vt:lpstr>Bluestone!Print_Area</vt:lpstr>
      <vt:lpstr>Estrada!Print_Area</vt:lpstr>
      <vt:lpstr>OConnor!Print_Area</vt:lpstr>
      <vt:lpstr>Parsons!Print_Area</vt:lpstr>
      <vt:lpstr>Richard!Print_Area</vt:lpstr>
      <vt:lpstr>Rutkin!Print_Area</vt:lpstr>
      <vt:lpstr>Wesley!Print_Area</vt:lpstr>
      <vt:lpstr>OConnor!Print_Titles</vt:lpstr>
    </vt:vector>
  </TitlesOfParts>
  <Company>TECO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Elliott, Matthew E.</dc:creator>
  <cp:lastModifiedBy>Elliott, Matthew E.</cp:lastModifiedBy>
  <cp:lastPrinted>2023-03-02T21:37:41Z</cp:lastPrinted>
  <dcterms:created xsi:type="dcterms:W3CDTF">2023-02-24T18:33:30Z</dcterms:created>
  <dcterms:modified xsi:type="dcterms:W3CDTF">2023-03-10T03:27:01Z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83f872e-d8d7-43ac-9961-0f2ad31e50e5_Enabled">
    <vt:lpwstr>true</vt:lpwstr>
  </property>
  <property fmtid="{D5CDD505-2E9C-101B-9397-08002B2CF9AE}" pid="3" name="MSIP_Label_a83f872e-d8d7-43ac-9961-0f2ad31e50e5_SetDate">
    <vt:lpwstr>2023-02-24T18:33:30Z</vt:lpwstr>
  </property>
  <property fmtid="{D5CDD505-2E9C-101B-9397-08002B2CF9AE}" pid="4" name="MSIP_Label_a83f872e-d8d7-43ac-9961-0f2ad31e50e5_Method">
    <vt:lpwstr>Standard</vt:lpwstr>
  </property>
  <property fmtid="{D5CDD505-2E9C-101B-9397-08002B2CF9AE}" pid="5" name="MSIP_Label_a83f872e-d8d7-43ac-9961-0f2ad31e50e5_Name">
    <vt:lpwstr>a83f872e-d8d7-43ac-9961-0f2ad31e50e5</vt:lpwstr>
  </property>
  <property fmtid="{D5CDD505-2E9C-101B-9397-08002B2CF9AE}" pid="6" name="MSIP_Label_a83f872e-d8d7-43ac-9961-0f2ad31e50e5_SiteId">
    <vt:lpwstr>fa8c194a-f8e2-43c5-bc39-b637579e39e0</vt:lpwstr>
  </property>
  <property fmtid="{D5CDD505-2E9C-101B-9397-08002B2CF9AE}" pid="7" name="MSIP_Label_a83f872e-d8d7-43ac-9961-0f2ad31e50e5_ActionId">
    <vt:lpwstr>e978adf2-2048-4dc9-b4ba-4f5e59713673</vt:lpwstr>
  </property>
  <property fmtid="{D5CDD505-2E9C-101B-9397-08002B2CF9AE}" pid="8" name="MSIP_Label_a83f872e-d8d7-43ac-9961-0f2ad31e50e5_ContentBits">
    <vt:lpwstr>0</vt:lpwstr>
  </property>
  <property fmtid="{D5CDD505-2E9C-101B-9397-08002B2CF9AE}" pid="9" name="ContentTypeId">
    <vt:lpwstr>0x0101001B9469E761E20748A773F85B33816D32</vt:lpwstr>
  </property>
</Properties>
</file>