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.tec.net/1347/RachelParsons_DirectTestimony/Library/Final Supporting Workpapers/"/>
    </mc:Choice>
  </mc:AlternateContent>
  <xr:revisionPtr revIDLastSave="0" documentId="13_ncr:1_{36004DE3-E2AB-4E18-B6C8-2984879DDFF8}" xr6:coauthVersionLast="47" xr6:coauthVersionMax="47" xr10:uidLastSave="{00000000-0000-0000-0000-000000000000}"/>
  <bookViews>
    <workbookView xWindow="-98" yWindow="-98" windowWidth="19396" windowHeight="10395" xr2:uid="{AB291740-BF98-48A5-9311-016E4D780CBD}"/>
    <workbookView xWindow="-98" yWindow="-98" windowWidth="19396" windowHeight="10395" xr2:uid="{09673801-CAD2-4D63-9809-15CF89808A0A}"/>
  </bookViews>
  <sheets>
    <sheet name="2022-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3" i="2" l="1"/>
  <c r="E52" i="2"/>
  <c r="E51" i="2"/>
  <c r="E50" i="2"/>
  <c r="E49" i="2"/>
  <c r="E48" i="2"/>
  <c r="F35" i="2"/>
  <c r="D35" i="2"/>
  <c r="E36" i="2" l="1"/>
  <c r="F36" i="2"/>
  <c r="G36" i="2"/>
  <c r="H36" i="2"/>
  <c r="C44" i="2" l="1"/>
  <c r="C35" i="2" s="1"/>
  <c r="C40" i="2" s="1"/>
  <c r="D40" i="2" l="1"/>
  <c r="D41" i="2" s="1"/>
  <c r="H35" i="2"/>
  <c r="H37" i="2" l="1"/>
  <c r="F37" i="2"/>
  <c r="D37" i="2"/>
  <c r="G23" i="2"/>
  <c r="G35" i="2" s="1"/>
  <c r="E35" i="2"/>
  <c r="E40" i="2" s="1"/>
  <c r="E37" i="2" l="1"/>
  <c r="G44" i="2" l="1"/>
  <c r="C41" i="2"/>
  <c r="E41" i="2"/>
  <c r="G43" i="2" s="1"/>
  <c r="G37" i="2"/>
  <c r="G45" i="2" l="1"/>
  <c r="G46" i="2" l="1"/>
  <c r="F39" i="2" s="1"/>
  <c r="G39" i="2" l="1"/>
  <c r="F40" i="2"/>
  <c r="F41" i="2"/>
  <c r="H39" i="2"/>
  <c r="G40" i="2"/>
  <c r="G41" i="2" l="1"/>
  <c r="H40" i="2"/>
  <c r="H4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tc={C9E64F18-4391-44CF-B7DA-6E1741C77677}</author>
    <author>tc={C26A307E-5891-4FEB-81F8-6C2C35BA7F46}</author>
  </authors>
  <commentList>
    <comment ref="B39" authorId="0" shapeId="0" xr:uid="{C9E64F18-4391-44CF-B7DA-6E1741C77677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amount will be accrued each month regardless of actual spend.</t>
      </text>
    </comment>
    <comment ref="B40" authorId="1" shapeId="0" xr:uid="{C26A307E-5891-4FEB-81F8-6C2C35BA7F46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what will be "cached"</t>
      </text>
    </comment>
  </commentList>
</comments>
</file>

<file path=xl/sharedStrings.xml><?xml version="1.0" encoding="utf-8"?>
<sst xmlns="http://schemas.openxmlformats.org/spreadsheetml/2006/main" count="78" uniqueCount="51">
  <si>
    <t>Carry-over from 2019 budget relinquish - Risk analysis support/ILI alignments</t>
  </si>
  <si>
    <t>Cased Pipe Reassessment</t>
  </si>
  <si>
    <t>Program updates</t>
  </si>
  <si>
    <t>Greenland Pre-assessment</t>
  </si>
  <si>
    <t>F Connector Baseline Assessment</t>
  </si>
  <si>
    <t>Fernandina (Uprated) Baseline Assessment</t>
  </si>
  <si>
    <t>Panama City Express Baseline Assessment</t>
  </si>
  <si>
    <t>A_S6790000</t>
  </si>
  <si>
    <t>Settled Other Operational Expense</t>
  </si>
  <si>
    <t>DIM MobileGuard Annual License Fee</t>
  </si>
  <si>
    <t>DIM</t>
  </si>
  <si>
    <t>TIM Risk Analysis</t>
  </si>
  <si>
    <t>DIM Risk Analysis</t>
  </si>
  <si>
    <t>TIM</t>
  </si>
  <si>
    <t>DIM/TIM</t>
  </si>
  <si>
    <t>Bayside Pipeline Reassessment</t>
  </si>
  <si>
    <t>Eustis HCA Reassessment - IC/ECDA</t>
  </si>
  <si>
    <t>Pasco HCA 1 Baseline &amp; Pasco HCA 2 - 6 Reassessment</t>
  </si>
  <si>
    <t>Jax Reassessment - ICDA</t>
  </si>
  <si>
    <t>Vandolah Reassessment - ICDA</t>
  </si>
  <si>
    <t>Bayside Service Line Reassessment - ICDA (TEC 100%)</t>
  </si>
  <si>
    <t>Bayside Service Line Reassessment - ECDA (TEC 100%)</t>
  </si>
  <si>
    <t>Pasco Reassessment - ICDA</t>
  </si>
  <si>
    <t>Kennedy 16" Pipeline Reassessment - EC/ICDA</t>
  </si>
  <si>
    <t>Ft. Pierce Reassessment - EC/ICDA</t>
  </si>
  <si>
    <t>Greenland 16" Baseline (Greenland 100%)</t>
  </si>
  <si>
    <t>Jax HCAs 1 &amp; 2 Reassessment - ECDA</t>
  </si>
  <si>
    <t>Jax HCAs 8, 9 &amp; 10 Reassessment (JEA 50%)</t>
  </si>
  <si>
    <t>Vandolah Reassessment - ECDA</t>
  </si>
  <si>
    <t>MAOP Reconfirmation ($ moved from other expense types)</t>
  </si>
  <si>
    <t>Jax Palatka 6" Baseline Assessment - EC/ICDA</t>
  </si>
  <si>
    <t xml:space="preserve">(TIM-80% and DIM-20%) Reevaluation of threats, risk analysis &amp; plan updates </t>
  </si>
  <si>
    <t>OS - TIMP</t>
  </si>
  <si>
    <t>OS - DIMP</t>
  </si>
  <si>
    <t>OS Total</t>
  </si>
  <si>
    <t>TIMP Per Settlement</t>
  </si>
  <si>
    <t>Difference</t>
  </si>
  <si>
    <t>Cumulative</t>
  </si>
  <si>
    <t>FGT to Big Bend 26" Extension Baseline Assessment ILI</t>
  </si>
  <si>
    <t>Jax HCAs 6 &amp; 7 Reassessment - ECDA</t>
  </si>
  <si>
    <t>Oth Reg Asset-TIMP Accrual - Current 12/31/21</t>
  </si>
  <si>
    <t>2024-2026 Spend</t>
  </si>
  <si>
    <t>Carried balance</t>
  </si>
  <si>
    <t>Total</t>
  </si>
  <si>
    <t>3 year average</t>
  </si>
  <si>
    <t>2021 and 2022 Spend</t>
  </si>
  <si>
    <t>Costs</t>
  </si>
  <si>
    <t>Accruals</t>
  </si>
  <si>
    <t>Reg Asset</t>
  </si>
  <si>
    <t>2024-2026 cost</t>
  </si>
  <si>
    <t>Annual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</si>
</sst>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44" fontId="0" fillId="0" borderId="0" xfId="1" applyFont="1"/>
    <xf numFmtId="0" fontId="3" fillId="0" borderId="0" xfId="0" applyFont="1"/>
    <xf numFmtId="0" fontId="0" fillId="2" borderId="0" xfId="0" applyFill="1"/>
    <xf numFmtId="44" fontId="0" fillId="2" borderId="0" xfId="1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3" fillId="3" borderId="0" xfId="0" applyFont="1" applyFill="1" applyAlignment="1">
      <alignment horizontal="right"/>
    </xf>
    <xf numFmtId="0" fontId="3" fillId="4" borderId="0" xfId="0" applyFont="1" applyFill="1" applyAlignment="1">
      <alignment horizontal="right"/>
    </xf>
    <xf numFmtId="164" fontId="0" fillId="0" borderId="0" xfId="1" applyNumberFormat="1" applyFont="1"/>
    <xf numFmtId="164" fontId="0" fillId="0" borderId="5" xfId="0" applyNumberFormat="1" applyBorder="1"/>
    <xf numFmtId="164" fontId="0" fillId="0" borderId="0" xfId="0" applyNumberFormat="1"/>
    <xf numFmtId="164" fontId="0" fillId="3" borderId="0" xfId="1" applyNumberFormat="1" applyFont="1" applyFill="1"/>
    <xf numFmtId="165" fontId="0" fillId="0" borderId="0" xfId="2" applyNumberFormat="1" applyFont="1"/>
    <xf numFmtId="165" fontId="0" fillId="0" borderId="0" xfId="0" applyNumberFormat="1"/>
    <xf numFmtId="164" fontId="0" fillId="0" borderId="2" xfId="0" applyNumberFormat="1" applyBorder="1"/>
    <xf numFmtId="164" fontId="0" fillId="3" borderId="2" xfId="0" applyNumberFormat="1" applyFill="1" applyBorder="1"/>
    <xf numFmtId="164" fontId="0" fillId="0" borderId="4" xfId="0" applyNumberFormat="1" applyBorder="1"/>
    <xf numFmtId="164" fontId="0" fillId="0" borderId="0" xfId="1" applyNumberFormat="1" applyFont="1" applyFill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ini, Shana E." id="{831C5319-27DF-4423-A377-C93CD0D5DF15}" userId="S::serini@tecoenergy.com::4f5ce728-d9bd-48b1-b68f-ddd4f42f999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9" dT="2021-07-23T19:23:48.19" personId="{831C5319-27DF-4423-A377-C93CD0D5DF15}" id="{C9E64F18-4391-44CF-B7DA-6E1741C77677}">
    <text>This amount will be accrued each month regardless of actual spend.</text>
  </threadedComment>
  <threadedComment ref="B40" dT="2021-07-23T19:24:10.92" personId="{831C5319-27DF-4423-A377-C93CD0D5DF15}" id="{C26A307E-5891-4FEB-81F8-6C2C35BA7F46}">
    <text>This is what will be "cached"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AEF5F-8C4E-40A2-AB91-31602AA47A5D}">
  <sheetPr>
    <pageSetUpPr fitToPage="1"/>
  </sheetPr>
  <dimension ref="A3:H53"/>
  <sheetViews>
    <sheetView tabSelected="1" zoomScale="130" zoomScaleNormal="130" workbookViewId="0">
      <pane xSplit="2" ySplit="3" topLeftCell="C80" activePane="bottomRight" state="frozen"/>
      <selection pane="topRight" activeCell="C1" sqref="C1"/>
      <selection pane="bottomLeft" activeCell="A4" sqref="A4"/>
      <selection pane="bottomRight" activeCell="G74" sqref="G74"/>
    </sheetView>
    <sheetView tabSelected="1" topLeftCell="A21" zoomScale="90" zoomScaleNormal="90" workbookViewId="1">
      <selection activeCell="D30" sqref="D30"/>
    </sheetView>
  </sheetViews>
  <sheetFormatPr defaultRowHeight="14.25" x14ac:dyDescent="0.45"/>
  <cols>
    <col min="1" max="1" width="16.86328125" customWidth="1"/>
    <col min="2" max="2" width="44.33203125" customWidth="1"/>
    <col min="3" max="5" width="15" bestFit="1" customWidth="1"/>
    <col min="6" max="6" width="17.53125" customWidth="1"/>
    <col min="7" max="7" width="14.86328125" bestFit="1" customWidth="1"/>
    <col min="8" max="8" width="14.1328125" bestFit="1" customWidth="1"/>
  </cols>
  <sheetData>
    <row r="3" spans="1:8" s="5" customFormat="1" x14ac:dyDescent="0.45">
      <c r="C3" s="5">
        <v>2021</v>
      </c>
      <c r="D3" s="5">
        <v>2022</v>
      </c>
      <c r="E3" s="5">
        <v>2023</v>
      </c>
      <c r="F3" s="5">
        <v>2024</v>
      </c>
      <c r="G3" s="5">
        <v>2025</v>
      </c>
      <c r="H3" s="5">
        <v>2026</v>
      </c>
    </row>
    <row r="4" spans="1:8" x14ac:dyDescent="0.45">
      <c r="A4" s="11" t="s">
        <v>14</v>
      </c>
      <c r="B4" s="2" t="s">
        <v>31</v>
      </c>
      <c r="C4" s="1"/>
      <c r="D4" s="21"/>
      <c r="E4" s="12">
        <v>120000</v>
      </c>
      <c r="F4" s="12">
        <v>120000</v>
      </c>
      <c r="G4" s="12">
        <v>150000</v>
      </c>
      <c r="H4" s="12">
        <v>120000</v>
      </c>
    </row>
    <row r="5" spans="1:8" x14ac:dyDescent="0.45">
      <c r="A5" s="11" t="s">
        <v>14</v>
      </c>
      <c r="B5" s="2" t="s">
        <v>2</v>
      </c>
      <c r="C5" s="1"/>
      <c r="D5" s="12"/>
      <c r="E5" s="12"/>
      <c r="F5" s="12"/>
      <c r="G5" s="12"/>
      <c r="H5" s="12">
        <v>250000</v>
      </c>
    </row>
    <row r="6" spans="1:8" x14ac:dyDescent="0.45">
      <c r="A6" s="11" t="s">
        <v>14</v>
      </c>
      <c r="B6" s="2" t="s">
        <v>0</v>
      </c>
      <c r="C6" s="1"/>
      <c r="D6" s="12"/>
      <c r="E6" s="14"/>
      <c r="F6" s="14"/>
      <c r="G6" s="14"/>
      <c r="H6" s="14"/>
    </row>
    <row r="7" spans="1:8" x14ac:dyDescent="0.45">
      <c r="A7" s="6" t="s">
        <v>13</v>
      </c>
      <c r="B7" s="2" t="s">
        <v>3</v>
      </c>
      <c r="C7" s="1"/>
      <c r="D7" s="12"/>
      <c r="E7" s="12"/>
      <c r="F7" s="12"/>
      <c r="G7" s="12"/>
      <c r="H7" s="12">
        <v>50000</v>
      </c>
    </row>
    <row r="8" spans="1:8" x14ac:dyDescent="0.45">
      <c r="A8" s="6" t="s">
        <v>13</v>
      </c>
      <c r="B8" s="2" t="s">
        <v>25</v>
      </c>
      <c r="C8" s="1"/>
      <c r="D8" s="12"/>
      <c r="E8" s="14"/>
      <c r="F8" s="14"/>
      <c r="G8" s="14"/>
      <c r="H8" s="14"/>
    </row>
    <row r="9" spans="1:8" x14ac:dyDescent="0.45">
      <c r="A9" s="10" t="s">
        <v>10</v>
      </c>
      <c r="B9" s="2" t="s">
        <v>9</v>
      </c>
      <c r="C9" s="1"/>
      <c r="D9" s="12"/>
      <c r="E9" s="12">
        <v>130000</v>
      </c>
      <c r="F9" s="12">
        <v>130000</v>
      </c>
      <c r="G9" s="12">
        <v>130000</v>
      </c>
      <c r="H9" s="12">
        <v>130000</v>
      </c>
    </row>
    <row r="10" spans="1:8" x14ac:dyDescent="0.45">
      <c r="A10" s="10" t="s">
        <v>10</v>
      </c>
      <c r="B10" s="2" t="s">
        <v>12</v>
      </c>
      <c r="C10" s="1"/>
      <c r="D10" s="12"/>
      <c r="E10" s="12"/>
      <c r="F10" s="12"/>
      <c r="G10" s="21">
        <v>50000</v>
      </c>
      <c r="H10" s="12"/>
    </row>
    <row r="11" spans="1:8" x14ac:dyDescent="0.45">
      <c r="A11" s="6" t="s">
        <v>13</v>
      </c>
      <c r="B11" s="2" t="s">
        <v>11</v>
      </c>
      <c r="C11" s="1"/>
      <c r="D11" s="12"/>
      <c r="E11" s="12"/>
      <c r="F11" s="12">
        <v>50000</v>
      </c>
      <c r="G11" s="12"/>
      <c r="H11" s="12"/>
    </row>
    <row r="12" spans="1:8" x14ac:dyDescent="0.45">
      <c r="A12" s="6" t="s">
        <v>13</v>
      </c>
      <c r="B12" s="2" t="s">
        <v>15</v>
      </c>
      <c r="C12" s="1"/>
      <c r="D12" s="12"/>
      <c r="E12" s="12"/>
      <c r="F12" s="12"/>
      <c r="G12" s="12"/>
      <c r="H12" s="12"/>
    </row>
    <row r="13" spans="1:8" x14ac:dyDescent="0.45">
      <c r="A13" s="6" t="s">
        <v>13</v>
      </c>
      <c r="B13" s="2" t="s">
        <v>26</v>
      </c>
      <c r="C13" s="1"/>
      <c r="D13" s="12"/>
      <c r="E13" s="12"/>
      <c r="F13" s="12"/>
      <c r="G13" s="12"/>
      <c r="H13" s="12"/>
    </row>
    <row r="14" spans="1:8" x14ac:dyDescent="0.45">
      <c r="A14" s="6" t="s">
        <v>13</v>
      </c>
      <c r="B14" s="2" t="s">
        <v>27</v>
      </c>
      <c r="C14" s="1"/>
      <c r="D14" s="12"/>
      <c r="E14" s="12"/>
      <c r="F14" s="12"/>
      <c r="G14" s="12"/>
      <c r="H14" s="12"/>
    </row>
    <row r="15" spans="1:8" x14ac:dyDescent="0.45">
      <c r="A15" s="6" t="s">
        <v>13</v>
      </c>
      <c r="B15" s="2" t="s">
        <v>19</v>
      </c>
      <c r="D15" s="12"/>
      <c r="E15" s="12">
        <v>300000</v>
      </c>
      <c r="F15" s="12"/>
      <c r="G15" s="12"/>
      <c r="H15" s="12"/>
    </row>
    <row r="16" spans="1:8" x14ac:dyDescent="0.45">
      <c r="A16" s="6" t="s">
        <v>13</v>
      </c>
      <c r="B16" s="2" t="s">
        <v>28</v>
      </c>
      <c r="C16" s="1"/>
      <c r="D16" s="12"/>
      <c r="E16" s="12"/>
      <c r="F16" s="12"/>
      <c r="G16" s="12"/>
      <c r="H16" s="12"/>
    </row>
    <row r="17" spans="1:8" x14ac:dyDescent="0.45">
      <c r="A17" s="6" t="s">
        <v>13</v>
      </c>
      <c r="B17" s="2" t="s">
        <v>17</v>
      </c>
      <c r="C17" s="1"/>
      <c r="D17" s="12"/>
      <c r="E17" s="12"/>
      <c r="F17" s="12"/>
      <c r="G17" s="12"/>
      <c r="H17" s="12"/>
    </row>
    <row r="18" spans="1:8" x14ac:dyDescent="0.45">
      <c r="A18" s="6" t="s">
        <v>13</v>
      </c>
      <c r="B18" s="2" t="s">
        <v>22</v>
      </c>
      <c r="C18" s="1"/>
      <c r="D18" s="12"/>
      <c r="E18" s="12">
        <v>150000</v>
      </c>
      <c r="F18" s="12"/>
      <c r="G18" s="12"/>
      <c r="H18" s="12"/>
    </row>
    <row r="19" spans="1:8" x14ac:dyDescent="0.45">
      <c r="A19" s="6" t="s">
        <v>13</v>
      </c>
      <c r="B19" s="2" t="s">
        <v>1</v>
      </c>
      <c r="C19" s="1"/>
      <c r="D19" s="21"/>
      <c r="E19" s="21"/>
      <c r="F19" s="21"/>
      <c r="G19" s="21"/>
      <c r="H19" s="21"/>
    </row>
    <row r="20" spans="1:8" x14ac:dyDescent="0.45">
      <c r="A20" s="6" t="s">
        <v>13</v>
      </c>
      <c r="B20" s="2" t="s">
        <v>16</v>
      </c>
      <c r="C20" s="1"/>
      <c r="D20" s="12"/>
      <c r="E20" s="21">
        <v>500000</v>
      </c>
      <c r="F20" s="21"/>
      <c r="G20" s="21"/>
      <c r="H20" s="12"/>
    </row>
    <row r="21" spans="1:8" x14ac:dyDescent="0.45">
      <c r="A21" s="6" t="s">
        <v>13</v>
      </c>
      <c r="B21" s="2" t="s">
        <v>39</v>
      </c>
      <c r="C21" s="1"/>
      <c r="D21" s="12"/>
      <c r="E21" s="21">
        <v>350000</v>
      </c>
      <c r="F21" s="21"/>
      <c r="G21" s="21"/>
      <c r="H21" s="12"/>
    </row>
    <row r="22" spans="1:8" x14ac:dyDescent="0.45">
      <c r="A22" s="6" t="s">
        <v>13</v>
      </c>
      <c r="B22" s="2" t="s">
        <v>18</v>
      </c>
      <c r="C22" s="1"/>
      <c r="D22" s="12"/>
      <c r="E22" s="21">
        <v>300000</v>
      </c>
      <c r="F22" s="21"/>
      <c r="G22" s="21"/>
      <c r="H22" s="12"/>
    </row>
    <row r="23" spans="1:8" x14ac:dyDescent="0.45">
      <c r="A23" s="6" t="s">
        <v>13</v>
      </c>
      <c r="B23" s="2" t="s">
        <v>23</v>
      </c>
      <c r="C23" s="1"/>
      <c r="D23" s="12"/>
      <c r="E23" s="21"/>
      <c r="F23" s="14"/>
      <c r="G23" s="21">
        <f>350000+150000</f>
        <v>500000</v>
      </c>
      <c r="H23" s="12"/>
    </row>
    <row r="24" spans="1:8" x14ac:dyDescent="0.45">
      <c r="A24" s="6" t="s">
        <v>13</v>
      </c>
      <c r="B24" s="2" t="s">
        <v>24</v>
      </c>
      <c r="C24" s="1"/>
      <c r="D24" s="12"/>
      <c r="E24" s="21"/>
      <c r="F24" s="21">
        <v>950000</v>
      </c>
      <c r="G24" s="14"/>
      <c r="H24" s="12"/>
    </row>
    <row r="25" spans="1:8" x14ac:dyDescent="0.45">
      <c r="A25" s="6" t="s">
        <v>13</v>
      </c>
      <c r="B25" s="2" t="s">
        <v>20</v>
      </c>
      <c r="C25" s="1"/>
      <c r="D25" s="12"/>
      <c r="E25" s="21"/>
      <c r="F25" s="21"/>
      <c r="G25" s="21"/>
      <c r="H25" s="12"/>
    </row>
    <row r="26" spans="1:8" x14ac:dyDescent="0.45">
      <c r="A26" s="6" t="s">
        <v>13</v>
      </c>
      <c r="B26" s="2" t="s">
        <v>21</v>
      </c>
      <c r="C26" s="1"/>
      <c r="D26" s="12"/>
      <c r="E26" s="21"/>
      <c r="F26" s="21"/>
      <c r="G26" s="21"/>
      <c r="H26" s="12"/>
    </row>
    <row r="27" spans="1:8" x14ac:dyDescent="0.45">
      <c r="A27" s="6" t="s">
        <v>13</v>
      </c>
      <c r="B27" s="2" t="s">
        <v>30</v>
      </c>
      <c r="C27" s="1"/>
      <c r="D27" s="12"/>
      <c r="E27" s="21"/>
      <c r="F27" s="21"/>
      <c r="G27" s="21"/>
      <c r="H27" s="12"/>
    </row>
    <row r="28" spans="1:8" x14ac:dyDescent="0.45">
      <c r="A28" s="6" t="s">
        <v>13</v>
      </c>
      <c r="B28" s="2" t="s">
        <v>4</v>
      </c>
      <c r="C28" s="1"/>
      <c r="D28" s="12"/>
      <c r="E28" s="12"/>
      <c r="F28" s="12"/>
      <c r="G28" s="12"/>
      <c r="H28" s="12"/>
    </row>
    <row r="29" spans="1:8" x14ac:dyDescent="0.45">
      <c r="A29" s="6" t="s">
        <v>13</v>
      </c>
      <c r="B29" s="2" t="s">
        <v>5</v>
      </c>
      <c r="C29" s="1"/>
      <c r="D29" s="12"/>
      <c r="E29" s="12"/>
      <c r="F29" s="12"/>
      <c r="G29" s="12"/>
      <c r="H29" s="12"/>
    </row>
    <row r="30" spans="1:8" x14ac:dyDescent="0.45">
      <c r="A30" s="6" t="s">
        <v>13</v>
      </c>
      <c r="B30" s="2" t="s">
        <v>6</v>
      </c>
      <c r="C30" s="1"/>
      <c r="D30" s="12"/>
      <c r="E30" s="12"/>
      <c r="F30" s="12"/>
      <c r="G30" s="12"/>
      <c r="H30" s="12"/>
    </row>
    <row r="31" spans="1:8" x14ac:dyDescent="0.45">
      <c r="A31" s="6" t="s">
        <v>13</v>
      </c>
      <c r="B31" s="2" t="s">
        <v>38</v>
      </c>
      <c r="C31" s="1"/>
      <c r="D31" s="12"/>
      <c r="E31" s="12"/>
      <c r="F31" s="12"/>
      <c r="G31" s="12"/>
      <c r="H31" s="12"/>
    </row>
    <row r="32" spans="1:8" x14ac:dyDescent="0.45">
      <c r="A32" s="6" t="s">
        <v>13</v>
      </c>
      <c r="B32" s="2" t="s">
        <v>29</v>
      </c>
      <c r="C32" s="1"/>
      <c r="D32" s="1"/>
      <c r="E32" s="1"/>
      <c r="F32" s="1"/>
      <c r="G32" s="1"/>
      <c r="H32" s="1"/>
    </row>
    <row r="33" spans="1:8" hidden="1" x14ac:dyDescent="0.45">
      <c r="A33" s="3" t="s">
        <v>7</v>
      </c>
      <c r="B33" s="3" t="s">
        <v>8</v>
      </c>
      <c r="C33" s="4"/>
      <c r="D33" s="4">
        <v>0</v>
      </c>
      <c r="E33" s="4">
        <v>0</v>
      </c>
      <c r="F33" s="4">
        <v>0</v>
      </c>
      <c r="G33" s="4">
        <v>0</v>
      </c>
      <c r="H33" s="4">
        <v>0</v>
      </c>
    </row>
    <row r="34" spans="1:8" ht="14.65" thickBot="1" x14ac:dyDescent="0.5">
      <c r="C34" s="5">
        <v>2021</v>
      </c>
      <c r="D34" s="5">
        <v>2022</v>
      </c>
      <c r="E34" s="5">
        <v>2023</v>
      </c>
      <c r="F34" s="5">
        <v>2024</v>
      </c>
      <c r="G34" s="5">
        <v>2025</v>
      </c>
      <c r="H34" s="5">
        <v>2026</v>
      </c>
    </row>
    <row r="35" spans="1:8" x14ac:dyDescent="0.45">
      <c r="B35" s="8" t="s">
        <v>32</v>
      </c>
      <c r="C35" s="18">
        <f>+C44</f>
        <v>2076144.2400000999</v>
      </c>
      <c r="D35" s="18">
        <f>+D44</f>
        <v>1223993</v>
      </c>
      <c r="E35" s="18">
        <f>((E4+E5)*0.8)+SUM(E7:E8,E11:E31,E5)</f>
        <v>1696000</v>
      </c>
      <c r="F35" s="19">
        <f>((F4+F5)*0.8)+SUM(F7:F8,F11:F31,F5)</f>
        <v>1096000</v>
      </c>
      <c r="G35" s="19">
        <f>((G4+G5)*0.8)+SUM(G7:G8,G11:G31,G5)</f>
        <v>620000</v>
      </c>
      <c r="H35" s="19">
        <f>((H4+H5)*0.8)+SUM(H7:H8,H11:H31,H5)</f>
        <v>596000</v>
      </c>
    </row>
    <row r="36" spans="1:8" ht="14.65" thickBot="1" x14ac:dyDescent="0.5">
      <c r="B36" s="9" t="s">
        <v>33</v>
      </c>
      <c r="C36" s="20"/>
      <c r="D36" s="20">
        <v>27000</v>
      </c>
      <c r="E36" s="20">
        <f>(E4*0.2)+SUM(E9:E10)</f>
        <v>154000</v>
      </c>
      <c r="F36" s="20">
        <f>(F4*0.2)+SUM(F9:F10)</f>
        <v>154000</v>
      </c>
      <c r="G36" s="20">
        <f>(G4*0.2)+SUM(G9:G10)</f>
        <v>210000</v>
      </c>
      <c r="H36" s="20">
        <f>(H4*0.2)+SUM(H9:H10)</f>
        <v>154000</v>
      </c>
    </row>
    <row r="37" spans="1:8" x14ac:dyDescent="0.45">
      <c r="B37" s="7" t="s">
        <v>34</v>
      </c>
      <c r="C37" s="14"/>
      <c r="D37" s="14">
        <f t="shared" ref="D37:H37" si="0">D35+D36</f>
        <v>1250993</v>
      </c>
      <c r="E37" s="14">
        <f t="shared" si="0"/>
        <v>1850000</v>
      </c>
      <c r="F37" s="14">
        <f t="shared" si="0"/>
        <v>1250000</v>
      </c>
      <c r="G37" s="14">
        <f t="shared" si="0"/>
        <v>830000</v>
      </c>
      <c r="H37" s="14">
        <f t="shared" si="0"/>
        <v>750000</v>
      </c>
    </row>
    <row r="38" spans="1:8" ht="14.65" thickBot="1" x14ac:dyDescent="0.5">
      <c r="C38" s="14"/>
      <c r="D38" s="14"/>
      <c r="E38" s="14"/>
      <c r="F38" s="14"/>
      <c r="G38" s="14"/>
      <c r="H38" s="14"/>
    </row>
    <row r="39" spans="1:8" x14ac:dyDescent="0.45">
      <c r="B39" s="7" t="s">
        <v>35</v>
      </c>
      <c r="C39" s="18">
        <v>1437475.0000000999</v>
      </c>
      <c r="D39" s="18">
        <v>1437475.0000000999</v>
      </c>
      <c r="E39" s="18">
        <v>1437475.0000000999</v>
      </c>
      <c r="F39" s="18">
        <f>+G46</f>
        <v>998570.7466666</v>
      </c>
      <c r="G39" s="18">
        <f>+F39</f>
        <v>998570.7466666</v>
      </c>
      <c r="H39" s="18">
        <f>+G39</f>
        <v>998570.7466666</v>
      </c>
    </row>
    <row r="40" spans="1:8" x14ac:dyDescent="0.45">
      <c r="B40" s="7" t="s">
        <v>36</v>
      </c>
      <c r="C40" s="14">
        <f>+C35-C39</f>
        <v>638669.24</v>
      </c>
      <c r="D40" s="14">
        <f>+D35-D39</f>
        <v>-213482.00000009988</v>
      </c>
      <c r="E40" s="14">
        <f t="shared" ref="E40:H40" si="1">+E35-E39</f>
        <v>258524.99999990012</v>
      </c>
      <c r="F40" s="14">
        <f t="shared" si="1"/>
        <v>97429.253333400004</v>
      </c>
      <c r="G40" s="14">
        <f t="shared" si="1"/>
        <v>-378570.7466666</v>
      </c>
      <c r="H40" s="14">
        <f t="shared" si="1"/>
        <v>-402570.7466666</v>
      </c>
    </row>
    <row r="41" spans="1:8" x14ac:dyDescent="0.45">
      <c r="B41" s="7" t="s">
        <v>37</v>
      </c>
      <c r="C41" s="14">
        <f>+C40</f>
        <v>638669.24</v>
      </c>
      <c r="D41" s="14">
        <f>SUM($C40:D40)</f>
        <v>425187.23999990011</v>
      </c>
      <c r="E41" s="14">
        <f>SUM($C40:E40)</f>
        <v>683712.23999980022</v>
      </c>
      <c r="F41" s="14">
        <f>SUM($C40:F40)</f>
        <v>781141.49333320023</v>
      </c>
      <c r="G41" s="14">
        <f>SUM($C40:G40)</f>
        <v>402570.74666660023</v>
      </c>
      <c r="H41" s="14">
        <f>SUM($C40:H40)</f>
        <v>0</v>
      </c>
    </row>
    <row r="42" spans="1:8" x14ac:dyDescent="0.45">
      <c r="C42" s="17"/>
    </row>
    <row r="43" spans="1:8" x14ac:dyDescent="0.45">
      <c r="B43" t="s">
        <v>40</v>
      </c>
      <c r="C43" s="17">
        <v>638669.24</v>
      </c>
      <c r="D43" s="17">
        <v>425187</v>
      </c>
      <c r="F43" t="s">
        <v>42</v>
      </c>
      <c r="G43" s="12">
        <f>+E41</f>
        <v>683712.23999980022</v>
      </c>
    </row>
    <row r="44" spans="1:8" x14ac:dyDescent="0.45">
      <c r="B44" s="7" t="s">
        <v>45</v>
      </c>
      <c r="C44" s="14">
        <f>+C39+C43</f>
        <v>2076144.2400000999</v>
      </c>
      <c r="D44" s="14">
        <v>1223993</v>
      </c>
      <c r="F44" t="s">
        <v>41</v>
      </c>
      <c r="G44" s="13">
        <f>SUM(F35:H35)</f>
        <v>2312000</v>
      </c>
    </row>
    <row r="45" spans="1:8" x14ac:dyDescent="0.45">
      <c r="F45" t="s">
        <v>43</v>
      </c>
      <c r="G45" s="14">
        <f>+G43+G44</f>
        <v>2995712.2399998</v>
      </c>
    </row>
    <row r="46" spans="1:8" x14ac:dyDescent="0.45">
      <c r="F46" t="s">
        <v>44</v>
      </c>
      <c r="G46" s="15">
        <f>+G45/3</f>
        <v>998570.7466666</v>
      </c>
    </row>
    <row r="47" spans="1:8" x14ac:dyDescent="0.45">
      <c r="G47" s="14"/>
    </row>
    <row r="48" spans="1:8" x14ac:dyDescent="0.45">
      <c r="D48" s="16" t="s">
        <v>46</v>
      </c>
      <c r="E48" s="14">
        <f>+C44+D44+E35</f>
        <v>4996137.2400000999</v>
      </c>
      <c r="G48" s="12"/>
    </row>
    <row r="49" spans="4:5" x14ac:dyDescent="0.45">
      <c r="D49" s="17" t="s">
        <v>47</v>
      </c>
      <c r="E49" s="13">
        <f>SUM(C39:E39)</f>
        <v>4312425.0000002999</v>
      </c>
    </row>
    <row r="50" spans="4:5" x14ac:dyDescent="0.45">
      <c r="D50" t="s">
        <v>48</v>
      </c>
      <c r="E50" s="14">
        <f>+E48-E49</f>
        <v>683712.23999979999</v>
      </c>
    </row>
    <row r="51" spans="4:5" x14ac:dyDescent="0.45">
      <c r="D51" t="s">
        <v>49</v>
      </c>
      <c r="E51" s="13">
        <f>+G44</f>
        <v>2312000</v>
      </c>
    </row>
    <row r="52" spans="4:5" x14ac:dyDescent="0.45">
      <c r="D52" t="s">
        <v>43</v>
      </c>
      <c r="E52" s="14">
        <f>+E50++E51</f>
        <v>2995712.2399998</v>
      </c>
    </row>
    <row r="53" spans="4:5" x14ac:dyDescent="0.45">
      <c r="D53" t="s">
        <v>50</v>
      </c>
      <c r="E53" s="12">
        <f>+E52/3</f>
        <v>998570.7466666</v>
      </c>
    </row>
  </sheetData>
  <pageMargins left="0.25" right="0.25" top="0.75" bottom="0.75" header="0.3" footer="0.3"/>
  <pageSetup scale="43" orientation="portrait" verticalDpi="1200" r:id="rId1"/>
  <customProperties>
    <customPr name="EpmWorksheetKeyString_GUID" r:id="rId2"/>
    <customPr name="FPMExcelClientCellBasedFunctionStatus" r:id="rId3"/>
  </customProperties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0CD5C0-8CF0-44A3-9127-88357BC64E4E}"/>
</file>

<file path=customXml/itemProps2.xml><?xml version="1.0" encoding="utf-8"?>
<ds:datastoreItem xmlns:ds="http://schemas.openxmlformats.org/officeDocument/2006/customXml" ds:itemID="{DDD05B25-99F7-42F2-8043-B9AA6270AB47}"/>
</file>

<file path=customXml/itemProps3.xml><?xml version="1.0" encoding="utf-8"?>
<ds:datastoreItem xmlns:ds="http://schemas.openxmlformats.org/officeDocument/2006/customXml" ds:itemID="{6B4EA53D-3652-4386-86D6-9DCD4F8C65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Rini, Shana E.</dc:creator>
  <cp:lastModifiedBy>Hillary, Sean P.</cp:lastModifiedBy>
  <cp:lastPrinted>2022-01-27T13:28:48Z</cp:lastPrinted>
  <dcterms:created xsi:type="dcterms:W3CDTF">2019-06-27T17:31:56Z</dcterms:created>
  <dcterms:modified xsi:type="dcterms:W3CDTF">2023-03-23T13:13:19Z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2021-07-23T19:06:49Z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4a0a73bd-b0da-4a2c-b2f7-3e698009b6ba</vt:lpwstr>
  </property>
  <property fmtid="{D5CDD505-2E9C-101B-9397-08002B2CF9AE}" pid="8" name="MSIP_Label_a83f872e-d8d7-43ac-9961-0f2ad31e50e5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ontentTypeId">
    <vt:lpwstr>0x0101001B9469E761E20748A773F85B33816D32</vt:lpwstr>
  </property>
  <property fmtid="{D5CDD505-2E9C-101B-9397-08002B2CF9AE}" pid="12" name="Order">
    <vt:r8>51000</vt:r8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TemplateUrl">
    <vt:lpwstr/>
  </property>
  <property fmtid="{D5CDD505-2E9C-101B-9397-08002B2CF9AE}" pid="17" name="_CopySource">
    <vt:lpwstr>https://caseworksprd.tec.net/1347/RachelParsons_DirectTestimony/Library/Final Supporting Workpapers/TIMP DIMP Budget 2022-2026.xlsx</vt:lpwstr>
  </property>
</Properties>
</file>