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62-Supplemental/"/>
    </mc:Choice>
  </mc:AlternateContent>
  <xr:revisionPtr revIDLastSave="0" documentId="13_ncr:1_{477B1EDB-407B-4B5E-BDBD-61AE6DCB6096}" xr6:coauthVersionLast="47" xr6:coauthVersionMax="47" xr10:uidLastSave="{00000000-0000-0000-0000-000000000000}"/>
  <bookViews>
    <workbookView xWindow="-120" yWindow="-120" windowWidth="29040" windowHeight="15840" activeTab="2" xr2:uid="{6163EA9F-87B5-4FCC-8748-DFAD1010534D}"/>
  </bookViews>
  <sheets>
    <sheet name="2020-tab1of3" sheetId="7" r:id="rId1"/>
    <sheet name="2021-tab2of3" sheetId="8" r:id="rId2"/>
    <sheet name="2022-tab3of3" sheetId="9" r:id="rId3"/>
  </sheets>
  <definedNames>
    <definedName name="\P">#REF!</definedName>
    <definedName name="\R">#REF!</definedName>
    <definedName name="__PG23">#REF!</definedName>
    <definedName name="_1_457A">#REF!</definedName>
    <definedName name="_12MEACT">#REF!</definedName>
    <definedName name="_12MEBUD">#REF!</definedName>
    <definedName name="_2_457B">#REF!</definedName>
    <definedName name="_3_457C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999_Audit_on_234_02_03_05">#REF!</definedName>
    <definedName name="_999_Audit_on_JE_090032">#REF!</definedName>
    <definedName name="_AUG40">#REF!</definedName>
    <definedName name="_DEC40">#REF!</definedName>
    <definedName name="_FEB40">#REF!</definedName>
    <definedName name="_Fill" hidden="1">#REF!</definedName>
    <definedName name="_JAN40">#REF!</definedName>
    <definedName name="_JE1">#REF!</definedName>
    <definedName name="_JE10">#REF!</definedName>
    <definedName name="_JE11">#REF!</definedName>
    <definedName name="_JE12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E7">#REF!</definedName>
    <definedName name="_JE8">#REF!</definedName>
    <definedName name="_JE9">#REF!</definedName>
    <definedName name="_JUL40">#REF!</definedName>
    <definedName name="_JUN40">#REF!</definedName>
    <definedName name="_Key1" hidden="1">#REF!</definedName>
    <definedName name="_MAR40">"MARWHLFPC"</definedName>
    <definedName name="_MAY40">#REF!</definedName>
    <definedName name="_NOV40">#REF!</definedName>
    <definedName name="_OCT40">#REF!</definedName>
    <definedName name="_Order1" hidden="1">255</definedName>
    <definedName name="_PG07">#REF!</definedName>
    <definedName name="_PG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2">#REF!</definedName>
    <definedName name="_PG24">#REF!</definedName>
    <definedName name="_PG25">#REF!</definedName>
    <definedName name="_PG26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5">#REF!</definedName>
    <definedName name="_PG37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SCH2">#REF!</definedName>
    <definedName name="_SEP40">#REF!</definedName>
    <definedName name="_Sort" hidden="1">#REF!</definedName>
    <definedName name="ACCDEFS">#REF!</definedName>
    <definedName name="ACCRUAL">#REF!</definedName>
    <definedName name="AP_OTHER">#REF!</definedName>
    <definedName name="APRWHLSTC">#REF!</definedName>
    <definedName name="APRWHLWAU">#REF!</definedName>
    <definedName name="AUGFPC">#REF!</definedName>
    <definedName name="AUGJE">#REF!</definedName>
    <definedName name="AUGJE2">#REF!</definedName>
    <definedName name="AUGJE3">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BENEFITS_EXP">#REF!</definedName>
    <definedName name="BKUP_3C">#REF!</definedName>
    <definedName name="BKUP_3D">#REF!</definedName>
    <definedName name="BTLTAX">#REF!</definedName>
    <definedName name="BUDGET">#REF!</definedName>
    <definedName name="BUDGET2000">#REF!</definedName>
    <definedName name="BUDGET4A">#REF!</definedName>
    <definedName name="BUDGET4B">#REF!</definedName>
    <definedName name="BUDGET4C">#REF!</definedName>
    <definedName name="By_Name">#REF!</definedName>
    <definedName name="CAPTRUEUP">#REF!</definedName>
    <definedName name="CASHFLS">#REF!</definedName>
    <definedName name="CF_3C">#REF!</definedName>
    <definedName name="CF_3C_BKUP">#REF!</definedName>
    <definedName name="CF_3D">#REF!</definedName>
    <definedName name="CF_3D_BKUP">#REF!</definedName>
    <definedName name="CFPRES">#REF!</definedName>
    <definedName name="CMACT">#REF!</definedName>
    <definedName name="CMBUD">#REF!</definedName>
    <definedName name="CMTAX">#REF!</definedName>
    <definedName name="CO._NAME__Lake_Worth_Utility_____MWHs">"MKT_BASED_SALES12"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st_breakdown_per_space">#REF!</definedName>
    <definedName name="Cost_Summary">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CJE">#REF!</definedName>
    <definedName name="DECJE2">#REF!</definedName>
    <definedName name="DECJE3">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eprec">#REF!</definedName>
    <definedName name="DETAIL146234">#REF!</definedName>
    <definedName name="Diversification_146xx">#REF!</definedName>
    <definedName name="Download">#REF!</definedName>
    <definedName name="Download0505">#REF!</definedName>
    <definedName name="ECONOMY">#REF!</definedName>
    <definedName name="ECONPURCHASE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OP_GOAL">#REF!</definedName>
    <definedName name="ESOPWP">#REF!</definedName>
    <definedName name="EXAMPLE">#REF!</definedName>
    <definedName name="FEBJE">#REF!</definedName>
    <definedName name="FEBJE2">#REF!</definedName>
    <definedName name="FEBJE3">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MPA_JURIS_D">#REF!</definedName>
    <definedName name="FMPA_JURIS_D1">#REF!</definedName>
    <definedName name="FMPA_RESALE">#REF!</definedName>
    <definedName name="FOR_DENISE_O.">#REF!</definedName>
    <definedName name="HOME">#REF!</definedName>
    <definedName name="INTERESTRECLASS">#REF!</definedName>
    <definedName name="JANJE2">#REF!</definedName>
    <definedName name="JANJE3">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E6FORM">#REF!</definedName>
    <definedName name="je90006a">#REF!</definedName>
    <definedName name="JULJE">#REF!</definedName>
    <definedName name="JULJE2">#REF!</definedName>
    <definedName name="JULJE3">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JE">#REF!</definedName>
    <definedName name="JUNJE2">#REF!</definedName>
    <definedName name="JUNJE3">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JURIS_G">#REF!</definedName>
    <definedName name="JURIS_G1">#REF!</definedName>
    <definedName name="JURIS_G2">#REF!</definedName>
    <definedName name="JURIS_G3">#REF!</definedName>
    <definedName name="LORICLARKDATA">#REF!</definedName>
    <definedName name="MARJE">#REF!</definedName>
    <definedName name="MARJE2">#REF!</definedName>
    <definedName name="MARJE3">#REF!</definedName>
    <definedName name="MARJE4">#REF!</definedName>
    <definedName name="MARJEADJ">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JE">#REF!</definedName>
    <definedName name="MAYJE2">#REF!</definedName>
    <definedName name="MAYJE3">#REF!</definedName>
    <definedName name="MAYJE4">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KT_BASED_PUR">#REF!</definedName>
    <definedName name="MKT_BASED_PUR1">#REF!</definedName>
    <definedName name="MKT_BASED_PUR2">#REF!</definedName>
    <definedName name="NONREC">#REF!</definedName>
    <definedName name="NOVJE">#REF!</definedName>
    <definedName name="NOVJE2">#REF!</definedName>
    <definedName name="NOVJE3">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">#REF!</definedName>
    <definedName name="OCTJE">#REF!</definedName>
    <definedName name="OCTJE2">#REF!</definedName>
    <definedName name="OCTJE3">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NE">#REF!</definedName>
    <definedName name="OTHER_CF">#REF!</definedName>
    <definedName name="OTHER_CR">#REF!</definedName>
    <definedName name="OUC">#REF!</definedName>
    <definedName name="OUC_AMORTIZATIO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yroll">#REF!</definedName>
    <definedName name="PE_CPYIS">#REF!</definedName>
    <definedName name="PG4ABUD">#REF!</definedName>
    <definedName name="PMTAX">#REF!</definedName>
    <definedName name="_xlnm.Print_Area" localSheetId="0">'2020-tab1of3'!$A$1:$G$32</definedName>
    <definedName name="_xlnm.Print_Area" localSheetId="1">'2021-tab2of3'!$A$1:$G$33</definedName>
    <definedName name="_xlnm.Print_Area" localSheetId="2">'2022-tab3of3'!$A$1:$G$33</definedName>
    <definedName name="PRINT_MACRO">#REF!</definedName>
    <definedName name="proposed_definitions">#REF!</definedName>
    <definedName name="proposed_presentation">#REF!</definedName>
    <definedName name="proposed_recovery">#REF!</definedName>
    <definedName name="PURCHPWR">#REF!</definedName>
    <definedName name="REVENUE">#REF!</definedName>
    <definedName name="SEPJE">#REF!</definedName>
    <definedName name="SEPJE2">#REF!</definedName>
    <definedName name="SEPJE3">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ummary">#REF!</definedName>
    <definedName name="TABLE">#REF!</definedName>
    <definedName name="TAMPA_ELECTRIC__COMPANY">"MARWHLFPC"</definedName>
    <definedName name="TAXWSHT">#REF!</definedName>
    <definedName name="TEC_alloc_by_vp">#REF!</definedName>
    <definedName name="TEST0">#REF!</definedName>
    <definedName name="TESTHKEY">#REF!</definedName>
    <definedName name="TESTKEYS">#REF!</definedName>
    <definedName name="TESTVKEY">#REF!</definedName>
    <definedName name="TRUEUP">#REF!</definedName>
    <definedName name="TWO">#REF!</definedName>
    <definedName name="VEHDEPWT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SHEET_ALL">#REF!</definedName>
    <definedName name="YTDACT">#REF!</definedName>
    <definedName name="YTDB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D7" i="9"/>
  <c r="D14" i="9"/>
  <c r="D26" i="9"/>
  <c r="D28" i="8"/>
  <c r="D13" i="8"/>
  <c r="D12" i="8"/>
  <c r="D8" i="8"/>
  <c r="D7" i="8"/>
  <c r="D13" i="7"/>
  <c r="D11" i="7"/>
  <c r="D7" i="7"/>
  <c r="D6" i="7"/>
  <c r="D33" i="8" l="1"/>
  <c r="D31" i="9"/>
  <c r="D32" i="7"/>
</calcChain>
</file>

<file path=xl/sharedStrings.xml><?xml version="1.0" encoding="utf-8"?>
<sst xmlns="http://schemas.openxmlformats.org/spreadsheetml/2006/main" count="363" uniqueCount="55">
  <si>
    <t>Sending Company</t>
  </si>
  <si>
    <t>Description of Charge</t>
  </si>
  <si>
    <t>FERC</t>
  </si>
  <si>
    <t>Direct (D)
Indirect (I)
Alloc (A)</t>
  </si>
  <si>
    <t>Alloc Factor</t>
  </si>
  <si>
    <t>Total of All Chgs Allocated Out</t>
  </si>
  <si>
    <t>TECO Partners, Inc</t>
  </si>
  <si>
    <t xml:space="preserve">Marketing </t>
  </si>
  <si>
    <t>D</t>
  </si>
  <si>
    <t>N/A</t>
  </si>
  <si>
    <t>Real property sublease</t>
  </si>
  <si>
    <t>Labor services</t>
  </si>
  <si>
    <t>Meter Reading</t>
  </si>
  <si>
    <t>IT Usage Fee</t>
  </si>
  <si>
    <t xml:space="preserve">Telecom </t>
  </si>
  <si>
    <t>D &amp; I</t>
  </si>
  <si>
    <t>Fixed Amt</t>
  </si>
  <si>
    <t>Facilities</t>
  </si>
  <si>
    <t>I</t>
  </si>
  <si>
    <t>Corporate Overhead Allocation</t>
  </si>
  <si>
    <t>A</t>
  </si>
  <si>
    <t>IT Assessment</t>
  </si>
  <si>
    <t>Benefits Admin Assessment</t>
  </si>
  <si>
    <t>Employee Relations Assessment</t>
  </si>
  <si>
    <t>Administrative Services Assessment</t>
  </si>
  <si>
    <t>Emergency Management Assessment</t>
  </si>
  <si>
    <t>Corporate Communications Assessment</t>
  </si>
  <si>
    <t>Accounts Payable Assessment</t>
  </si>
  <si>
    <t>Claims Assessment</t>
  </si>
  <si>
    <t>Procurement Assessment</t>
  </si>
  <si>
    <t>New Mexico Gas Company</t>
  </si>
  <si>
    <t>Labor and IT Services</t>
  </si>
  <si>
    <t>TECO Services, Inc.</t>
  </si>
  <si>
    <t>Telecom</t>
  </si>
  <si>
    <t>Nova Scotia Power Inc.</t>
  </si>
  <si>
    <t>Labor Services</t>
  </si>
  <si>
    <t>Emera Inc.</t>
  </si>
  <si>
    <t>Corporate Support Services Allocations</t>
  </si>
  <si>
    <t>Other-Services</t>
  </si>
  <si>
    <t>Nova Scotia Power</t>
  </si>
  <si>
    <t>Other - Services/Allocations</t>
  </si>
  <si>
    <t>Emera Carribean Holdings LTD</t>
  </si>
  <si>
    <t>Real property rent</t>
  </si>
  <si>
    <t>Other/930.2</t>
  </si>
  <si>
    <t>Services</t>
  </si>
  <si>
    <t>specific calc</t>
  </si>
  <si>
    <t>contract</t>
  </si>
  <si>
    <t>2022 Amount Charged to PGS</t>
  </si>
  <si>
    <t>2021 Amount Charged to PGS</t>
  </si>
  <si>
    <t xml:space="preserve">2020 Amount Charged to PGS </t>
  </si>
  <si>
    <t>Peoples Gas System</t>
  </si>
  <si>
    <t>C&amp;M Expenses Allocated to Peoples Gas System</t>
  </si>
  <si>
    <t>OPC 1st Int. No. 62</t>
  </si>
  <si>
    <t>Tampa Electric Company</t>
  </si>
  <si>
    <t>Please see Peoples Gas System MFR Schedule G-2, pages 18a and 19b, for the calculation used to derive 2023 and 2024 Budget for account 930.2.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</si>
</sst>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7.95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4" applyNumberFormat="1" applyFont="1" applyBorder="1"/>
    <xf numFmtId="0" fontId="0" fillId="0" borderId="0" xfId="0" applyAlignment="1">
      <alignment horizontal="center"/>
    </xf>
    <xf numFmtId="164" fontId="3" fillId="0" borderId="0" xfId="4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0" fontId="6" fillId="0" borderId="0" xfId="3" applyFont="1" applyAlignment="1">
      <alignment horizontal="center"/>
    </xf>
    <xf numFmtId="164" fontId="0" fillId="0" borderId="0" xfId="1" applyNumberFormat="1" applyFont="1" applyFill="1" applyBorder="1"/>
    <xf numFmtId="0" fontId="5" fillId="0" borderId="0" xfId="0" applyFont="1"/>
    <xf numFmtId="164" fontId="0" fillId="0" borderId="0" xfId="1" applyNumberFormat="1" applyFont="1" applyFill="1"/>
    <xf numFmtId="10" fontId="0" fillId="0" borderId="0" xfId="2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7" fontId="0" fillId="0" borderId="0" xfId="5" applyNumberFormat="1" applyFont="1" applyFill="1" applyAlignment="1">
      <alignment horizontal="center"/>
    </xf>
    <xf numFmtId="37" fontId="0" fillId="0" borderId="0" xfId="5" applyNumberFormat="1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/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165" fontId="3" fillId="0" borderId="3" xfId="5" applyNumberFormat="1" applyFont="1" applyBorder="1" applyAlignment="1">
      <alignment horizontal="center"/>
    </xf>
  </cellXfs>
  <cellStyles count="6">
    <cellStyle name="Comma" xfId="1" builtinId="3"/>
    <cellStyle name="Comma 2" xfId="4" xr:uid="{AC442595-47E9-471F-A3DE-404E217B3183}"/>
    <cellStyle name="Currency" xfId="5" builtinId="4"/>
    <cellStyle name="Normal" xfId="0" builtinId="0"/>
    <cellStyle name="Normal 2" xfId="3" xr:uid="{B9009E60-F0C2-4F29-8D62-BF0DB30A5DD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7098-6542-4292-9311-ECA238FB333C}">
  <sheetPr>
    <pageSetUpPr fitToPage="1"/>
  </sheetPr>
  <dimension ref="A1:I41"/>
  <sheetViews>
    <sheetView zoomScale="90" zoomScaleNormal="90" workbookViewId="0">
      <selection activeCell="B45" sqref="B45"/>
    </sheetView>
  </sheetViews>
  <sheetFormatPr defaultRowHeight="15" x14ac:dyDescent="0.25"/>
  <cols>
    <col min="1" max="1" width="26.28515625" customWidth="1"/>
    <col min="2" max="2" width="35.28515625" bestFit="1" customWidth="1"/>
    <col min="3" max="3" width="12.5703125" bestFit="1" customWidth="1"/>
    <col min="4" max="4" width="14.5703125" bestFit="1" customWidth="1"/>
    <col min="5" max="5" width="10.140625" style="6" customWidth="1"/>
    <col min="6" max="6" width="12.28515625" style="6" customWidth="1"/>
    <col min="7" max="7" width="16.140625" style="6" bestFit="1" customWidth="1"/>
    <col min="9" max="9" width="11.5703125" customWidth="1"/>
  </cols>
  <sheetData>
    <row r="1" spans="1:9" x14ac:dyDescent="0.25">
      <c r="A1" s="25" t="s">
        <v>50</v>
      </c>
      <c r="B1" s="24"/>
      <c r="C1" s="24"/>
      <c r="D1" s="24"/>
      <c r="E1" s="24"/>
      <c r="F1" s="24"/>
      <c r="G1" s="24"/>
    </row>
    <row r="2" spans="1:9" x14ac:dyDescent="0.25">
      <c r="A2" s="25" t="s">
        <v>51</v>
      </c>
      <c r="B2" s="24"/>
      <c r="C2" s="24"/>
      <c r="D2" s="24"/>
      <c r="E2" s="24"/>
      <c r="F2" s="24"/>
      <c r="G2" s="24"/>
    </row>
    <row r="3" spans="1:9" x14ac:dyDescent="0.25">
      <c r="A3" s="25" t="s">
        <v>52</v>
      </c>
      <c r="B3" s="24"/>
      <c r="C3" s="24"/>
      <c r="D3" s="24"/>
      <c r="E3" s="24"/>
      <c r="F3" s="24"/>
      <c r="G3" s="24"/>
    </row>
    <row r="4" spans="1:9" ht="60.75" thickBot="1" x14ac:dyDescent="0.3">
      <c r="A4" s="1" t="s">
        <v>0</v>
      </c>
      <c r="B4" s="1" t="s">
        <v>1</v>
      </c>
      <c r="C4" s="1" t="s">
        <v>2</v>
      </c>
      <c r="D4" s="2" t="s">
        <v>49</v>
      </c>
      <c r="E4" s="2" t="s">
        <v>3</v>
      </c>
      <c r="F4" s="2" t="s">
        <v>4</v>
      </c>
      <c r="G4" s="2" t="s">
        <v>5</v>
      </c>
    </row>
    <row r="5" spans="1:9" x14ac:dyDescent="0.25">
      <c r="A5" s="3" t="s">
        <v>6</v>
      </c>
      <c r="B5" s="3" t="s">
        <v>7</v>
      </c>
      <c r="C5" s="4">
        <v>912</v>
      </c>
      <c r="D5" s="7">
        <v>7729715</v>
      </c>
      <c r="E5" s="4" t="s">
        <v>8</v>
      </c>
      <c r="F5" s="4" t="s">
        <v>9</v>
      </c>
      <c r="G5" s="4" t="s">
        <v>9</v>
      </c>
    </row>
    <row r="6" spans="1:9" x14ac:dyDescent="0.25">
      <c r="A6" s="3" t="s">
        <v>53</v>
      </c>
      <c r="B6" s="3" t="s">
        <v>10</v>
      </c>
      <c r="C6" s="4">
        <v>931</v>
      </c>
      <c r="D6" s="7">
        <f>546275.94+679.86-3867.6-546.45</f>
        <v>542541.75</v>
      </c>
      <c r="E6" s="6" t="s">
        <v>8</v>
      </c>
      <c r="F6" s="6" t="s">
        <v>9</v>
      </c>
      <c r="G6" s="6" t="s">
        <v>9</v>
      </c>
    </row>
    <row r="7" spans="1:9" x14ac:dyDescent="0.25">
      <c r="A7" s="3" t="s">
        <v>53</v>
      </c>
      <c r="B7" s="3" t="s">
        <v>42</v>
      </c>
      <c r="C7" s="4">
        <v>930.2</v>
      </c>
      <c r="D7" s="7">
        <f>822813-542542</f>
        <v>280271</v>
      </c>
      <c r="E7" s="6" t="s">
        <v>8</v>
      </c>
      <c r="F7" s="6" t="s">
        <v>9</v>
      </c>
      <c r="G7" s="6" t="s">
        <v>9</v>
      </c>
    </row>
    <row r="8" spans="1:9" x14ac:dyDescent="0.25">
      <c r="A8" s="3" t="s">
        <v>53</v>
      </c>
      <c r="B8" s="3" t="s">
        <v>11</v>
      </c>
      <c r="C8" s="4">
        <v>903</v>
      </c>
      <c r="D8" s="7">
        <v>5666633.7400000012</v>
      </c>
      <c r="E8" s="6" t="s">
        <v>8</v>
      </c>
      <c r="F8" s="6" t="s">
        <v>9</v>
      </c>
      <c r="G8" s="6" t="s">
        <v>9</v>
      </c>
    </row>
    <row r="9" spans="1:9" x14ac:dyDescent="0.25">
      <c r="A9" s="3" t="s">
        <v>53</v>
      </c>
      <c r="B9" s="3" t="s">
        <v>11</v>
      </c>
      <c r="C9" s="4">
        <v>920</v>
      </c>
      <c r="D9" s="7">
        <v>853185.39</v>
      </c>
      <c r="E9" s="6" t="s">
        <v>8</v>
      </c>
      <c r="F9" s="6" t="s">
        <v>9</v>
      </c>
      <c r="G9" s="6" t="s">
        <v>9</v>
      </c>
    </row>
    <row r="10" spans="1:9" x14ac:dyDescent="0.25">
      <c r="A10" s="3" t="s">
        <v>53</v>
      </c>
      <c r="B10" s="3" t="s">
        <v>44</v>
      </c>
      <c r="C10" s="4">
        <v>930.2</v>
      </c>
      <c r="D10" s="7">
        <v>1573598.95</v>
      </c>
      <c r="E10" s="6" t="s">
        <v>8</v>
      </c>
      <c r="F10" s="6" t="s">
        <v>9</v>
      </c>
      <c r="G10" s="6" t="s">
        <v>9</v>
      </c>
    </row>
    <row r="11" spans="1:9" x14ac:dyDescent="0.25">
      <c r="A11" s="3" t="s">
        <v>53</v>
      </c>
      <c r="B11" s="3" t="s">
        <v>44</v>
      </c>
      <c r="C11" s="4" t="s">
        <v>43</v>
      </c>
      <c r="D11" s="7">
        <f>282461.21+4666839.41</f>
        <v>4949300.62</v>
      </c>
      <c r="E11" s="6" t="s">
        <v>8</v>
      </c>
      <c r="F11" s="6" t="s">
        <v>9</v>
      </c>
      <c r="G11" s="6" t="s">
        <v>9</v>
      </c>
    </row>
    <row r="12" spans="1:9" x14ac:dyDescent="0.25">
      <c r="A12" s="3" t="s">
        <v>53</v>
      </c>
      <c r="B12" s="3" t="s">
        <v>12</v>
      </c>
      <c r="C12" s="4">
        <v>902</v>
      </c>
      <c r="D12" s="7">
        <v>20533.82</v>
      </c>
      <c r="E12" s="6" t="s">
        <v>8</v>
      </c>
      <c r="F12" s="6" t="s">
        <v>46</v>
      </c>
      <c r="G12" s="6" t="s">
        <v>9</v>
      </c>
      <c r="I12" s="8"/>
    </row>
    <row r="13" spans="1:9" x14ac:dyDescent="0.25">
      <c r="A13" s="3" t="s">
        <v>53</v>
      </c>
      <c r="B13" s="3" t="s">
        <v>13</v>
      </c>
      <c r="C13" s="4">
        <v>930.2</v>
      </c>
      <c r="D13" s="7">
        <f>3360278-308013.5-2161017.54</f>
        <v>891246.96</v>
      </c>
      <c r="E13" s="6" t="s">
        <v>18</v>
      </c>
      <c r="F13" s="6" t="s">
        <v>45</v>
      </c>
      <c r="G13" s="6" t="s">
        <v>9</v>
      </c>
    </row>
    <row r="14" spans="1:9" x14ac:dyDescent="0.25">
      <c r="A14" s="3" t="s">
        <v>53</v>
      </c>
      <c r="B14" s="3" t="s">
        <v>13</v>
      </c>
      <c r="C14" s="4">
        <v>903</v>
      </c>
      <c r="D14" s="7">
        <v>2161017.54</v>
      </c>
      <c r="E14" s="6" t="s">
        <v>18</v>
      </c>
      <c r="F14" s="6" t="s">
        <v>45</v>
      </c>
      <c r="G14" s="6" t="s">
        <v>9</v>
      </c>
    </row>
    <row r="15" spans="1:9" x14ac:dyDescent="0.25">
      <c r="A15" s="3" t="s">
        <v>53</v>
      </c>
      <c r="B15" s="3" t="s">
        <v>14</v>
      </c>
      <c r="C15" s="4" t="s">
        <v>43</v>
      </c>
      <c r="D15" s="7">
        <v>715609.95</v>
      </c>
      <c r="E15" s="6" t="s">
        <v>15</v>
      </c>
      <c r="F15" s="6" t="s">
        <v>16</v>
      </c>
      <c r="G15" s="19">
        <v>399732</v>
      </c>
    </row>
    <row r="16" spans="1:9" x14ac:dyDescent="0.25">
      <c r="A16" s="3" t="s">
        <v>53</v>
      </c>
      <c r="B16" s="3" t="s">
        <v>17</v>
      </c>
      <c r="C16" s="4">
        <v>930.2</v>
      </c>
      <c r="D16" s="7">
        <v>270780</v>
      </c>
      <c r="E16" s="6" t="s">
        <v>18</v>
      </c>
      <c r="F16" s="6" t="s">
        <v>16</v>
      </c>
      <c r="G16" s="19">
        <v>295548</v>
      </c>
    </row>
    <row r="17" spans="1:7" x14ac:dyDescent="0.25">
      <c r="A17" s="3" t="s">
        <v>53</v>
      </c>
      <c r="B17" s="3" t="s">
        <v>19</v>
      </c>
      <c r="C17" s="4">
        <v>930.2</v>
      </c>
      <c r="D17" s="7">
        <v>3510293.88</v>
      </c>
      <c r="E17" s="6" t="s">
        <v>20</v>
      </c>
      <c r="F17" s="17">
        <v>0.14410000000000001</v>
      </c>
      <c r="G17" s="20">
        <v>24360024.690000005</v>
      </c>
    </row>
    <row r="18" spans="1:7" x14ac:dyDescent="0.25">
      <c r="A18" s="3" t="s">
        <v>53</v>
      </c>
      <c r="B18" s="3" t="s">
        <v>21</v>
      </c>
      <c r="C18" s="4">
        <v>930.2</v>
      </c>
      <c r="D18" s="7">
        <v>4944444.6400000006</v>
      </c>
      <c r="E18" s="6" t="s">
        <v>20</v>
      </c>
      <c r="F18" s="17">
        <v>0.1789</v>
      </c>
      <c r="G18" s="20">
        <v>27638036.050000004</v>
      </c>
    </row>
    <row r="19" spans="1:7" x14ac:dyDescent="0.25">
      <c r="A19" s="3" t="s">
        <v>53</v>
      </c>
      <c r="B19" s="3" t="s">
        <v>22</v>
      </c>
      <c r="C19" s="4">
        <v>930.2</v>
      </c>
      <c r="D19" s="7">
        <v>478667.98</v>
      </c>
      <c r="E19" s="6" t="s">
        <v>20</v>
      </c>
      <c r="F19" s="17">
        <v>0.15939999999999999</v>
      </c>
      <c r="G19" s="20">
        <v>3002936.1700000009</v>
      </c>
    </row>
    <row r="20" spans="1:7" x14ac:dyDescent="0.25">
      <c r="A20" s="3" t="s">
        <v>53</v>
      </c>
      <c r="B20" s="3" t="s">
        <v>23</v>
      </c>
      <c r="C20" s="4">
        <v>930.2</v>
      </c>
      <c r="D20" s="7">
        <v>633340.88</v>
      </c>
      <c r="E20" s="6" t="s">
        <v>20</v>
      </c>
      <c r="F20" s="17">
        <v>0.1976</v>
      </c>
      <c r="G20" s="20">
        <v>3205166.5900000003</v>
      </c>
    </row>
    <row r="21" spans="1:7" x14ac:dyDescent="0.25">
      <c r="A21" s="3" t="s">
        <v>53</v>
      </c>
      <c r="B21" s="3" t="s">
        <v>24</v>
      </c>
      <c r="C21" s="4">
        <v>930.2</v>
      </c>
      <c r="D21" s="7">
        <v>333365.81999999995</v>
      </c>
      <c r="E21" s="6" t="s">
        <v>20</v>
      </c>
      <c r="F21" s="17">
        <v>0.2112</v>
      </c>
      <c r="G21" s="20">
        <v>1578436.71</v>
      </c>
    </row>
    <row r="22" spans="1:7" x14ac:dyDescent="0.25">
      <c r="A22" s="3" t="s">
        <v>53</v>
      </c>
      <c r="B22" s="3" t="s">
        <v>25</v>
      </c>
      <c r="C22" s="4">
        <v>930.2</v>
      </c>
      <c r="D22" s="7">
        <v>89707.900000000009</v>
      </c>
      <c r="E22" s="6" t="s">
        <v>20</v>
      </c>
      <c r="F22" s="17">
        <v>0.16800000000000001</v>
      </c>
      <c r="G22" s="20">
        <v>533975.61</v>
      </c>
    </row>
    <row r="23" spans="1:7" x14ac:dyDescent="0.25">
      <c r="A23" s="3" t="s">
        <v>53</v>
      </c>
      <c r="B23" s="3" t="s">
        <v>26</v>
      </c>
      <c r="C23" s="4">
        <v>930.2</v>
      </c>
      <c r="D23" s="7">
        <v>626188.91</v>
      </c>
      <c r="E23" s="6" t="s">
        <v>20</v>
      </c>
      <c r="F23" s="17">
        <v>0.26529999999999998</v>
      </c>
      <c r="G23" s="20">
        <v>2360305.0099999998</v>
      </c>
    </row>
    <row r="24" spans="1:7" x14ac:dyDescent="0.25">
      <c r="A24" s="3" t="s">
        <v>53</v>
      </c>
      <c r="B24" s="3" t="s">
        <v>27</v>
      </c>
      <c r="C24" s="4">
        <v>930.2</v>
      </c>
      <c r="D24" s="7">
        <v>314745.83000000007</v>
      </c>
      <c r="E24" s="6" t="s">
        <v>20</v>
      </c>
      <c r="F24" s="17">
        <v>0.28839999999999999</v>
      </c>
      <c r="G24" s="20">
        <v>1091351.6599999999</v>
      </c>
    </row>
    <row r="25" spans="1:7" x14ac:dyDescent="0.25">
      <c r="A25" s="3" t="s">
        <v>53</v>
      </c>
      <c r="B25" s="3" t="s">
        <v>28</v>
      </c>
      <c r="C25" s="4">
        <v>930.2</v>
      </c>
      <c r="D25" s="7">
        <v>445798.59</v>
      </c>
      <c r="E25" s="6" t="s">
        <v>20</v>
      </c>
      <c r="F25" s="17">
        <v>0.55820000000000003</v>
      </c>
      <c r="G25" s="20">
        <v>798635.96000000008</v>
      </c>
    </row>
    <row r="26" spans="1:7" x14ac:dyDescent="0.25">
      <c r="A26" s="3" t="s">
        <v>53</v>
      </c>
      <c r="B26" s="3" t="s">
        <v>29</v>
      </c>
      <c r="C26" s="4">
        <v>930.2</v>
      </c>
      <c r="D26" s="7">
        <v>691792.05</v>
      </c>
      <c r="E26" s="6" t="s">
        <v>20</v>
      </c>
      <c r="F26" s="17">
        <v>0.16900000000000001</v>
      </c>
      <c r="G26" s="20">
        <v>4093444.1799999997</v>
      </c>
    </row>
    <row r="27" spans="1:7" x14ac:dyDescent="0.25">
      <c r="A27" s="3" t="s">
        <v>30</v>
      </c>
      <c r="B27" s="3" t="s">
        <v>31</v>
      </c>
      <c r="C27" s="4">
        <v>930.2</v>
      </c>
      <c r="D27" s="7">
        <v>40306</v>
      </c>
      <c r="E27" s="6" t="s">
        <v>8</v>
      </c>
      <c r="F27" s="4" t="s">
        <v>9</v>
      </c>
      <c r="G27" s="4" t="s">
        <v>9</v>
      </c>
    </row>
    <row r="28" spans="1:7" s="9" customFormat="1" ht="13.9" customHeight="1" x14ac:dyDescent="0.25">
      <c r="A28" s="11" t="s">
        <v>34</v>
      </c>
      <c r="B28" s="11" t="s">
        <v>35</v>
      </c>
      <c r="C28" s="10">
        <v>930.2</v>
      </c>
      <c r="D28" s="18">
        <v>576.05999999999995</v>
      </c>
      <c r="E28" s="6" t="s">
        <v>8</v>
      </c>
      <c r="F28" s="4" t="s">
        <v>9</v>
      </c>
      <c r="G28" s="4" t="s">
        <v>9</v>
      </c>
    </row>
    <row r="29" spans="1:7" s="9" customFormat="1" ht="13.9" customHeight="1" x14ac:dyDescent="0.25">
      <c r="A29" s="11" t="s">
        <v>36</v>
      </c>
      <c r="B29" s="11" t="s">
        <v>35</v>
      </c>
      <c r="C29" s="10">
        <v>930.2</v>
      </c>
      <c r="D29" s="18">
        <v>539511.87</v>
      </c>
      <c r="E29" s="6" t="s">
        <v>8</v>
      </c>
      <c r="F29" s="4" t="s">
        <v>9</v>
      </c>
      <c r="G29" s="4" t="s">
        <v>9</v>
      </c>
    </row>
    <row r="30" spans="1:7" s="9" customFormat="1" ht="13.9" customHeight="1" x14ac:dyDescent="0.25">
      <c r="A30" s="11" t="s">
        <v>36</v>
      </c>
      <c r="B30" s="11" t="s">
        <v>37</v>
      </c>
      <c r="C30" s="10">
        <v>930.2</v>
      </c>
      <c r="D30" s="22">
        <v>497819.89</v>
      </c>
      <c r="E30" s="6" t="s">
        <v>8</v>
      </c>
      <c r="F30" s="4" t="s">
        <v>9</v>
      </c>
      <c r="G30" s="4" t="s">
        <v>9</v>
      </c>
    </row>
    <row r="31" spans="1:7" s="9" customFormat="1" ht="13.9" customHeight="1" x14ac:dyDescent="0.25">
      <c r="A31" s="11"/>
      <c r="B31" s="11"/>
      <c r="C31" s="10"/>
      <c r="D31" s="18"/>
      <c r="E31"/>
      <c r="F31"/>
      <c r="G31"/>
    </row>
    <row r="32" spans="1:7" s="9" customFormat="1" ht="12.75" customHeight="1" thickBot="1" x14ac:dyDescent="0.3">
      <c r="A32" s="11"/>
      <c r="B32" s="11"/>
      <c r="C32" s="10"/>
      <c r="D32" s="26">
        <f>SUM(D5:D30)</f>
        <v>38800995.019999996</v>
      </c>
      <c r="E32"/>
      <c r="F32"/>
      <c r="G32"/>
    </row>
    <row r="33" spans="1:7" ht="15.75" thickTop="1" x14ac:dyDescent="0.25">
      <c r="A33" s="3"/>
      <c r="B33" s="3"/>
      <c r="C33" s="4"/>
      <c r="D33" s="5"/>
      <c r="E33"/>
      <c r="F33"/>
      <c r="G33"/>
    </row>
    <row r="34" spans="1:7" x14ac:dyDescent="0.25">
      <c r="A34" s="3"/>
      <c r="B34" s="3"/>
      <c r="C34" s="4"/>
      <c r="D34" s="5"/>
      <c r="F34" s="4"/>
      <c r="G34" s="4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x14ac:dyDescent="0.25">
      <c r="A41" s="3"/>
    </row>
  </sheetData>
  <pageMargins left="0.7" right="0.7" top="0.75" bottom="0.75" header="0.3" footer="0.3"/>
  <pageSetup scale="71" orientation="portrait" horizontalDpi="1200" verticalDpi="1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B475-24FC-4D80-BE92-BE0799799293}">
  <sheetPr>
    <pageSetUpPr fitToPage="1"/>
  </sheetPr>
  <dimension ref="A1:G43"/>
  <sheetViews>
    <sheetView zoomScale="90" zoomScaleNormal="90" workbookViewId="0">
      <selection activeCell="F44" sqref="F44"/>
    </sheetView>
  </sheetViews>
  <sheetFormatPr defaultRowHeight="15" x14ac:dyDescent="0.25"/>
  <cols>
    <col min="1" max="1" width="24.85546875" bestFit="1" customWidth="1"/>
    <col min="2" max="2" width="37.85546875" bestFit="1" customWidth="1"/>
    <col min="3" max="3" width="11.85546875" bestFit="1" customWidth="1"/>
    <col min="4" max="4" width="14.28515625" bestFit="1" customWidth="1"/>
    <col min="5" max="5" width="12.28515625" customWidth="1"/>
    <col min="6" max="6" width="13.7109375" bestFit="1" customWidth="1"/>
    <col min="7" max="7" width="15" bestFit="1" customWidth="1"/>
  </cols>
  <sheetData>
    <row r="1" spans="1:7" x14ac:dyDescent="0.25">
      <c r="A1" s="25" t="s">
        <v>50</v>
      </c>
      <c r="B1" s="24"/>
      <c r="C1" s="24"/>
      <c r="D1" s="24"/>
      <c r="E1" s="24"/>
      <c r="F1" s="24"/>
      <c r="G1" s="24"/>
    </row>
    <row r="2" spans="1:7" x14ac:dyDescent="0.25">
      <c r="A2" s="25" t="s">
        <v>51</v>
      </c>
      <c r="B2" s="24"/>
      <c r="C2" s="24"/>
      <c r="D2" s="24"/>
      <c r="E2" s="24"/>
      <c r="F2" s="24"/>
      <c r="G2" s="24"/>
    </row>
    <row r="3" spans="1:7" x14ac:dyDescent="0.25">
      <c r="A3" s="25" t="s">
        <v>52</v>
      </c>
      <c r="B3" s="24"/>
      <c r="C3" s="24"/>
      <c r="D3" s="24"/>
      <c r="E3" s="24"/>
      <c r="F3" s="24"/>
      <c r="G3" s="24"/>
    </row>
    <row r="4" spans="1:7" ht="45.75" thickBot="1" x14ac:dyDescent="0.3">
      <c r="A4" s="1" t="s">
        <v>0</v>
      </c>
      <c r="B4" s="1" t="s">
        <v>1</v>
      </c>
      <c r="C4" s="1" t="s">
        <v>2</v>
      </c>
      <c r="D4" s="2" t="s">
        <v>48</v>
      </c>
      <c r="E4" s="2" t="s">
        <v>3</v>
      </c>
      <c r="F4" s="2" t="s">
        <v>4</v>
      </c>
      <c r="G4" s="2" t="s">
        <v>5</v>
      </c>
    </row>
    <row r="5" spans="1:7" x14ac:dyDescent="0.25">
      <c r="A5" s="3" t="s">
        <v>6</v>
      </c>
      <c r="B5" s="3" t="s">
        <v>7</v>
      </c>
      <c r="C5" s="4">
        <v>912</v>
      </c>
      <c r="D5" s="7">
        <v>7463326</v>
      </c>
      <c r="E5" s="4" t="s">
        <v>8</v>
      </c>
      <c r="F5" s="4" t="s">
        <v>9</v>
      </c>
      <c r="G5" s="4" t="s">
        <v>9</v>
      </c>
    </row>
    <row r="6" spans="1:7" x14ac:dyDescent="0.25">
      <c r="A6" s="3" t="s">
        <v>32</v>
      </c>
      <c r="B6" s="3" t="s">
        <v>11</v>
      </c>
      <c r="C6" s="4">
        <v>930.2</v>
      </c>
      <c r="D6" s="7">
        <v>50745.38</v>
      </c>
      <c r="E6" s="6" t="s">
        <v>8</v>
      </c>
      <c r="F6" s="4" t="s">
        <v>9</v>
      </c>
      <c r="G6" s="4" t="s">
        <v>9</v>
      </c>
    </row>
    <row r="7" spans="1:7" x14ac:dyDescent="0.25">
      <c r="A7" s="3" t="s">
        <v>53</v>
      </c>
      <c r="B7" s="3" t="s">
        <v>10</v>
      </c>
      <c r="C7" s="4">
        <v>931</v>
      </c>
      <c r="D7" s="7">
        <f>491816.85-11855.49</f>
        <v>479961.36</v>
      </c>
      <c r="E7" s="6" t="s">
        <v>8</v>
      </c>
      <c r="F7" s="4" t="s">
        <v>9</v>
      </c>
      <c r="G7" s="4" t="s">
        <v>9</v>
      </c>
    </row>
    <row r="8" spans="1:7" x14ac:dyDescent="0.25">
      <c r="A8" s="3" t="s">
        <v>53</v>
      </c>
      <c r="B8" s="3" t="s">
        <v>42</v>
      </c>
      <c r="C8" s="4">
        <v>930</v>
      </c>
      <c r="D8" s="7">
        <f>807882.81-479961</f>
        <v>327921.81000000006</v>
      </c>
      <c r="E8" s="6" t="s">
        <v>8</v>
      </c>
      <c r="F8" s="4" t="s">
        <v>9</v>
      </c>
      <c r="G8" s="4" t="s">
        <v>9</v>
      </c>
    </row>
    <row r="9" spans="1:7" x14ac:dyDescent="0.25">
      <c r="A9" s="3" t="s">
        <v>53</v>
      </c>
      <c r="B9" s="3" t="s">
        <v>11</v>
      </c>
      <c r="C9" s="4">
        <v>903</v>
      </c>
      <c r="D9" s="7">
        <v>5797591.4100000001</v>
      </c>
      <c r="E9" s="6" t="s">
        <v>8</v>
      </c>
      <c r="F9" s="4" t="s">
        <v>9</v>
      </c>
      <c r="G9" s="4" t="s">
        <v>9</v>
      </c>
    </row>
    <row r="10" spans="1:7" x14ac:dyDescent="0.25">
      <c r="A10" s="3" t="s">
        <v>53</v>
      </c>
      <c r="B10" s="3" t="s">
        <v>11</v>
      </c>
      <c r="C10" s="4">
        <v>920</v>
      </c>
      <c r="D10" s="7">
        <v>483275.57</v>
      </c>
      <c r="E10" s="6" t="s">
        <v>8</v>
      </c>
      <c r="F10" s="4" t="s">
        <v>9</v>
      </c>
      <c r="G10" s="4" t="s">
        <v>9</v>
      </c>
    </row>
    <row r="11" spans="1:7" x14ac:dyDescent="0.25">
      <c r="A11" s="3" t="s">
        <v>53</v>
      </c>
      <c r="B11" s="3" t="s">
        <v>44</v>
      </c>
      <c r="C11" s="4">
        <v>930.2</v>
      </c>
      <c r="D11" s="7">
        <v>1295982.58</v>
      </c>
      <c r="E11" s="6" t="s">
        <v>8</v>
      </c>
      <c r="F11" s="4" t="s">
        <v>9</v>
      </c>
      <c r="G11" s="4" t="s">
        <v>9</v>
      </c>
    </row>
    <row r="12" spans="1:7" x14ac:dyDescent="0.25">
      <c r="A12" s="3" t="s">
        <v>53</v>
      </c>
      <c r="B12" s="3" t="s">
        <v>44</v>
      </c>
      <c r="C12" s="4" t="s">
        <v>43</v>
      </c>
      <c r="D12" s="7">
        <f>235187.82+4383479.26</f>
        <v>4618667.08</v>
      </c>
      <c r="E12" s="6" t="s">
        <v>8</v>
      </c>
      <c r="F12" s="4" t="s">
        <v>9</v>
      </c>
      <c r="G12" s="4" t="s">
        <v>9</v>
      </c>
    </row>
    <row r="13" spans="1:7" x14ac:dyDescent="0.25">
      <c r="A13" s="3" t="s">
        <v>53</v>
      </c>
      <c r="B13" s="3" t="s">
        <v>13</v>
      </c>
      <c r="C13" s="4">
        <v>930.2</v>
      </c>
      <c r="D13" s="7">
        <f>2711809-2170729-286248</f>
        <v>254832</v>
      </c>
      <c r="E13" s="6" t="s">
        <v>18</v>
      </c>
      <c r="F13" s="4" t="s">
        <v>45</v>
      </c>
      <c r="G13" s="4" t="s">
        <v>9</v>
      </c>
    </row>
    <row r="14" spans="1:7" x14ac:dyDescent="0.25">
      <c r="A14" s="3" t="s">
        <v>53</v>
      </c>
      <c r="B14" s="3" t="s">
        <v>13</v>
      </c>
      <c r="C14" s="4">
        <v>903</v>
      </c>
      <c r="D14" s="7">
        <v>2170729.11</v>
      </c>
      <c r="E14" s="6" t="s">
        <v>18</v>
      </c>
      <c r="F14" s="4" t="s">
        <v>45</v>
      </c>
      <c r="G14" s="4" t="s">
        <v>9</v>
      </c>
    </row>
    <row r="15" spans="1:7" x14ac:dyDescent="0.25">
      <c r="A15" s="3" t="s">
        <v>53</v>
      </c>
      <c r="B15" s="3" t="s">
        <v>33</v>
      </c>
      <c r="C15" s="4" t="s">
        <v>43</v>
      </c>
      <c r="D15" s="7">
        <v>812735</v>
      </c>
      <c r="E15" s="6" t="s">
        <v>15</v>
      </c>
      <c r="F15" s="4" t="s">
        <v>16</v>
      </c>
      <c r="G15" s="19">
        <v>449352</v>
      </c>
    </row>
    <row r="16" spans="1:7" x14ac:dyDescent="0.25">
      <c r="A16" s="3" t="s">
        <v>53</v>
      </c>
      <c r="B16" s="3" t="s">
        <v>17</v>
      </c>
      <c r="C16" s="4">
        <v>930.2</v>
      </c>
      <c r="D16" s="7">
        <v>277260</v>
      </c>
      <c r="E16" s="6" t="s">
        <v>18</v>
      </c>
      <c r="F16" s="4" t="s">
        <v>16</v>
      </c>
      <c r="G16" s="19">
        <v>286656</v>
      </c>
    </row>
    <row r="17" spans="1:7" x14ac:dyDescent="0.25">
      <c r="A17" s="3" t="s">
        <v>53</v>
      </c>
      <c r="B17" s="3" t="s">
        <v>19</v>
      </c>
      <c r="C17" s="4">
        <v>930.2</v>
      </c>
      <c r="D17" s="7">
        <v>3218661.2800000003</v>
      </c>
      <c r="E17" s="6" t="s">
        <v>20</v>
      </c>
      <c r="F17" s="21">
        <v>0.14169999999999999</v>
      </c>
      <c r="G17" s="20">
        <v>22714617.360621035</v>
      </c>
    </row>
    <row r="18" spans="1:7" x14ac:dyDescent="0.25">
      <c r="A18" s="3" t="s">
        <v>53</v>
      </c>
      <c r="B18" s="3" t="s">
        <v>21</v>
      </c>
      <c r="C18" s="4">
        <v>930.2</v>
      </c>
      <c r="D18" s="7">
        <v>5650499.4500000002</v>
      </c>
      <c r="E18" s="6" t="s">
        <v>20</v>
      </c>
      <c r="F18" s="21">
        <v>0.1905</v>
      </c>
      <c r="G18" s="20">
        <v>29661414.590000004</v>
      </c>
    </row>
    <row r="19" spans="1:7" x14ac:dyDescent="0.25">
      <c r="A19" s="3" t="s">
        <v>53</v>
      </c>
      <c r="B19" s="3" t="s">
        <v>22</v>
      </c>
      <c r="C19" s="4">
        <v>930.2</v>
      </c>
      <c r="D19" s="7">
        <v>480693.63</v>
      </c>
      <c r="E19" s="6" t="s">
        <v>20</v>
      </c>
      <c r="F19" s="21">
        <v>0.17680000000000001</v>
      </c>
      <c r="G19" s="20">
        <v>2718855.3733031671</v>
      </c>
    </row>
    <row r="20" spans="1:7" x14ac:dyDescent="0.25">
      <c r="A20" s="3" t="s">
        <v>53</v>
      </c>
      <c r="B20" s="3" t="s">
        <v>23</v>
      </c>
      <c r="C20" s="4">
        <v>930.2</v>
      </c>
      <c r="D20" s="7">
        <v>459061.95</v>
      </c>
      <c r="E20" s="6" t="s">
        <v>20</v>
      </c>
      <c r="F20" s="21">
        <v>0.21840000000000001</v>
      </c>
      <c r="G20" s="20">
        <v>2101931.9899999998</v>
      </c>
    </row>
    <row r="21" spans="1:7" x14ac:dyDescent="0.25">
      <c r="A21" s="3" t="s">
        <v>53</v>
      </c>
      <c r="B21" s="3" t="s">
        <v>24</v>
      </c>
      <c r="C21" s="4">
        <v>930.2</v>
      </c>
      <c r="D21" s="7">
        <v>347726.42</v>
      </c>
      <c r="E21" s="6" t="s">
        <v>20</v>
      </c>
      <c r="F21" s="21">
        <v>0.22</v>
      </c>
      <c r="G21" s="20">
        <v>1580574.46</v>
      </c>
    </row>
    <row r="22" spans="1:7" x14ac:dyDescent="0.25">
      <c r="A22" s="3" t="s">
        <v>53</v>
      </c>
      <c r="B22" s="3" t="s">
        <v>25</v>
      </c>
      <c r="C22" s="4">
        <v>930.2</v>
      </c>
      <c r="D22" s="7">
        <v>98978.250000000015</v>
      </c>
      <c r="E22" s="6" t="s">
        <v>20</v>
      </c>
      <c r="F22" s="21">
        <v>0.1782</v>
      </c>
      <c r="G22" s="20">
        <v>555433.43999999994</v>
      </c>
    </row>
    <row r="23" spans="1:7" x14ac:dyDescent="0.25">
      <c r="A23" s="3" t="s">
        <v>53</v>
      </c>
      <c r="B23" s="3" t="s">
        <v>26</v>
      </c>
      <c r="C23" s="4">
        <v>930.2</v>
      </c>
      <c r="D23" s="7">
        <v>492159.76</v>
      </c>
      <c r="E23" s="6" t="s">
        <v>20</v>
      </c>
      <c r="F23" s="21">
        <v>0.2162</v>
      </c>
      <c r="G23" s="20">
        <v>2328919.35</v>
      </c>
    </row>
    <row r="24" spans="1:7" x14ac:dyDescent="0.25">
      <c r="A24" s="3" t="s">
        <v>53</v>
      </c>
      <c r="B24" s="3" t="s">
        <v>27</v>
      </c>
      <c r="C24" s="4">
        <v>930.2</v>
      </c>
      <c r="D24" s="7">
        <v>452562.43999999994</v>
      </c>
      <c r="E24" s="6" t="s">
        <v>20</v>
      </c>
      <c r="F24" s="21">
        <v>0.33610000000000001</v>
      </c>
      <c r="G24" s="20">
        <v>1346512.53</v>
      </c>
    </row>
    <row r="25" spans="1:7" x14ac:dyDescent="0.25">
      <c r="A25" s="3" t="s">
        <v>53</v>
      </c>
      <c r="B25" s="3" t="s">
        <v>28</v>
      </c>
      <c r="C25" s="4">
        <v>930.2</v>
      </c>
      <c r="D25" s="7">
        <v>494747.54000000004</v>
      </c>
      <c r="E25" s="6" t="s">
        <v>20</v>
      </c>
      <c r="F25" s="21">
        <v>0.62629999999999997</v>
      </c>
      <c r="G25" s="20">
        <v>789952.96</v>
      </c>
    </row>
    <row r="26" spans="1:7" x14ac:dyDescent="0.25">
      <c r="A26" s="3" t="s">
        <v>53</v>
      </c>
      <c r="B26" s="3" t="s">
        <v>29</v>
      </c>
      <c r="C26" s="4">
        <v>930.2</v>
      </c>
      <c r="D26" s="7">
        <v>822472.2899999998</v>
      </c>
      <c r="E26" s="6" t="s">
        <v>20</v>
      </c>
      <c r="F26" s="21">
        <v>0.1847</v>
      </c>
      <c r="G26" s="20">
        <v>4453017.3500000006</v>
      </c>
    </row>
    <row r="27" spans="1:7" x14ac:dyDescent="0.25">
      <c r="A27" s="3" t="s">
        <v>30</v>
      </c>
      <c r="B27" s="3" t="s">
        <v>31</v>
      </c>
      <c r="C27" s="4">
        <v>930.2</v>
      </c>
      <c r="D27" s="7">
        <v>52976.529999999977</v>
      </c>
      <c r="E27" s="6" t="s">
        <v>8</v>
      </c>
      <c r="F27" s="4" t="s">
        <v>9</v>
      </c>
      <c r="G27" s="4" t="s">
        <v>9</v>
      </c>
    </row>
    <row r="28" spans="1:7" x14ac:dyDescent="0.25">
      <c r="A28" t="s">
        <v>36</v>
      </c>
      <c r="B28" t="s">
        <v>35</v>
      </c>
      <c r="C28" s="6">
        <v>930.2</v>
      </c>
      <c r="D28" s="16">
        <f>1249097.2-543544.84</f>
        <v>705552.36</v>
      </c>
      <c r="E28" s="6" t="s">
        <v>8</v>
      </c>
      <c r="F28" s="4" t="s">
        <v>9</v>
      </c>
      <c r="G28" s="4" t="s">
        <v>9</v>
      </c>
    </row>
    <row r="29" spans="1:7" x14ac:dyDescent="0.25">
      <c r="A29" t="s">
        <v>36</v>
      </c>
      <c r="B29" t="s">
        <v>35</v>
      </c>
      <c r="C29" s="6">
        <v>920</v>
      </c>
      <c r="D29" s="16">
        <v>543544.84</v>
      </c>
      <c r="E29" s="6" t="s">
        <v>8</v>
      </c>
      <c r="F29" s="4" t="s">
        <v>9</v>
      </c>
      <c r="G29" s="4" t="s">
        <v>9</v>
      </c>
    </row>
    <row r="30" spans="1:7" x14ac:dyDescent="0.25">
      <c r="A30" t="s">
        <v>36</v>
      </c>
      <c r="B30" t="s">
        <v>38</v>
      </c>
      <c r="C30" s="6">
        <v>930.2</v>
      </c>
      <c r="D30" s="16">
        <v>534362.4</v>
      </c>
      <c r="E30" s="6" t="s">
        <v>8</v>
      </c>
      <c r="F30" s="4" t="s">
        <v>9</v>
      </c>
      <c r="G30" s="4" t="s">
        <v>9</v>
      </c>
    </row>
    <row r="31" spans="1:7" x14ac:dyDescent="0.25">
      <c r="A31" t="s">
        <v>39</v>
      </c>
      <c r="B31" t="s">
        <v>35</v>
      </c>
      <c r="C31" s="6">
        <v>930.2</v>
      </c>
      <c r="D31" s="23">
        <v>1425.98</v>
      </c>
      <c r="E31" s="6" t="s">
        <v>8</v>
      </c>
      <c r="F31" s="4" t="s">
        <v>9</v>
      </c>
      <c r="G31" s="4" t="s">
        <v>9</v>
      </c>
    </row>
    <row r="32" spans="1:7" x14ac:dyDescent="0.25">
      <c r="A32" s="3"/>
      <c r="B32" s="3"/>
      <c r="C32" s="4"/>
      <c r="D32" s="5"/>
      <c r="E32" s="6"/>
      <c r="F32" s="4"/>
    </row>
    <row r="33" spans="1:7" ht="15.75" thickBot="1" x14ac:dyDescent="0.3">
      <c r="A33" s="3"/>
      <c r="D33" s="26">
        <f>SUM(D5:D31)</f>
        <v>38388452.419999994</v>
      </c>
      <c r="E33" s="6"/>
      <c r="F33" s="6"/>
      <c r="G33" s="6"/>
    </row>
    <row r="34" spans="1:7" ht="15.75" thickTop="1" x14ac:dyDescent="0.25">
      <c r="A34" s="3"/>
      <c r="E34" s="6"/>
      <c r="F34" s="6"/>
      <c r="G34" s="6"/>
    </row>
    <row r="35" spans="1:7" x14ac:dyDescent="0.25">
      <c r="A35" s="3"/>
      <c r="E35" s="6"/>
      <c r="F35" s="6"/>
      <c r="G35" s="6"/>
    </row>
    <row r="36" spans="1:7" x14ac:dyDescent="0.25">
      <c r="A36" s="3"/>
      <c r="E36" s="6"/>
      <c r="F36" s="6"/>
      <c r="G36" s="6"/>
    </row>
    <row r="37" spans="1:7" x14ac:dyDescent="0.25">
      <c r="A37" s="3"/>
      <c r="E37" s="6"/>
      <c r="F37" s="6"/>
      <c r="G37" s="6"/>
    </row>
    <row r="38" spans="1:7" x14ac:dyDescent="0.25">
      <c r="A38" s="3"/>
      <c r="E38" s="6"/>
      <c r="F38" s="6"/>
      <c r="G38" s="6"/>
    </row>
    <row r="39" spans="1:7" x14ac:dyDescent="0.25">
      <c r="A39" s="3"/>
      <c r="E39" s="6"/>
      <c r="F39" s="6"/>
      <c r="G39" s="6"/>
    </row>
    <row r="40" spans="1:7" x14ac:dyDescent="0.25">
      <c r="E40" s="6"/>
      <c r="F40" s="6"/>
      <c r="G40" s="6"/>
    </row>
    <row r="41" spans="1:7" x14ac:dyDescent="0.25">
      <c r="E41" s="6"/>
      <c r="F41" s="6"/>
      <c r="G41" s="6"/>
    </row>
    <row r="42" spans="1:7" x14ac:dyDescent="0.25">
      <c r="E42" s="6"/>
      <c r="F42" s="6"/>
      <c r="G42" s="6"/>
    </row>
    <row r="43" spans="1:7" x14ac:dyDescent="0.25">
      <c r="E43" s="6"/>
      <c r="F43" s="6"/>
      <c r="G43" s="6"/>
    </row>
  </sheetData>
  <pageMargins left="0.7" right="0.7" top="0.75" bottom="0.75" header="0.3" footer="0.3"/>
  <pageSetup scale="70" orientation="portrait" horizontalDpi="4294967295" verticalDpi="4294967295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847E-C218-4038-96A6-F0836D662DCB}">
  <sheetPr>
    <pageSetUpPr fitToPage="1"/>
  </sheetPr>
  <dimension ref="A1:J44"/>
  <sheetViews>
    <sheetView tabSelected="1" topLeftCell="A8" zoomScale="92" workbookViewId="0">
      <selection activeCell="G32" sqref="G32"/>
    </sheetView>
  </sheetViews>
  <sheetFormatPr defaultRowHeight="15" x14ac:dyDescent="0.25"/>
  <cols>
    <col min="1" max="1" width="27.85546875" bestFit="1" customWidth="1"/>
    <col min="2" max="2" width="34.42578125" bestFit="1" customWidth="1"/>
    <col min="3" max="3" width="13" customWidth="1"/>
    <col min="4" max="4" width="14.28515625" bestFit="1" customWidth="1"/>
    <col min="5" max="5" width="10.5703125" customWidth="1"/>
    <col min="6" max="7" width="13.7109375" bestFit="1" customWidth="1"/>
    <col min="9" max="9" width="9.7109375" bestFit="1" customWidth="1"/>
    <col min="10" max="10" width="15.5703125" customWidth="1"/>
  </cols>
  <sheetData>
    <row r="1" spans="1:10" x14ac:dyDescent="0.25">
      <c r="A1" s="25" t="s">
        <v>50</v>
      </c>
      <c r="B1" s="25"/>
      <c r="C1" s="25"/>
      <c r="D1" s="25"/>
      <c r="E1" s="25"/>
      <c r="F1" s="25"/>
      <c r="G1" s="25"/>
    </row>
    <row r="2" spans="1:10" x14ac:dyDescent="0.25">
      <c r="A2" s="25" t="s">
        <v>51</v>
      </c>
      <c r="B2" s="25"/>
      <c r="C2" s="25"/>
      <c r="D2" s="25"/>
      <c r="E2" s="25"/>
      <c r="F2" s="25"/>
      <c r="G2" s="25"/>
    </row>
    <row r="3" spans="1:10" x14ac:dyDescent="0.25">
      <c r="A3" s="25" t="s">
        <v>52</v>
      </c>
      <c r="B3" s="25"/>
      <c r="C3" s="25"/>
      <c r="D3" s="25"/>
      <c r="E3" s="25"/>
      <c r="F3" s="25"/>
      <c r="G3" s="25"/>
    </row>
    <row r="4" spans="1:10" ht="45.75" thickBot="1" x14ac:dyDescent="0.3">
      <c r="A4" s="1" t="s">
        <v>0</v>
      </c>
      <c r="B4" s="1" t="s">
        <v>1</v>
      </c>
      <c r="C4" s="1" t="s">
        <v>2</v>
      </c>
      <c r="D4" s="2" t="s">
        <v>47</v>
      </c>
      <c r="E4" s="2" t="s">
        <v>3</v>
      </c>
      <c r="F4" s="2" t="s">
        <v>4</v>
      </c>
      <c r="G4" s="2" t="s">
        <v>5</v>
      </c>
    </row>
    <row r="5" spans="1:10" x14ac:dyDescent="0.25">
      <c r="A5" t="s">
        <v>6</v>
      </c>
      <c r="B5" s="3" t="s">
        <v>7</v>
      </c>
      <c r="C5" s="4">
        <v>912</v>
      </c>
      <c r="D5" s="14">
        <v>7585990</v>
      </c>
      <c r="E5" s="4" t="s">
        <v>8</v>
      </c>
      <c r="F5" s="4" t="s">
        <v>9</v>
      </c>
      <c r="G5" s="4" t="s">
        <v>9</v>
      </c>
      <c r="H5" s="13"/>
      <c r="J5" s="15"/>
    </row>
    <row r="6" spans="1:10" x14ac:dyDescent="0.25">
      <c r="A6" t="s">
        <v>53</v>
      </c>
      <c r="B6" s="3" t="s">
        <v>10</v>
      </c>
      <c r="C6" s="4">
        <v>931</v>
      </c>
      <c r="D6" s="14">
        <f>100368+17431+333422</f>
        <v>451221</v>
      </c>
      <c r="E6" s="6" t="s">
        <v>8</v>
      </c>
      <c r="F6" s="6" t="s">
        <v>9</v>
      </c>
      <c r="G6" s="6" t="s">
        <v>9</v>
      </c>
      <c r="J6" s="12"/>
    </row>
    <row r="7" spans="1:10" x14ac:dyDescent="0.25">
      <c r="A7" t="s">
        <v>53</v>
      </c>
      <c r="B7" s="3" t="s">
        <v>42</v>
      </c>
      <c r="C7" s="4">
        <v>930</v>
      </c>
      <c r="D7" s="14">
        <f>918374.01-451221</f>
        <v>467153.01</v>
      </c>
      <c r="E7" s="6" t="s">
        <v>8</v>
      </c>
      <c r="F7" s="6" t="s">
        <v>9</v>
      </c>
      <c r="G7" s="6" t="s">
        <v>9</v>
      </c>
      <c r="J7" s="12"/>
    </row>
    <row r="8" spans="1:10" x14ac:dyDescent="0.25">
      <c r="A8" t="s">
        <v>53</v>
      </c>
      <c r="B8" s="3" t="s">
        <v>11</v>
      </c>
      <c r="C8" s="4">
        <v>903</v>
      </c>
      <c r="D8" s="14">
        <v>6149807.4199999999</v>
      </c>
      <c r="E8" s="6" t="s">
        <v>8</v>
      </c>
      <c r="F8" s="6" t="s">
        <v>9</v>
      </c>
      <c r="G8" s="6" t="s">
        <v>9</v>
      </c>
    </row>
    <row r="9" spans="1:10" x14ac:dyDescent="0.25">
      <c r="A9" t="s">
        <v>53</v>
      </c>
      <c r="B9" s="3" t="s">
        <v>11</v>
      </c>
      <c r="C9" s="4">
        <v>920</v>
      </c>
      <c r="D9" s="14">
        <v>1045221.61</v>
      </c>
      <c r="E9" s="6" t="s">
        <v>8</v>
      </c>
      <c r="F9" s="6" t="s">
        <v>9</v>
      </c>
      <c r="G9" s="6" t="s">
        <v>9</v>
      </c>
    </row>
    <row r="10" spans="1:10" x14ac:dyDescent="0.25">
      <c r="A10" t="s">
        <v>53</v>
      </c>
      <c r="B10" s="3" t="s">
        <v>44</v>
      </c>
      <c r="C10" s="4">
        <v>930.2</v>
      </c>
      <c r="D10" s="14">
        <v>1266516.45</v>
      </c>
      <c r="E10" s="6" t="s">
        <v>8</v>
      </c>
      <c r="F10" s="6" t="s">
        <v>9</v>
      </c>
      <c r="G10" s="6" t="s">
        <v>9</v>
      </c>
    </row>
    <row r="11" spans="1:10" x14ac:dyDescent="0.25">
      <c r="A11" t="s">
        <v>53</v>
      </c>
      <c r="B11" s="3" t="s">
        <v>44</v>
      </c>
      <c r="C11" s="4" t="s">
        <v>43</v>
      </c>
      <c r="D11" s="14">
        <v>4847842.7</v>
      </c>
      <c r="E11" s="6" t="s">
        <v>8</v>
      </c>
      <c r="F11" s="6" t="s">
        <v>9</v>
      </c>
      <c r="G11" s="6" t="s">
        <v>9</v>
      </c>
    </row>
    <row r="12" spans="1:10" x14ac:dyDescent="0.25">
      <c r="A12" t="s">
        <v>53</v>
      </c>
      <c r="B12" s="3" t="s">
        <v>13</v>
      </c>
      <c r="C12" s="4">
        <v>930.2</v>
      </c>
      <c r="D12" s="14">
        <v>890734</v>
      </c>
      <c r="E12" s="6" t="s">
        <v>18</v>
      </c>
      <c r="F12" s="4" t="s">
        <v>45</v>
      </c>
      <c r="G12" s="6" t="s">
        <v>9</v>
      </c>
      <c r="J12" s="6"/>
    </row>
    <row r="13" spans="1:10" x14ac:dyDescent="0.25">
      <c r="A13" t="s">
        <v>53</v>
      </c>
      <c r="B13" s="3" t="s">
        <v>13</v>
      </c>
      <c r="C13" s="4">
        <v>903</v>
      </c>
      <c r="D13" s="14">
        <v>2168369</v>
      </c>
      <c r="E13" s="6" t="s">
        <v>18</v>
      </c>
      <c r="F13" s="4" t="s">
        <v>45</v>
      </c>
      <c r="G13" s="6" t="s">
        <v>9</v>
      </c>
      <c r="J13" s="6"/>
    </row>
    <row r="14" spans="1:10" x14ac:dyDescent="0.25">
      <c r="A14" t="s">
        <v>53</v>
      </c>
      <c r="B14" s="3" t="s">
        <v>33</v>
      </c>
      <c r="C14" s="4" t="s">
        <v>43</v>
      </c>
      <c r="D14" s="14">
        <f>849854.26-33068.81</f>
        <v>816785.45</v>
      </c>
      <c r="E14" s="6" t="s">
        <v>15</v>
      </c>
      <c r="F14" s="6" t="s">
        <v>16</v>
      </c>
      <c r="G14" s="19">
        <v>437472.99</v>
      </c>
    </row>
    <row r="15" spans="1:10" x14ac:dyDescent="0.25">
      <c r="A15" t="s">
        <v>53</v>
      </c>
      <c r="B15" s="3" t="s">
        <v>17</v>
      </c>
      <c r="C15" s="4">
        <v>930.2</v>
      </c>
      <c r="D15" s="14">
        <v>277268.58</v>
      </c>
      <c r="E15" s="6" t="s">
        <v>18</v>
      </c>
      <c r="F15" s="6" t="s">
        <v>16</v>
      </c>
      <c r="G15" s="19">
        <v>286665.46000000002</v>
      </c>
    </row>
    <row r="16" spans="1:10" x14ac:dyDescent="0.25">
      <c r="A16" t="s">
        <v>53</v>
      </c>
      <c r="B16" s="3" t="s">
        <v>19</v>
      </c>
      <c r="C16" s="4">
        <v>930.2</v>
      </c>
      <c r="D16" s="14">
        <v>4059400.0199999996</v>
      </c>
      <c r="E16" s="6" t="s">
        <v>20</v>
      </c>
      <c r="F16" s="17">
        <v>0.15959999999999999</v>
      </c>
      <c r="G16" s="20">
        <v>25434837.218045112</v>
      </c>
    </row>
    <row r="17" spans="1:10" x14ac:dyDescent="0.25">
      <c r="A17" t="s">
        <v>53</v>
      </c>
      <c r="B17" s="3" t="s">
        <v>21</v>
      </c>
      <c r="C17" s="4">
        <v>930.2</v>
      </c>
      <c r="D17" s="14">
        <v>6444708.8199999994</v>
      </c>
      <c r="E17" s="6" t="s">
        <v>20</v>
      </c>
      <c r="F17" s="17">
        <v>0.19650000000000001</v>
      </c>
      <c r="G17" s="20">
        <v>32797500.840000004</v>
      </c>
    </row>
    <row r="18" spans="1:10" x14ac:dyDescent="0.25">
      <c r="A18" t="s">
        <v>53</v>
      </c>
      <c r="B18" s="3" t="s">
        <v>22</v>
      </c>
      <c r="C18" s="4">
        <v>930.2</v>
      </c>
      <c r="D18" s="14">
        <v>403823.77999999997</v>
      </c>
      <c r="E18" s="6" t="s">
        <v>20</v>
      </c>
      <c r="F18" s="17">
        <v>0.13919999999999999</v>
      </c>
      <c r="G18" s="20">
        <v>2901032.9022988505</v>
      </c>
    </row>
    <row r="19" spans="1:10" x14ac:dyDescent="0.25">
      <c r="A19" t="s">
        <v>53</v>
      </c>
      <c r="B19" s="3" t="s">
        <v>23</v>
      </c>
      <c r="C19" s="4">
        <v>930.2</v>
      </c>
      <c r="D19" s="14">
        <v>42418.66</v>
      </c>
      <c r="E19" s="6" t="s">
        <v>20</v>
      </c>
      <c r="F19" s="17">
        <v>2.0799999999999999E-2</v>
      </c>
      <c r="G19" s="20">
        <v>2039358.46</v>
      </c>
    </row>
    <row r="20" spans="1:10" x14ac:dyDescent="0.25">
      <c r="A20" t="s">
        <v>53</v>
      </c>
      <c r="B20" s="3" t="s">
        <v>24</v>
      </c>
      <c r="C20" s="4">
        <v>930.2</v>
      </c>
      <c r="D20" s="14">
        <v>353182.11</v>
      </c>
      <c r="E20" s="6" t="s">
        <v>20</v>
      </c>
      <c r="F20" s="17">
        <v>0.22700000000000001</v>
      </c>
      <c r="G20" s="20">
        <v>1555868.4</v>
      </c>
    </row>
    <row r="21" spans="1:10" x14ac:dyDescent="0.25">
      <c r="A21" t="s">
        <v>53</v>
      </c>
      <c r="B21" s="3" t="s">
        <v>25</v>
      </c>
      <c r="C21" s="4">
        <v>930.2</v>
      </c>
      <c r="D21" s="14">
        <v>106710.24</v>
      </c>
      <c r="E21" s="6" t="s">
        <v>20</v>
      </c>
      <c r="F21" s="17">
        <v>0.18079999999999999</v>
      </c>
      <c r="G21" s="20">
        <v>590211.5</v>
      </c>
    </row>
    <row r="22" spans="1:10" x14ac:dyDescent="0.25">
      <c r="A22" t="s">
        <v>53</v>
      </c>
      <c r="B22" s="3" t="s">
        <v>27</v>
      </c>
      <c r="C22" s="4">
        <v>930.2</v>
      </c>
      <c r="D22" s="14">
        <v>616648.22</v>
      </c>
      <c r="E22" s="6" t="s">
        <v>20</v>
      </c>
      <c r="F22" s="17">
        <v>0.36380000000000001</v>
      </c>
      <c r="G22" s="20">
        <v>1695019.8199999998</v>
      </c>
    </row>
    <row r="23" spans="1:10" x14ac:dyDescent="0.25">
      <c r="A23" t="s">
        <v>53</v>
      </c>
      <c r="B23" s="3" t="s">
        <v>28</v>
      </c>
      <c r="C23" s="4">
        <v>930.2</v>
      </c>
      <c r="D23" s="14">
        <v>514258.25</v>
      </c>
      <c r="E23" s="6" t="s">
        <v>20</v>
      </c>
      <c r="F23" s="17">
        <v>0.69220000000000004</v>
      </c>
      <c r="G23" s="20">
        <v>742933.05</v>
      </c>
    </row>
    <row r="24" spans="1:10" x14ac:dyDescent="0.25">
      <c r="A24" t="s">
        <v>53</v>
      </c>
      <c r="B24" s="3" t="s">
        <v>29</v>
      </c>
      <c r="C24" s="4">
        <v>930.2</v>
      </c>
      <c r="D24" s="14">
        <v>839070.58000000007</v>
      </c>
      <c r="E24" s="6" t="s">
        <v>20</v>
      </c>
      <c r="F24" s="17">
        <v>0.18419999999999997</v>
      </c>
      <c r="G24" s="20">
        <v>4555214.8500000006</v>
      </c>
    </row>
    <row r="25" spans="1:10" x14ac:dyDescent="0.25">
      <c r="A25" t="s">
        <v>30</v>
      </c>
      <c r="B25" s="3" t="s">
        <v>31</v>
      </c>
      <c r="C25" s="4">
        <v>930.2</v>
      </c>
      <c r="D25" s="14">
        <v>64088</v>
      </c>
      <c r="E25" s="6" t="s">
        <v>8</v>
      </c>
      <c r="F25" s="6" t="s">
        <v>9</v>
      </c>
      <c r="G25" s="6" t="s">
        <v>9</v>
      </c>
    </row>
    <row r="26" spans="1:10" x14ac:dyDescent="0.25">
      <c r="A26" t="s">
        <v>36</v>
      </c>
      <c r="B26" t="s">
        <v>35</v>
      </c>
      <c r="C26" s="6">
        <v>930.2</v>
      </c>
      <c r="D26" s="16">
        <f>1280783.98-583624</f>
        <v>697159.98</v>
      </c>
      <c r="E26" s="6" t="s">
        <v>8</v>
      </c>
      <c r="F26" s="6" t="s">
        <v>9</v>
      </c>
      <c r="G26" s="6" t="s">
        <v>9</v>
      </c>
      <c r="J26" s="12"/>
    </row>
    <row r="27" spans="1:10" x14ac:dyDescent="0.25">
      <c r="A27" t="s">
        <v>36</v>
      </c>
      <c r="B27" t="s">
        <v>35</v>
      </c>
      <c r="C27" s="6">
        <v>920</v>
      </c>
      <c r="D27" s="16">
        <v>583624.43000000005</v>
      </c>
      <c r="E27" s="6" t="s">
        <v>8</v>
      </c>
      <c r="F27" s="6" t="s">
        <v>9</v>
      </c>
      <c r="G27" s="6" t="s">
        <v>9</v>
      </c>
      <c r="J27" s="12"/>
    </row>
    <row r="28" spans="1:10" x14ac:dyDescent="0.25">
      <c r="A28" t="s">
        <v>36</v>
      </c>
      <c r="B28" t="s">
        <v>40</v>
      </c>
      <c r="C28" s="6">
        <v>930.2</v>
      </c>
      <c r="D28" s="16">
        <v>681966.85</v>
      </c>
      <c r="E28" s="6" t="s">
        <v>8</v>
      </c>
      <c r="F28" s="6" t="s">
        <v>9</v>
      </c>
      <c r="G28" s="6" t="s">
        <v>9</v>
      </c>
    </row>
    <row r="29" spans="1:10" x14ac:dyDescent="0.25">
      <c r="A29" t="s">
        <v>41</v>
      </c>
      <c r="B29" t="s">
        <v>35</v>
      </c>
      <c r="C29" s="6">
        <v>930.2</v>
      </c>
      <c r="D29" s="23">
        <v>19910.330000000002</v>
      </c>
      <c r="E29" s="6" t="s">
        <v>8</v>
      </c>
      <c r="F29" s="6" t="s">
        <v>9</v>
      </c>
      <c r="G29" s="6" t="s">
        <v>9</v>
      </c>
    </row>
    <row r="30" spans="1:10" x14ac:dyDescent="0.25">
      <c r="A30" s="3"/>
      <c r="B30" s="3"/>
      <c r="C30" s="4"/>
      <c r="D30" s="5"/>
      <c r="E30" s="6"/>
      <c r="F30" s="4"/>
      <c r="G30" s="4"/>
    </row>
    <row r="31" spans="1:10" ht="15.75" thickBot="1" x14ac:dyDescent="0.3">
      <c r="A31" s="3"/>
      <c r="D31" s="26">
        <f>SUM(D5:D29)</f>
        <v>41393879.489999987</v>
      </c>
      <c r="E31" s="6"/>
      <c r="F31" s="6"/>
      <c r="G31" s="6"/>
    </row>
    <row r="32" spans="1:10" ht="15.75" thickTop="1" x14ac:dyDescent="0.25">
      <c r="E32" s="6"/>
      <c r="F32" s="6"/>
      <c r="G32" s="6"/>
    </row>
    <row r="33" spans="1:7" x14ac:dyDescent="0.25">
      <c r="A33" s="3" t="s">
        <v>54</v>
      </c>
      <c r="E33" s="6"/>
      <c r="F33" s="6"/>
      <c r="G33" s="6"/>
    </row>
    <row r="34" spans="1:7" x14ac:dyDescent="0.25">
      <c r="A34" s="3"/>
      <c r="E34" s="6"/>
      <c r="F34" s="6"/>
      <c r="G34" s="6"/>
    </row>
    <row r="35" spans="1:7" x14ac:dyDescent="0.25">
      <c r="A35" s="3"/>
      <c r="E35" s="6"/>
      <c r="F35" s="6"/>
      <c r="G35" s="6"/>
    </row>
    <row r="36" spans="1:7" x14ac:dyDescent="0.25">
      <c r="A36" s="3"/>
      <c r="E36" s="6"/>
      <c r="F36" s="6"/>
      <c r="G36" s="6"/>
    </row>
    <row r="37" spans="1:7" x14ac:dyDescent="0.25">
      <c r="A37" s="3"/>
      <c r="E37" s="6"/>
      <c r="F37" s="6"/>
      <c r="G37" s="6"/>
    </row>
    <row r="38" spans="1:7" x14ac:dyDescent="0.25">
      <c r="A38" s="3"/>
      <c r="E38" s="6"/>
      <c r="F38" s="6"/>
      <c r="G38" s="6"/>
    </row>
    <row r="39" spans="1:7" x14ac:dyDescent="0.25">
      <c r="E39" s="6"/>
      <c r="F39" s="6"/>
      <c r="G39" s="6"/>
    </row>
    <row r="40" spans="1:7" x14ac:dyDescent="0.25">
      <c r="E40" s="6"/>
      <c r="F40" s="6"/>
      <c r="G40" s="6"/>
    </row>
    <row r="41" spans="1:7" x14ac:dyDescent="0.25">
      <c r="E41" s="6"/>
      <c r="F41" s="6"/>
      <c r="G41" s="6"/>
    </row>
    <row r="42" spans="1:7" x14ac:dyDescent="0.25">
      <c r="E42" s="6"/>
      <c r="F42" s="6"/>
      <c r="G42" s="6"/>
    </row>
    <row r="44" spans="1:7" x14ac:dyDescent="0.25">
      <c r="D44" s="12"/>
    </row>
  </sheetData>
  <pageMargins left="0.7" right="0.7" top="0.75" bottom="0.75" header="0.3" footer="0.3"/>
  <pageSetup scale="71" orientation="portrait" horizontalDpi="4294967295" verticalDpi="4294967295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060DB-4024-48E1-A50F-FFB2688D495E}"/>
</file>

<file path=customXml/itemProps2.xml><?xml version="1.0" encoding="utf-8"?>
<ds:datastoreItem xmlns:ds="http://schemas.openxmlformats.org/officeDocument/2006/customXml" ds:itemID="{1A36315B-23AA-47E9-8461-EC0FED6396FC}">
  <ds:schemaRefs>
    <ds:schemaRef ds:uri="http://purl.org/dc/terms/"/>
    <ds:schemaRef ds:uri="http://schemas.microsoft.com/office/2006/documentManagement/types"/>
    <ds:schemaRef ds:uri="ce9d3abe-bc67-4c3a-8bb7-62a662d1f451"/>
    <ds:schemaRef ds:uri="http://purl.org/dc/elements/1.1/"/>
    <ds:schemaRef ds:uri="http://schemas.microsoft.com/office/2006/metadata/properties"/>
    <ds:schemaRef ds:uri="http://schemas.microsoft.com/office/infopath/2007/PartnerControls"/>
    <ds:schemaRef ds:uri="94791C15-4105-42DF-B17E-66B53D20FDE0"/>
    <ds:schemaRef ds:uri="94791c15-4105-42df-b17e-66b53d20fde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25D744-85AC-4913-A589-00124FD40F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2020-tab1of3</vt:lpstr>
      <vt:lpstr>2021-tab2of3</vt:lpstr>
      <vt:lpstr>2022-tab3of3</vt:lpstr>
      <vt:lpstr>'2020-tab1of3'!Print_Area</vt:lpstr>
      <vt:lpstr>'2021-tab2of3'!Print_Area</vt:lpstr>
      <vt:lpstr>'2022-tab3of3'!Print_Area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Townsend, Eneida</dc:creator>
  <cp:lastModifiedBy>Irizarry, Brenda L.</cp:lastModifiedBy>
  <cp:lastPrinted>2023-05-12T00:55:11Z</cp:lastPrinted>
  <dcterms:created xsi:type="dcterms:W3CDTF">2023-05-04T15:23:18Z</dcterms:created>
  <dcterms:modified xsi:type="dcterms:W3CDTF">2023-05-12T12:32:36Z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2023-05-04T15:23:48Z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939225f5-b814-448a-b8ca-7fc41fdd2349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