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Drafter Workspace/IRR Attachments/IRR 07/"/>
    </mc:Choice>
  </mc:AlternateContent>
  <xr:revisionPtr revIDLastSave="0" documentId="13_ncr:1_{2A11CF34-E5BD-48FD-B9A9-217CE82D0BC9}" xr6:coauthVersionLast="47" xr6:coauthVersionMax="47" xr10:uidLastSave="{00000000-0000-0000-0000-000000000000}"/>
  <bookViews>
    <workbookView xWindow="-110" yWindow="-110" windowWidth="19420" windowHeight="10420" xr2:uid="{956F91D4-1EC1-42A6-BEA8-96C4C9A23E3B}"/>
  </bookViews>
  <sheets>
    <sheet name="7(a)(i - vii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1" l="1"/>
  <c r="S42" i="1"/>
  <c r="S34" i="1"/>
  <c r="S26" i="1"/>
  <c r="S18" i="1"/>
  <c r="P50" i="1"/>
  <c r="P42" i="1"/>
  <c r="P34" i="1"/>
  <c r="P26" i="1"/>
  <c r="P18" i="1"/>
  <c r="O8" i="1"/>
  <c r="P8" i="1" s="1"/>
  <c r="M50" i="1"/>
  <c r="M42" i="1"/>
  <c r="M34" i="1"/>
  <c r="M26" i="1"/>
  <c r="M18" i="1"/>
  <c r="M8" i="1"/>
  <c r="J50" i="1"/>
  <c r="J42" i="1"/>
  <c r="J34" i="1"/>
  <c r="J26" i="1"/>
  <c r="J18" i="1"/>
  <c r="J8" i="1"/>
  <c r="G50" i="1"/>
  <c r="G42" i="1"/>
  <c r="G34" i="1"/>
  <c r="G26" i="1"/>
  <c r="G18" i="1"/>
  <c r="G8" i="1"/>
  <c r="D50" i="1"/>
  <c r="D42" i="1"/>
  <c r="D34" i="1"/>
  <c r="D26" i="1"/>
  <c r="D18" i="1"/>
  <c r="D8" i="1"/>
  <c r="B9" i="1"/>
  <c r="B10" i="1" s="1"/>
  <c r="R8" i="1" l="1"/>
  <c r="S8" i="1" s="1"/>
  <c r="C9" i="1"/>
  <c r="C10" i="1" l="1"/>
  <c r="D10" i="1" s="1"/>
  <c r="F9" i="1"/>
  <c r="F10" i="1" s="1"/>
  <c r="G10" i="1" s="1"/>
  <c r="D9" i="1"/>
  <c r="G9" i="1" l="1"/>
  <c r="I9" i="1"/>
  <c r="I10" i="1" s="1"/>
  <c r="J10" i="1" s="1"/>
  <c r="J9" i="1" l="1"/>
  <c r="L9" i="1"/>
  <c r="L10" i="1" s="1"/>
  <c r="M10" i="1" s="1"/>
  <c r="M9" i="1" l="1"/>
  <c r="O9" i="1"/>
  <c r="O10" i="1"/>
  <c r="P10" i="1" s="1"/>
  <c r="P9" i="1" l="1"/>
  <c r="R9" i="1"/>
  <c r="R10" i="1" l="1"/>
  <c r="S10" i="1" s="1"/>
  <c r="S9" i="1"/>
</calcChain>
</file>

<file path=xl/sharedStrings.xml><?xml version="1.0" encoding="utf-8"?>
<sst xmlns="http://schemas.openxmlformats.org/spreadsheetml/2006/main" count="106" uniqueCount="21">
  <si>
    <t>2023F</t>
  </si>
  <si>
    <t>Total</t>
  </si>
  <si>
    <t>2024F</t>
  </si>
  <si>
    <t>Peoples Gas System, Inc.</t>
  </si>
  <si>
    <t>Total 12/31/18</t>
  </si>
  <si>
    <t>Residential Customers</t>
  </si>
  <si>
    <t>% Growth</t>
  </si>
  <si>
    <t>No. 7(a)(i) Miles of Mains and Services:</t>
  </si>
  <si>
    <t>No. 7(a)(ii) Residential Customers:</t>
  </si>
  <si>
    <t>No. 7(a)(iii) Commercial Customers:</t>
  </si>
  <si>
    <t>Commercial Customers</t>
  </si>
  <si>
    <t>Total YE</t>
  </si>
  <si>
    <t>No. 7(a)(iv) Residential Sales Measured in Therms:</t>
  </si>
  <si>
    <t>Residential Therm Sales</t>
  </si>
  <si>
    <t>No. 7(a)(v) Commercial Sales Measured in Therms:</t>
  </si>
  <si>
    <t>Commercial Therm Sales</t>
  </si>
  <si>
    <t>No. 7(a)(vi) Employee Team Members:</t>
  </si>
  <si>
    <t>Headcount</t>
  </si>
  <si>
    <t>Mains (in Miles)</t>
  </si>
  <si>
    <t>Services (in Miles)</t>
  </si>
  <si>
    <t>OPCs IRR No. 7(a)(i - 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</si>
</sst>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2" applyNumberFormat="1" applyFont="1"/>
    <xf numFmtId="43" fontId="0" fillId="0" borderId="0" xfId="1" applyFont="1"/>
    <xf numFmtId="43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4" fillId="0" borderId="0" xfId="0" applyFont="1"/>
    <xf numFmtId="43" fontId="0" fillId="2" borderId="0" xfId="1" applyFont="1" applyFill="1"/>
    <xf numFmtId="165" fontId="0" fillId="0" borderId="2" xfId="1" applyNumberFormat="1" applyFont="1" applyBorder="1"/>
    <xf numFmtId="164" fontId="0" fillId="0" borderId="2" xfId="2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 applyBorder="1"/>
    <xf numFmtId="43" fontId="0" fillId="2" borderId="2" xfId="0" applyNumberFormat="1" applyFill="1" applyBorder="1"/>
    <xf numFmtId="43" fontId="0" fillId="0" borderId="2" xfId="0" applyNumberFormat="1" applyBorder="1"/>
    <xf numFmtId="165" fontId="0" fillId="2" borderId="2" xfId="1" applyNumberFormat="1" applyFont="1" applyFill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3CAD-E442-4160-81D3-D05AFD1EB7DD}">
  <dimension ref="A1:S51"/>
  <sheetViews>
    <sheetView tabSelected="1" topLeftCell="A18" zoomScaleNormal="100" workbookViewId="0">
      <selection activeCell="A2" sqref="A2:S2"/>
    </sheetView>
  </sheetViews>
  <sheetFormatPr defaultRowHeight="14.5" x14ac:dyDescent="0.35"/>
  <cols>
    <col min="1" max="1" width="22.453125" customWidth="1"/>
    <col min="2" max="2" width="13.7265625" style="6" hidden="1" customWidth="1"/>
    <col min="3" max="3" width="13.7265625" customWidth="1"/>
    <col min="4" max="4" width="10.453125" bestFit="1" customWidth="1"/>
    <col min="5" max="5" width="1.7265625" customWidth="1"/>
    <col min="6" max="6" width="13.7265625" customWidth="1"/>
    <col min="7" max="7" width="10.453125" bestFit="1" customWidth="1"/>
    <col min="8" max="8" width="1.7265625" customWidth="1"/>
    <col min="9" max="9" width="13.7265625" customWidth="1"/>
    <col min="10" max="10" width="10.453125" bestFit="1" customWidth="1"/>
    <col min="11" max="11" width="1.7265625" customWidth="1"/>
    <col min="12" max="12" width="13.7265625" bestFit="1" customWidth="1"/>
    <col min="13" max="13" width="10.453125" bestFit="1" customWidth="1"/>
    <col min="14" max="14" width="1.7265625" customWidth="1"/>
    <col min="15" max="15" width="13.7265625" bestFit="1" customWidth="1"/>
    <col min="16" max="16" width="10.453125" bestFit="1" customWidth="1"/>
    <col min="17" max="17" width="1.7265625" customWidth="1"/>
    <col min="18" max="18" width="13.7265625" bestFit="1" customWidth="1"/>
    <col min="19" max="19" width="10.453125" bestFit="1" customWidth="1"/>
  </cols>
  <sheetData>
    <row r="1" spans="1:19" ht="15.5" x14ac:dyDescent="0.35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.5" x14ac:dyDescent="0.3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8" t="s">
        <v>7</v>
      </c>
    </row>
    <row r="6" spans="1:19" x14ac:dyDescent="0.35">
      <c r="C6" s="19">
        <v>2019</v>
      </c>
      <c r="D6" s="19"/>
      <c r="E6" s="12"/>
      <c r="F6" s="19">
        <v>2020</v>
      </c>
      <c r="G6" s="19"/>
      <c r="H6" s="13"/>
      <c r="I6" s="19">
        <v>2021</v>
      </c>
      <c r="J6" s="19"/>
      <c r="K6" s="12"/>
      <c r="L6" s="19">
        <v>2022</v>
      </c>
      <c r="M6" s="19"/>
      <c r="N6" s="12"/>
      <c r="O6" s="19" t="s">
        <v>0</v>
      </c>
      <c r="P6" s="19"/>
      <c r="Q6" s="12"/>
      <c r="R6" s="19" t="s">
        <v>2</v>
      </c>
      <c r="S6" s="19"/>
    </row>
    <row r="7" spans="1:19" x14ac:dyDescent="0.35">
      <c r="B7" s="7" t="s">
        <v>4</v>
      </c>
      <c r="C7" s="5" t="s">
        <v>11</v>
      </c>
      <c r="D7" s="5" t="s">
        <v>6</v>
      </c>
      <c r="E7" s="13"/>
      <c r="F7" s="5" t="s">
        <v>11</v>
      </c>
      <c r="G7" s="5" t="s">
        <v>6</v>
      </c>
      <c r="H7" s="13"/>
      <c r="I7" s="5" t="s">
        <v>11</v>
      </c>
      <c r="J7" s="5" t="s">
        <v>6</v>
      </c>
      <c r="K7" s="13"/>
      <c r="L7" s="5" t="s">
        <v>11</v>
      </c>
      <c r="M7" s="5" t="s">
        <v>6</v>
      </c>
      <c r="N7" s="13"/>
      <c r="O7" s="5" t="s">
        <v>11</v>
      </c>
      <c r="P7" s="5" t="s">
        <v>6</v>
      </c>
      <c r="Q7" s="13"/>
      <c r="R7" s="5" t="s">
        <v>11</v>
      </c>
      <c r="S7" s="5" t="s">
        <v>6</v>
      </c>
    </row>
    <row r="8" spans="1:19" x14ac:dyDescent="0.35">
      <c r="A8" t="s">
        <v>18</v>
      </c>
      <c r="B8" s="9">
        <v>13041.534</v>
      </c>
      <c r="C8" s="3">
        <v>13571.081</v>
      </c>
      <c r="D8" s="2">
        <f>C8/B8-1</f>
        <v>4.0604655863336392E-2</v>
      </c>
      <c r="E8" s="14"/>
      <c r="F8" s="3">
        <v>14174.746999999999</v>
      </c>
      <c r="G8" s="2">
        <f>F8/C8-1</f>
        <v>4.4481791833679285E-2</v>
      </c>
      <c r="H8" s="14"/>
      <c r="I8" s="3">
        <v>14623.605</v>
      </c>
      <c r="J8" s="2">
        <f>I8/F8-1</f>
        <v>3.1666032557759349E-2</v>
      </c>
      <c r="K8" s="14"/>
      <c r="L8" s="3">
        <v>14883.852999999999</v>
      </c>
      <c r="M8" s="2">
        <f>L8/I8-1</f>
        <v>1.7796432548608854E-2</v>
      </c>
      <c r="N8" s="14"/>
      <c r="O8" s="3">
        <f>+L8+325</f>
        <v>15208.852999999999</v>
      </c>
      <c r="P8" s="2">
        <f>O8/L8-1</f>
        <v>2.1835743741892566E-2</v>
      </c>
      <c r="Q8" s="14"/>
      <c r="R8" s="3">
        <f>+O8+285</f>
        <v>15493.852999999999</v>
      </c>
      <c r="S8" s="2">
        <f>R8/O8-1</f>
        <v>1.8739085715405279E-2</v>
      </c>
    </row>
    <row r="9" spans="1:19" x14ac:dyDescent="0.35">
      <c r="A9" t="s">
        <v>19</v>
      </c>
      <c r="B9" s="9">
        <f>390240*73.42/5280</f>
        <v>5426.4054545454546</v>
      </c>
      <c r="C9" s="4">
        <f>+B9+281.31</f>
        <v>5707.715454545455</v>
      </c>
      <c r="D9" s="2">
        <f t="shared" ref="D9:D10" si="0">C9/B9-1</f>
        <v>5.1840947447883812E-2</v>
      </c>
      <c r="F9" s="4">
        <f>+C9+267.65</f>
        <v>5975.3654545454547</v>
      </c>
      <c r="G9" s="2">
        <f t="shared" ref="G9:G10" si="1">F9/C9-1</f>
        <v>4.6892666975339781E-2</v>
      </c>
      <c r="I9" s="4">
        <f>+F9+268.18</f>
        <v>6243.545454545455</v>
      </c>
      <c r="J9" s="2">
        <f t="shared" ref="J9:J10" si="2">I9/F9-1</f>
        <v>4.4880936913406E-2</v>
      </c>
      <c r="L9" s="4">
        <f>+I9+230.59</f>
        <v>6474.1354545454551</v>
      </c>
      <c r="M9" s="2">
        <f t="shared" ref="M9:M10" si="3">L9/I9-1</f>
        <v>3.6932541242592265E-2</v>
      </c>
      <c r="O9" s="4">
        <f>+L9+230.59</f>
        <v>6704.7254545454552</v>
      </c>
      <c r="P9" s="2">
        <f t="shared" ref="P9:P10" si="4">O9/L9-1</f>
        <v>3.5617110827995457E-2</v>
      </c>
      <c r="R9" s="4">
        <f>+O9+183.44</f>
        <v>6888.1654545454548</v>
      </c>
      <c r="S9" s="2">
        <f t="shared" ref="S9:S10" si="5">R9/O9-1</f>
        <v>2.7359807831599747E-2</v>
      </c>
    </row>
    <row r="10" spans="1:19" ht="15" thickBot="1" x14ac:dyDescent="0.4">
      <c r="A10" t="s">
        <v>1</v>
      </c>
      <c r="B10" s="15">
        <f>SUM(B8:B9)</f>
        <v>18467.939454545456</v>
      </c>
      <c r="C10" s="16">
        <f>SUM(C8:C9)</f>
        <v>19278.796454545456</v>
      </c>
      <c r="D10" s="11">
        <f t="shared" si="0"/>
        <v>4.3906197656524482E-2</v>
      </c>
      <c r="F10" s="16">
        <f>SUM(F8:F9)</f>
        <v>20150.112454545455</v>
      </c>
      <c r="G10" s="11">
        <f t="shared" si="1"/>
        <v>4.519555990200641E-2</v>
      </c>
      <c r="I10" s="16">
        <f>SUM(I8:I9)</f>
        <v>20867.150454545455</v>
      </c>
      <c r="J10" s="11">
        <f t="shared" si="2"/>
        <v>3.5584813812701732E-2</v>
      </c>
      <c r="L10" s="16">
        <f>SUM(L8:L9)</f>
        <v>21357.988454545455</v>
      </c>
      <c r="M10" s="11">
        <f t="shared" si="3"/>
        <v>2.352204250739387E-2</v>
      </c>
      <c r="O10" s="16">
        <f>SUM(O8:O9)</f>
        <v>21913.578454545455</v>
      </c>
      <c r="P10" s="11">
        <f t="shared" si="4"/>
        <v>2.60132175453891E-2</v>
      </c>
      <c r="R10" s="16">
        <f>SUM(R8:R9)</f>
        <v>22382.018454545454</v>
      </c>
      <c r="S10" s="11">
        <f t="shared" si="5"/>
        <v>2.1376700340004495E-2</v>
      </c>
    </row>
    <row r="11" spans="1:19" ht="15" thickTop="1" x14ac:dyDescent="0.35"/>
    <row r="12" spans="1:19" x14ac:dyDescent="0.35">
      <c r="O12" s="4"/>
    </row>
    <row r="14" spans="1:19" x14ac:dyDescent="0.35">
      <c r="A14" s="8" t="s">
        <v>8</v>
      </c>
    </row>
    <row r="16" spans="1:19" x14ac:dyDescent="0.35">
      <c r="C16" s="19">
        <v>2019</v>
      </c>
      <c r="D16" s="19"/>
      <c r="E16" s="12"/>
      <c r="F16" s="19">
        <v>2020</v>
      </c>
      <c r="G16" s="19"/>
      <c r="H16" s="13"/>
      <c r="I16" s="19">
        <v>2021</v>
      </c>
      <c r="J16" s="19"/>
      <c r="K16" s="12"/>
      <c r="L16" s="19">
        <v>2022</v>
      </c>
      <c r="M16" s="19"/>
      <c r="N16" s="12"/>
      <c r="O16" s="19" t="s">
        <v>0</v>
      </c>
      <c r="P16" s="19"/>
      <c r="Q16" s="12"/>
      <c r="R16" s="19" t="s">
        <v>2</v>
      </c>
      <c r="S16" s="19"/>
    </row>
    <row r="17" spans="1:19" x14ac:dyDescent="0.35">
      <c r="B17" s="7" t="s">
        <v>4</v>
      </c>
      <c r="C17" s="5" t="s">
        <v>11</v>
      </c>
      <c r="D17" s="5" t="s">
        <v>6</v>
      </c>
      <c r="E17" s="13"/>
      <c r="F17" s="5" t="s">
        <v>11</v>
      </c>
      <c r="G17" s="5" t="s">
        <v>6</v>
      </c>
      <c r="H17" s="13"/>
      <c r="I17" s="5" t="s">
        <v>11</v>
      </c>
      <c r="J17" s="5" t="s">
        <v>6</v>
      </c>
      <c r="K17" s="13"/>
      <c r="L17" s="5" t="s">
        <v>11</v>
      </c>
      <c r="M17" s="5" t="s">
        <v>6</v>
      </c>
      <c r="N17" s="13"/>
      <c r="O17" s="5" t="s">
        <v>11</v>
      </c>
      <c r="P17" s="5" t="s">
        <v>6</v>
      </c>
      <c r="Q17" s="13"/>
      <c r="R17" s="5" t="s">
        <v>11</v>
      </c>
      <c r="S17" s="5" t="s">
        <v>6</v>
      </c>
    </row>
    <row r="18" spans="1:19" ht="15" thickBot="1" x14ac:dyDescent="0.4">
      <c r="A18" t="s">
        <v>5</v>
      </c>
      <c r="B18" s="17">
        <v>355522</v>
      </c>
      <c r="C18" s="10">
        <v>368014</v>
      </c>
      <c r="D18" s="11">
        <f>C18/B18-1</f>
        <v>3.5137066060609401E-2</v>
      </c>
      <c r="E18" s="14"/>
      <c r="F18" s="10">
        <v>388064</v>
      </c>
      <c r="G18" s="11">
        <f>F18/C18-1</f>
        <v>5.4481622981734423E-2</v>
      </c>
      <c r="H18" s="14"/>
      <c r="I18" s="10">
        <v>406601</v>
      </c>
      <c r="J18" s="11">
        <f>I18/F18-1</f>
        <v>4.7767893955636076E-2</v>
      </c>
      <c r="K18" s="14"/>
      <c r="L18" s="10">
        <v>428540</v>
      </c>
      <c r="M18" s="11">
        <f>L18/I18-1</f>
        <v>5.3957073396277977E-2</v>
      </c>
      <c r="N18" s="14"/>
      <c r="O18" s="10">
        <v>441522</v>
      </c>
      <c r="P18" s="11">
        <f>O18/L18-1</f>
        <v>3.0293554860689742E-2</v>
      </c>
      <c r="Q18" s="14"/>
      <c r="R18" s="10">
        <v>456127</v>
      </c>
      <c r="S18" s="11">
        <f>R18/O18-1</f>
        <v>3.3078759382318523E-2</v>
      </c>
    </row>
    <row r="19" spans="1:19" ht="15" thickTop="1" x14ac:dyDescent="0.35"/>
    <row r="22" spans="1:19" x14ac:dyDescent="0.35">
      <c r="A22" s="8" t="s">
        <v>9</v>
      </c>
    </row>
    <row r="24" spans="1:19" x14ac:dyDescent="0.35">
      <c r="C24" s="19">
        <v>2019</v>
      </c>
      <c r="D24" s="19"/>
      <c r="E24" s="12"/>
      <c r="F24" s="19">
        <v>2020</v>
      </c>
      <c r="G24" s="19"/>
      <c r="H24" s="13"/>
      <c r="I24" s="19">
        <v>2021</v>
      </c>
      <c r="J24" s="19"/>
      <c r="K24" s="12"/>
      <c r="L24" s="19">
        <v>2022</v>
      </c>
      <c r="M24" s="19"/>
      <c r="N24" s="12"/>
      <c r="O24" s="19" t="s">
        <v>0</v>
      </c>
      <c r="P24" s="19"/>
      <c r="Q24" s="12"/>
      <c r="R24" s="19" t="s">
        <v>2</v>
      </c>
      <c r="S24" s="19"/>
    </row>
    <row r="25" spans="1:19" x14ac:dyDescent="0.35">
      <c r="B25" s="7" t="s">
        <v>4</v>
      </c>
      <c r="C25" s="5" t="s">
        <v>11</v>
      </c>
      <c r="D25" s="5" t="s">
        <v>6</v>
      </c>
      <c r="E25" s="13"/>
      <c r="F25" s="5" t="s">
        <v>11</v>
      </c>
      <c r="G25" s="5" t="s">
        <v>6</v>
      </c>
      <c r="H25" s="13"/>
      <c r="I25" s="5" t="s">
        <v>11</v>
      </c>
      <c r="J25" s="5" t="s">
        <v>6</v>
      </c>
      <c r="K25" s="13"/>
      <c r="L25" s="5" t="s">
        <v>11</v>
      </c>
      <c r="M25" s="5" t="s">
        <v>6</v>
      </c>
      <c r="N25" s="13"/>
      <c r="O25" s="5" t="s">
        <v>11</v>
      </c>
      <c r="P25" s="5" t="s">
        <v>6</v>
      </c>
      <c r="Q25" s="13"/>
      <c r="R25" s="5" t="s">
        <v>11</v>
      </c>
      <c r="S25" s="5" t="s">
        <v>6</v>
      </c>
    </row>
    <row r="26" spans="1:19" ht="15" thickBot="1" x14ac:dyDescent="0.4">
      <c r="A26" t="s">
        <v>10</v>
      </c>
      <c r="B26" s="17">
        <v>36596</v>
      </c>
      <c r="C26" s="10">
        <v>37427</v>
      </c>
      <c r="D26" s="11">
        <f>C26/B26-1</f>
        <v>2.2707399715816035E-2</v>
      </c>
      <c r="E26" s="14"/>
      <c r="F26" s="10">
        <v>37854</v>
      </c>
      <c r="G26" s="11">
        <f>F26/C26-1</f>
        <v>1.1408875945173369E-2</v>
      </c>
      <c r="H26" s="14"/>
      <c r="I26" s="10">
        <v>38667</v>
      </c>
      <c r="J26" s="11">
        <f>I26/F26-1</f>
        <v>2.1477254715485783E-2</v>
      </c>
      <c r="K26" s="14"/>
      <c r="L26" s="10">
        <v>39367</v>
      </c>
      <c r="M26" s="11">
        <f>L26/I26-1</f>
        <v>1.8103292212998223E-2</v>
      </c>
      <c r="N26" s="14"/>
      <c r="O26" s="10">
        <v>40025</v>
      </c>
      <c r="P26" s="11">
        <f>O26/L26-1</f>
        <v>1.6714507074453211E-2</v>
      </c>
      <c r="Q26" s="14"/>
      <c r="R26" s="10">
        <v>40606</v>
      </c>
      <c r="S26" s="11">
        <f>R26/O26-1</f>
        <v>1.4515927545284191E-2</v>
      </c>
    </row>
    <row r="27" spans="1:19" ht="15" thickTop="1" x14ac:dyDescent="0.35"/>
    <row r="30" spans="1:19" x14ac:dyDescent="0.35">
      <c r="A30" s="8" t="s">
        <v>12</v>
      </c>
    </row>
    <row r="32" spans="1:19" x14ac:dyDescent="0.35">
      <c r="C32" s="19">
        <v>2019</v>
      </c>
      <c r="D32" s="19"/>
      <c r="E32" s="12"/>
      <c r="F32" s="19">
        <v>2020</v>
      </c>
      <c r="G32" s="19"/>
      <c r="H32" s="13"/>
      <c r="I32" s="19">
        <v>2021</v>
      </c>
      <c r="J32" s="19"/>
      <c r="K32" s="12"/>
      <c r="L32" s="19">
        <v>2022</v>
      </c>
      <c r="M32" s="19"/>
      <c r="N32" s="12"/>
      <c r="O32" s="19" t="s">
        <v>0</v>
      </c>
      <c r="P32" s="19"/>
      <c r="Q32" s="12"/>
      <c r="R32" s="19" t="s">
        <v>2</v>
      </c>
      <c r="S32" s="19"/>
    </row>
    <row r="33" spans="1:19" x14ac:dyDescent="0.35">
      <c r="B33" s="7" t="s">
        <v>4</v>
      </c>
      <c r="C33" s="5" t="s">
        <v>11</v>
      </c>
      <c r="D33" s="5" t="s">
        <v>6</v>
      </c>
      <c r="E33" s="13"/>
      <c r="F33" s="5" t="s">
        <v>11</v>
      </c>
      <c r="G33" s="5" t="s">
        <v>6</v>
      </c>
      <c r="H33" s="13"/>
      <c r="I33" s="5" t="s">
        <v>11</v>
      </c>
      <c r="J33" s="5" t="s">
        <v>6</v>
      </c>
      <c r="K33" s="13"/>
      <c r="L33" s="5" t="s">
        <v>11</v>
      </c>
      <c r="M33" s="5" t="s">
        <v>6</v>
      </c>
      <c r="N33" s="13"/>
      <c r="O33" s="5" t="s">
        <v>11</v>
      </c>
      <c r="P33" s="5" t="s">
        <v>6</v>
      </c>
      <c r="Q33" s="13"/>
      <c r="R33" s="5" t="s">
        <v>11</v>
      </c>
      <c r="S33" s="5" t="s">
        <v>6</v>
      </c>
    </row>
    <row r="34" spans="1:19" ht="15" thickBot="1" x14ac:dyDescent="0.4">
      <c r="A34" t="s">
        <v>13</v>
      </c>
      <c r="B34" s="17">
        <v>86621486.599999994</v>
      </c>
      <c r="C34" s="10">
        <v>85363715.700000003</v>
      </c>
      <c r="D34" s="11">
        <f>C34/B34-1</f>
        <v>-1.4520310714685736E-2</v>
      </c>
      <c r="E34" s="14"/>
      <c r="F34" s="10">
        <v>91142759.200000003</v>
      </c>
      <c r="G34" s="11">
        <f>F34/C34-1</f>
        <v>6.7699062214087835E-2</v>
      </c>
      <c r="H34" s="14"/>
      <c r="I34" s="10">
        <v>100036223.2</v>
      </c>
      <c r="J34" s="11">
        <f>I34/F34-1</f>
        <v>9.7577296079928155E-2</v>
      </c>
      <c r="K34" s="14"/>
      <c r="L34" s="10">
        <v>98445190.299999997</v>
      </c>
      <c r="M34" s="11">
        <f>L34/I34-1</f>
        <v>-1.5904567856576235E-2</v>
      </c>
      <c r="N34" s="14"/>
      <c r="O34" s="10">
        <v>109441465.59</v>
      </c>
      <c r="P34" s="11">
        <f>O34/L34-1</f>
        <v>0.11169946704851874</v>
      </c>
      <c r="Q34" s="14"/>
      <c r="R34" s="10">
        <v>112038525.63</v>
      </c>
      <c r="S34" s="11">
        <f>R34/O34-1</f>
        <v>2.3730128484658053E-2</v>
      </c>
    </row>
    <row r="35" spans="1:19" ht="15" thickTop="1" x14ac:dyDescent="0.35"/>
    <row r="38" spans="1:19" x14ac:dyDescent="0.35">
      <c r="A38" s="8" t="s">
        <v>14</v>
      </c>
    </row>
    <row r="40" spans="1:19" x14ac:dyDescent="0.35">
      <c r="C40" s="19">
        <v>2019</v>
      </c>
      <c r="D40" s="19"/>
      <c r="E40" s="12"/>
      <c r="F40" s="19">
        <v>2020</v>
      </c>
      <c r="G40" s="19"/>
      <c r="H40" s="13"/>
      <c r="I40" s="19">
        <v>2021</v>
      </c>
      <c r="J40" s="19"/>
      <c r="K40" s="12"/>
      <c r="L40" s="19">
        <v>2022</v>
      </c>
      <c r="M40" s="19"/>
      <c r="N40" s="12"/>
      <c r="O40" s="19" t="s">
        <v>0</v>
      </c>
      <c r="P40" s="19"/>
      <c r="Q40" s="12"/>
      <c r="R40" s="19" t="s">
        <v>2</v>
      </c>
      <c r="S40" s="19"/>
    </row>
    <row r="41" spans="1:19" x14ac:dyDescent="0.35">
      <c r="B41" s="7" t="s">
        <v>4</v>
      </c>
      <c r="C41" s="5" t="s">
        <v>11</v>
      </c>
      <c r="D41" s="5" t="s">
        <v>6</v>
      </c>
      <c r="E41" s="13"/>
      <c r="F41" s="5" t="s">
        <v>11</v>
      </c>
      <c r="G41" s="5" t="s">
        <v>6</v>
      </c>
      <c r="H41" s="13"/>
      <c r="I41" s="5" t="s">
        <v>11</v>
      </c>
      <c r="J41" s="5" t="s">
        <v>6</v>
      </c>
      <c r="K41" s="13"/>
      <c r="L41" s="5" t="s">
        <v>11</v>
      </c>
      <c r="M41" s="5" t="s">
        <v>6</v>
      </c>
      <c r="N41" s="13"/>
      <c r="O41" s="5" t="s">
        <v>11</v>
      </c>
      <c r="P41" s="5" t="s">
        <v>6</v>
      </c>
      <c r="Q41" s="13"/>
      <c r="R41" s="5" t="s">
        <v>11</v>
      </c>
      <c r="S41" s="5" t="s">
        <v>6</v>
      </c>
    </row>
    <row r="42" spans="1:19" ht="15" thickBot="1" x14ac:dyDescent="0.4">
      <c r="A42" t="s">
        <v>15</v>
      </c>
      <c r="B42" s="17">
        <v>506030770.60000002</v>
      </c>
      <c r="C42" s="10">
        <v>513262545.89999998</v>
      </c>
      <c r="D42" s="11">
        <f>C42/B42-1</f>
        <v>1.429117698005844E-2</v>
      </c>
      <c r="E42" s="14"/>
      <c r="F42" s="10">
        <v>471813149.80000001</v>
      </c>
      <c r="G42" s="11">
        <f>F42/C42-1</f>
        <v>-8.0756712974875078E-2</v>
      </c>
      <c r="H42" s="14"/>
      <c r="I42" s="10">
        <v>512994684.60000002</v>
      </c>
      <c r="J42" s="11">
        <f>I42/F42-1</f>
        <v>8.7283567271189355E-2</v>
      </c>
      <c r="K42" s="14"/>
      <c r="L42" s="10">
        <v>524055639.5</v>
      </c>
      <c r="M42" s="11">
        <f>L42/I42-1</f>
        <v>2.1561539002347807E-2</v>
      </c>
      <c r="N42" s="14"/>
      <c r="O42" s="10">
        <v>539472652.22000003</v>
      </c>
      <c r="P42" s="11">
        <f>O42/L42-1</f>
        <v>2.9418656260830067E-2</v>
      </c>
      <c r="Q42" s="14"/>
      <c r="R42" s="10">
        <v>556196798.59000003</v>
      </c>
      <c r="S42" s="11">
        <f>R42/O42-1</f>
        <v>3.1000915989305433E-2</v>
      </c>
    </row>
    <row r="43" spans="1:19" ht="15" thickTop="1" x14ac:dyDescent="0.35"/>
    <row r="46" spans="1:19" x14ac:dyDescent="0.35">
      <c r="A46" s="8" t="s">
        <v>16</v>
      </c>
    </row>
    <row r="48" spans="1:19" x14ac:dyDescent="0.35">
      <c r="C48" s="19">
        <v>2019</v>
      </c>
      <c r="D48" s="19"/>
      <c r="E48" s="12"/>
      <c r="F48" s="19">
        <v>2020</v>
      </c>
      <c r="G48" s="19"/>
      <c r="H48" s="13"/>
      <c r="I48" s="19">
        <v>2021</v>
      </c>
      <c r="J48" s="19"/>
      <c r="K48" s="12"/>
      <c r="L48" s="19">
        <v>2022</v>
      </c>
      <c r="M48" s="19"/>
      <c r="N48" s="12"/>
      <c r="O48" s="19" t="s">
        <v>0</v>
      </c>
      <c r="P48" s="19"/>
      <c r="Q48" s="12"/>
      <c r="R48" s="19" t="s">
        <v>2</v>
      </c>
      <c r="S48" s="19"/>
    </row>
    <row r="49" spans="1:19" x14ac:dyDescent="0.35">
      <c r="B49" s="7" t="s">
        <v>4</v>
      </c>
      <c r="C49" s="5" t="s">
        <v>11</v>
      </c>
      <c r="D49" s="5" t="s">
        <v>6</v>
      </c>
      <c r="E49" s="13"/>
      <c r="F49" s="5" t="s">
        <v>11</v>
      </c>
      <c r="G49" s="5" t="s">
        <v>6</v>
      </c>
      <c r="H49" s="13"/>
      <c r="I49" s="5" t="s">
        <v>11</v>
      </c>
      <c r="J49" s="5" t="s">
        <v>6</v>
      </c>
      <c r="K49" s="13"/>
      <c r="L49" s="5" t="s">
        <v>11</v>
      </c>
      <c r="M49" s="5" t="s">
        <v>6</v>
      </c>
      <c r="N49" s="13"/>
      <c r="O49" s="5" t="s">
        <v>11</v>
      </c>
      <c r="P49" s="5" t="s">
        <v>6</v>
      </c>
      <c r="Q49" s="13"/>
      <c r="R49" s="5" t="s">
        <v>11</v>
      </c>
      <c r="S49" s="5" t="s">
        <v>6</v>
      </c>
    </row>
    <row r="50" spans="1:19" ht="15" thickBot="1" x14ac:dyDescent="0.4">
      <c r="A50" t="s">
        <v>17</v>
      </c>
      <c r="B50" s="17">
        <v>564</v>
      </c>
      <c r="C50" s="10">
        <v>606</v>
      </c>
      <c r="D50" s="11">
        <f>C50/B50-1</f>
        <v>7.4468085106383031E-2</v>
      </c>
      <c r="E50" s="14"/>
      <c r="F50" s="10">
        <v>623</v>
      </c>
      <c r="G50" s="11">
        <f>F50/C50-1</f>
        <v>2.8052805280528004E-2</v>
      </c>
      <c r="H50" s="14"/>
      <c r="I50" s="10">
        <v>624</v>
      </c>
      <c r="J50" s="11">
        <f>I50/F50-1</f>
        <v>1.6051364365972098E-3</v>
      </c>
      <c r="K50" s="14"/>
      <c r="L50" s="10">
        <v>708</v>
      </c>
      <c r="M50" s="11">
        <f>L50/I50-1</f>
        <v>0.13461538461538458</v>
      </c>
      <c r="N50" s="14"/>
      <c r="O50" s="10">
        <v>777</v>
      </c>
      <c r="P50" s="11">
        <f>O50/L50-1</f>
        <v>9.745762711864403E-2</v>
      </c>
      <c r="Q50" s="14"/>
      <c r="R50" s="10">
        <v>840</v>
      </c>
      <c r="S50" s="11">
        <f>R50/O50-1</f>
        <v>8.1081081081081141E-2</v>
      </c>
    </row>
    <row r="51" spans="1:19" ht="15" thickTop="1" x14ac:dyDescent="0.35"/>
  </sheetData>
  <mergeCells count="38">
    <mergeCell ref="R48:S48"/>
    <mergeCell ref="C48:D48"/>
    <mergeCell ref="F48:G48"/>
    <mergeCell ref="I48:J48"/>
    <mergeCell ref="L48:M48"/>
    <mergeCell ref="O48:P48"/>
    <mergeCell ref="R32:S32"/>
    <mergeCell ref="C40:D40"/>
    <mergeCell ref="F40:G40"/>
    <mergeCell ref="I40:J40"/>
    <mergeCell ref="L40:M40"/>
    <mergeCell ref="O40:P40"/>
    <mergeCell ref="R40:S40"/>
    <mergeCell ref="C32:D32"/>
    <mergeCell ref="F32:G32"/>
    <mergeCell ref="I32:J32"/>
    <mergeCell ref="L32:M32"/>
    <mergeCell ref="O32:P32"/>
    <mergeCell ref="R16:S16"/>
    <mergeCell ref="C24:D24"/>
    <mergeCell ref="F24:G24"/>
    <mergeCell ref="I24:J24"/>
    <mergeCell ref="L24:M24"/>
    <mergeCell ref="O24:P24"/>
    <mergeCell ref="R24:S24"/>
    <mergeCell ref="C16:D16"/>
    <mergeCell ref="F16:G16"/>
    <mergeCell ref="I16:J16"/>
    <mergeCell ref="L16:M16"/>
    <mergeCell ref="O16:P16"/>
    <mergeCell ref="A1:S1"/>
    <mergeCell ref="A2:S2"/>
    <mergeCell ref="C6:D6"/>
    <mergeCell ref="F6:G6"/>
    <mergeCell ref="I6:J6"/>
    <mergeCell ref="L6:M6"/>
    <mergeCell ref="O6:P6"/>
    <mergeCell ref="R6:S6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2195F2-0FC2-422F-87D9-D96D7BBD10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C58F0A-AB80-47E2-BA0C-8C4532BBD0AF}">
  <ds:schemaRefs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e9d3abe-bc67-4c3a-8bb7-62a662d1f451"/>
    <ds:schemaRef ds:uri="http://schemas.microsoft.com/office/infopath/2007/PartnerControls"/>
    <ds:schemaRef ds:uri="94791c15-4105-42df-b17e-66b53d20fde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714AC7-1911-416A-9920-9039D6EF7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7(a)(i - vii)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Matthew E.</dc:creator>
  <cp:lastModifiedBy>Elliott, Matthew E.</cp:lastModifiedBy>
  <dcterms:created xsi:type="dcterms:W3CDTF">2023-04-12T19:23:19Z</dcterms:created>
  <dcterms:modified xsi:type="dcterms:W3CDTF">2023-05-08T23:56:50Z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2023-04-12T19:23:21Z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c75a9c91-3b11-456a-a86b-7ceead10e0d6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